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ttps://oxfordshirecountycouncil-my.sharepoint.com/personal/alfie_tuvey_oxfordshire_gov_uk/Documents/Documents/Work-Top/"/>
    </mc:Choice>
  </mc:AlternateContent>
  <xr:revisionPtr revIDLastSave="0" documentId="8_{9A009D55-84AB-4E1E-9D58-1C677C92CDEF}" xr6:coauthVersionLast="47" xr6:coauthVersionMax="47" xr10:uidLastSave="{00000000-0000-0000-0000-000000000000}"/>
  <bookViews>
    <workbookView xWindow="-120" yWindow="-120" windowWidth="29040" windowHeight="15720" activeTab="1" xr2:uid="{5D47051A-AEB3-4535-8C8E-A835E1D00795}"/>
  </bookViews>
  <sheets>
    <sheet name="Capital Notes of Guidance" sheetId="2" r:id="rId1"/>
    <sheet name="Capital Return" sheetId="3" r:id="rId2"/>
    <sheet name="Funding" sheetId="19" state="hidden" r:id="rId3"/>
    <sheet name="Working paper" sheetId="26" state="hidden" r:id="rId4"/>
    <sheet name="SAP report test" sheetId="20" state="hidden" r:id="rId5"/>
    <sheet name="Balances &amp; Tfrs 25-26" sheetId="27" state="hidden" r:id="rId6"/>
    <sheet name="Sheet2" sheetId="38" state="hidden" r:id="rId7"/>
    <sheet name="E30 transactions" sheetId="33" state="hidden" r:id="rId8"/>
    <sheet name="Balances" sheetId="32" state="hidden" r:id="rId9"/>
    <sheet name="Balances 1 WP" sheetId="34" state="hidden" r:id="rId10"/>
    <sheet name="Movement Jnrl" sheetId="35" state="hidden" r:id="rId11"/>
    <sheet name="Bal Errors" sheetId="39" state="hidden" r:id="rId12"/>
    <sheet name="Sheet1" sheetId="37" state="hidden" r:id="rId13"/>
  </sheets>
  <externalReferences>
    <externalReference r:id="rId14"/>
  </externalReferences>
  <definedNames>
    <definedName name="_xlnm._FilterDatabase" localSheetId="8" hidden="1">Balances!$A$4:$BP$294</definedName>
    <definedName name="_xlnm._FilterDatabase" localSheetId="2" hidden="1">Funding!$A$4:$R$301</definedName>
    <definedName name="_xlnm._FilterDatabase" localSheetId="4" hidden="1">'SAP report test'!$A$1:$S$1093</definedName>
    <definedName name="_xlnm._FilterDatabase" localSheetId="3" hidden="1">'Working paper'!$A$3:$AQ$588</definedName>
    <definedName name="balllll">#REF!</definedName>
    <definedName name="_xlnm.Print_Area" localSheetId="5">'Balances &amp; Tfrs 25-26'!$A$26:$N$38</definedName>
    <definedName name="_xlnm.Print_Titles" localSheetId="8">Balances!$4:$4</definedName>
    <definedName name="transplu">'[1]Sheet2 (2)'!$A$1:$C$188</definedName>
    <definedName name="WIPorComple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27" i="19" l="1"/>
  <c r="G327" i="19"/>
  <c r="H327" i="19"/>
  <c r="H328" i="19" s="1"/>
  <c r="I327" i="19"/>
  <c r="I328" i="19" s="1"/>
  <c r="J327" i="19"/>
  <c r="J328" i="19" s="1"/>
  <c r="K327" i="19"/>
  <c r="F328" i="19"/>
  <c r="G328" i="19"/>
  <c r="K328" i="19"/>
  <c r="E327" i="19"/>
  <c r="E146" i="19"/>
  <c r="N36" i="33"/>
  <c r="N46" i="27"/>
  <c r="M46" i="27"/>
  <c r="L46" i="27"/>
  <c r="K46" i="27"/>
  <c r="K45" i="27"/>
  <c r="K44" i="27"/>
  <c r="P6" i="19" l="1" a="1"/>
  <c r="P6" i="19" s="1"/>
  <c r="U18" i="27"/>
  <c r="F305" i="32" l="1"/>
  <c r="F306" i="32"/>
  <c r="F307" i="32"/>
  <c r="F308" i="32"/>
  <c r="F309" i="32"/>
  <c r="F310" i="32"/>
  <c r="F311" i="32"/>
  <c r="V314" i="32"/>
  <c r="U314" i="32"/>
  <c r="D314" i="32"/>
  <c r="X175" i="32"/>
  <c r="H3" i="32" l="1"/>
  <c r="X7" i="19"/>
  <c r="X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34" i="19"/>
  <c r="X35" i="19"/>
  <c r="X36" i="19"/>
  <c r="X37" i="19"/>
  <c r="X38" i="19"/>
  <c r="X39" i="19"/>
  <c r="X40" i="19"/>
  <c r="X41" i="19"/>
  <c r="X42" i="19"/>
  <c r="X43" i="19"/>
  <c r="X44" i="19"/>
  <c r="X45" i="19"/>
  <c r="X46" i="19"/>
  <c r="X47" i="19"/>
  <c r="X48" i="19"/>
  <c r="X49" i="19"/>
  <c r="X50" i="19"/>
  <c r="X51" i="19"/>
  <c r="X52" i="19"/>
  <c r="X53" i="19"/>
  <c r="X54" i="19"/>
  <c r="X55" i="19"/>
  <c r="X56" i="19"/>
  <c r="X57" i="19"/>
  <c r="X58" i="19"/>
  <c r="X59" i="19"/>
  <c r="X60" i="19"/>
  <c r="X61" i="19"/>
  <c r="X62" i="19"/>
  <c r="X63" i="19"/>
  <c r="X64" i="19"/>
  <c r="X65" i="19"/>
  <c r="X66" i="19"/>
  <c r="X67" i="19"/>
  <c r="X68" i="19"/>
  <c r="X69" i="19"/>
  <c r="X70" i="19"/>
  <c r="X71" i="19"/>
  <c r="X72" i="19"/>
  <c r="X73" i="19"/>
  <c r="X74" i="19"/>
  <c r="X75" i="19"/>
  <c r="X76" i="19"/>
  <c r="X77" i="19"/>
  <c r="X78" i="19"/>
  <c r="X79" i="19"/>
  <c r="X80" i="19"/>
  <c r="X81" i="19"/>
  <c r="X82" i="19"/>
  <c r="X83" i="19"/>
  <c r="X84" i="19"/>
  <c r="X85" i="19"/>
  <c r="X86" i="19"/>
  <c r="X87" i="19"/>
  <c r="X88" i="19"/>
  <c r="X89" i="19"/>
  <c r="X90" i="19"/>
  <c r="X91" i="19"/>
  <c r="X92" i="19"/>
  <c r="X93" i="19"/>
  <c r="X94" i="19"/>
  <c r="X95" i="19"/>
  <c r="X96" i="19"/>
  <c r="X97" i="19"/>
  <c r="X98" i="19"/>
  <c r="X6" i="19"/>
  <c r="BO311" i="32" l="1"/>
  <c r="BO312" i="32"/>
  <c r="BM312" i="32"/>
  <c r="AO96" i="32" l="1"/>
  <c r="H12" i="39" l="1"/>
  <c r="E12" i="39"/>
  <c r="AP316" i="32"/>
  <c r="AO316" i="32"/>
  <c r="AC316" i="32"/>
  <c r="G115" i="35" l="1"/>
  <c r="G114" i="35"/>
  <c r="G110" i="35" l="1"/>
  <c r="I104" i="35"/>
  <c r="H104" i="35"/>
  <c r="D104" i="35"/>
  <c r="H102" i="35"/>
  <c r="G102" i="35"/>
  <c r="G109" i="35" s="1"/>
  <c r="D5" i="35"/>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60" i="35"/>
  <c r="D61" i="35"/>
  <c r="D62" i="35"/>
  <c r="D63" i="35"/>
  <c r="D64" i="35"/>
  <c r="D65" i="35"/>
  <c r="D66" i="35"/>
  <c r="D67" i="35"/>
  <c r="D68" i="35"/>
  <c r="D69" i="35"/>
  <c r="D70" i="35"/>
  <c r="D71" i="35"/>
  <c r="D72" i="35"/>
  <c r="D73" i="35"/>
  <c r="D74" i="35"/>
  <c r="D75" i="35"/>
  <c r="D76" i="35"/>
  <c r="D77" i="35"/>
  <c r="D78" i="35"/>
  <c r="D79" i="35"/>
  <c r="D80" i="35"/>
  <c r="D81" i="35"/>
  <c r="D82" i="35"/>
  <c r="D83" i="35"/>
  <c r="D84" i="35"/>
  <c r="D85" i="35"/>
  <c r="D86" i="35"/>
  <c r="D87" i="35"/>
  <c r="D88" i="35"/>
  <c r="D89" i="35"/>
  <c r="D90" i="35"/>
  <c r="D91" i="35"/>
  <c r="D92" i="35"/>
  <c r="D93" i="35"/>
  <c r="D94" i="35"/>
  <c r="D95" i="35"/>
  <c r="D96" i="35"/>
  <c r="D97" i="35"/>
  <c r="D98" i="35"/>
  <c r="D99" i="35"/>
  <c r="D100" i="35"/>
  <c r="D4" i="35"/>
  <c r="H5" i="35"/>
  <c r="I5" i="35"/>
  <c r="H6" i="35"/>
  <c r="I6" i="35"/>
  <c r="H7" i="35"/>
  <c r="I7" i="35"/>
  <c r="H8" i="35"/>
  <c r="I8" i="35"/>
  <c r="H9" i="35"/>
  <c r="I9" i="35"/>
  <c r="H10" i="35"/>
  <c r="I10" i="35"/>
  <c r="H11" i="35"/>
  <c r="I11" i="35"/>
  <c r="H12" i="35"/>
  <c r="I12" i="35"/>
  <c r="H13" i="35"/>
  <c r="I13" i="35"/>
  <c r="H14" i="35"/>
  <c r="I14" i="35"/>
  <c r="H15" i="35"/>
  <c r="I15" i="35"/>
  <c r="H16" i="35"/>
  <c r="I16" i="35"/>
  <c r="H17" i="35"/>
  <c r="I17" i="35"/>
  <c r="H18" i="35"/>
  <c r="I18" i="35"/>
  <c r="H19" i="35"/>
  <c r="I19" i="35"/>
  <c r="H20" i="35"/>
  <c r="I20" i="35"/>
  <c r="H21" i="35"/>
  <c r="I21" i="35"/>
  <c r="H22" i="35"/>
  <c r="I22" i="35"/>
  <c r="H23" i="35"/>
  <c r="I23" i="35"/>
  <c r="H24" i="35"/>
  <c r="I24" i="35"/>
  <c r="H25" i="35"/>
  <c r="I25" i="35"/>
  <c r="H26" i="35"/>
  <c r="I26" i="35"/>
  <c r="H27" i="35"/>
  <c r="I27" i="35"/>
  <c r="H28" i="35"/>
  <c r="I28" i="35"/>
  <c r="H29" i="35"/>
  <c r="I29" i="35"/>
  <c r="H30" i="35"/>
  <c r="I30" i="35"/>
  <c r="H31" i="35"/>
  <c r="I31" i="35"/>
  <c r="H32" i="35"/>
  <c r="I32" i="35"/>
  <c r="H33" i="35"/>
  <c r="I33" i="35"/>
  <c r="H34" i="35"/>
  <c r="I34" i="35"/>
  <c r="H35" i="35"/>
  <c r="I35" i="35"/>
  <c r="H36" i="35"/>
  <c r="I36" i="35"/>
  <c r="H37" i="35"/>
  <c r="I37" i="35"/>
  <c r="H38" i="35"/>
  <c r="I38" i="35"/>
  <c r="H39" i="35"/>
  <c r="I39" i="35"/>
  <c r="H40" i="35"/>
  <c r="I40" i="35"/>
  <c r="H41" i="35"/>
  <c r="I41" i="35"/>
  <c r="H42" i="35"/>
  <c r="I42" i="35"/>
  <c r="H43" i="35"/>
  <c r="I43" i="35"/>
  <c r="H44" i="35"/>
  <c r="I44" i="35"/>
  <c r="H45" i="35"/>
  <c r="I45" i="35"/>
  <c r="H46" i="35"/>
  <c r="I46" i="35"/>
  <c r="H47" i="35"/>
  <c r="I47" i="35"/>
  <c r="H48" i="35"/>
  <c r="I48" i="35"/>
  <c r="H49" i="35"/>
  <c r="I49" i="35"/>
  <c r="H50" i="35"/>
  <c r="I50" i="35"/>
  <c r="H51" i="35"/>
  <c r="I51" i="35"/>
  <c r="H52" i="35"/>
  <c r="I52" i="35"/>
  <c r="H53" i="35"/>
  <c r="I53" i="35"/>
  <c r="H54" i="35"/>
  <c r="I54" i="35"/>
  <c r="H55" i="35"/>
  <c r="I55" i="35"/>
  <c r="H56" i="35"/>
  <c r="I56" i="35"/>
  <c r="H57" i="35"/>
  <c r="I57" i="35"/>
  <c r="H58" i="35"/>
  <c r="I58" i="35"/>
  <c r="H59" i="35"/>
  <c r="I59" i="35"/>
  <c r="H60" i="35"/>
  <c r="I60" i="35"/>
  <c r="H61" i="35"/>
  <c r="I61" i="35"/>
  <c r="H62" i="35"/>
  <c r="I62" i="35"/>
  <c r="H63" i="35"/>
  <c r="I63" i="35"/>
  <c r="H64" i="35"/>
  <c r="I64" i="35"/>
  <c r="H65" i="35"/>
  <c r="I65" i="35"/>
  <c r="H66" i="35"/>
  <c r="I66" i="35"/>
  <c r="H67" i="35"/>
  <c r="I67" i="35"/>
  <c r="H68" i="35"/>
  <c r="I68" i="35"/>
  <c r="H69" i="35"/>
  <c r="I69" i="35"/>
  <c r="H70" i="35"/>
  <c r="I70" i="35"/>
  <c r="H71" i="35"/>
  <c r="I71" i="35"/>
  <c r="H72" i="35"/>
  <c r="I72" i="35"/>
  <c r="H73" i="35"/>
  <c r="I73" i="35"/>
  <c r="H74" i="35"/>
  <c r="I74" i="35"/>
  <c r="H75" i="35"/>
  <c r="I75" i="35"/>
  <c r="H76" i="35"/>
  <c r="I76" i="35"/>
  <c r="H77" i="35"/>
  <c r="I77" i="35"/>
  <c r="H78" i="35"/>
  <c r="I78" i="35"/>
  <c r="H79" i="35"/>
  <c r="I79" i="35"/>
  <c r="H80" i="35"/>
  <c r="I80" i="35"/>
  <c r="H81" i="35"/>
  <c r="I81" i="35"/>
  <c r="H82" i="35"/>
  <c r="I82" i="35"/>
  <c r="H83" i="35"/>
  <c r="I83" i="35"/>
  <c r="H84" i="35"/>
  <c r="I84" i="35"/>
  <c r="H85" i="35"/>
  <c r="I85" i="35"/>
  <c r="H86" i="35"/>
  <c r="I86" i="35"/>
  <c r="H87" i="35"/>
  <c r="I87" i="35"/>
  <c r="H88" i="35"/>
  <c r="I88" i="35"/>
  <c r="H89" i="35"/>
  <c r="I89" i="35"/>
  <c r="H90" i="35"/>
  <c r="I90" i="35"/>
  <c r="H91" i="35"/>
  <c r="I91" i="35"/>
  <c r="H92" i="35"/>
  <c r="I92" i="35"/>
  <c r="H93" i="35"/>
  <c r="I93" i="35"/>
  <c r="H94" i="35"/>
  <c r="I94" i="35"/>
  <c r="H95" i="35"/>
  <c r="I95" i="35"/>
  <c r="H96" i="35"/>
  <c r="I96" i="35"/>
  <c r="H97" i="35"/>
  <c r="I97" i="35"/>
  <c r="H98" i="35"/>
  <c r="I98" i="35"/>
  <c r="H99" i="35"/>
  <c r="I99" i="35"/>
  <c r="H100" i="35"/>
  <c r="I100" i="35"/>
  <c r="I4" i="35"/>
  <c r="H4" i="35"/>
  <c r="G111" i="35" l="1"/>
  <c r="G117" i="35"/>
  <c r="AC349" i="32" l="1"/>
  <c r="BR295" i="32" l="1"/>
  <c r="T7" i="27" l="1"/>
  <c r="R7" i="27"/>
  <c r="Q7" i="27"/>
  <c r="M29" i="27" l="1"/>
  <c r="M30" i="27"/>
  <c r="M31" i="27"/>
  <c r="J316" i="32"/>
  <c r="I316" i="32"/>
  <c r="I5" i="32" l="1"/>
  <c r="X107" i="19" l="1"/>
  <c r="W107" i="19"/>
  <c r="K6" i="19"/>
  <c r="I2" i="35" l="1"/>
  <c r="H2" i="35"/>
  <c r="D2" i="35" l="1"/>
  <c r="C10" i="27" l="1"/>
  <c r="C11" i="27"/>
  <c r="P1085" i="20" l="1"/>
  <c r="M1" i="34" l="1"/>
  <c r="J1" i="34"/>
  <c r="K8" i="19"/>
  <c r="BN316" i="32"/>
  <c r="N1065" i="20" l="1"/>
  <c r="N1067" i="20"/>
  <c r="N1068" i="20"/>
  <c r="Q1068" i="20" s="1"/>
  <c r="N1069" i="20"/>
  <c r="P1071" i="20"/>
  <c r="N1073" i="20"/>
  <c r="Q1073" i="20" s="1"/>
  <c r="N1074" i="20"/>
  <c r="Q1074" i="20" s="1"/>
  <c r="N1075" i="20"/>
  <c r="Q1075" i="20" s="1"/>
  <c r="N1076" i="20"/>
  <c r="Q1076" i="20" s="1"/>
  <c r="P1078" i="20"/>
  <c r="I25" i="38"/>
  <c r="H25" i="38"/>
  <c r="G25" i="38"/>
  <c r="F25" i="38"/>
  <c r="E25" i="38"/>
  <c r="C25" i="38"/>
  <c r="J23" i="38"/>
  <c r="K23" i="38" s="1"/>
  <c r="J22" i="38"/>
  <c r="K22" i="38" s="1"/>
  <c r="J21" i="38"/>
  <c r="K21" i="38" s="1"/>
  <c r="K55" i="27"/>
  <c r="L55" i="27"/>
  <c r="K56" i="27"/>
  <c r="L56" i="27" s="1"/>
  <c r="L63" i="27" s="1"/>
  <c r="K57" i="27"/>
  <c r="L57" i="27"/>
  <c r="C63" i="27"/>
  <c r="F63" i="27"/>
  <c r="G63" i="27"/>
  <c r="H63" i="27"/>
  <c r="I63" i="27"/>
  <c r="J63" i="27"/>
  <c r="K63" i="27"/>
  <c r="P1080" i="20" l="1"/>
  <c r="Q1069" i="20"/>
  <c r="R1069" i="20"/>
  <c r="Q1067" i="20"/>
  <c r="R1068" i="20"/>
  <c r="N1071" i="20"/>
  <c r="N1078" i="20"/>
  <c r="J25" i="38"/>
  <c r="K25" i="38"/>
  <c r="N1080" i="20" l="1"/>
  <c r="R1071" i="20"/>
  <c r="M57" i="27"/>
  <c r="N57" i="27"/>
  <c r="M56" i="27"/>
  <c r="M55" i="27"/>
  <c r="N1082" i="20" l="1"/>
  <c r="Q1080" i="20"/>
  <c r="N55" i="27"/>
  <c r="N56" i="27"/>
  <c r="J14" i="38" l="1"/>
  <c r="K14" i="38" s="1"/>
  <c r="J13" i="38"/>
  <c r="K13" i="38" s="1"/>
  <c r="T9" i="27" l="1"/>
  <c r="R9" i="27"/>
  <c r="Q9" i="27"/>
  <c r="J8" i="38"/>
  <c r="K8" i="38" s="1"/>
  <c r="J7" i="38"/>
  <c r="K7" i="38" s="1"/>
  <c r="J6" i="38"/>
  <c r="K6" i="38" s="1"/>
  <c r="J5" i="38"/>
  <c r="K5" i="38" s="1"/>
  <c r="J4" i="38"/>
  <c r="K4" i="38" s="1"/>
  <c r="U312" i="32" l="1"/>
  <c r="D312" i="32"/>
  <c r="K149" i="19" l="1"/>
  <c r="C41" i="3" l="1"/>
  <c r="I312" i="32" l="1"/>
  <c r="M45" i="27" l="1"/>
  <c r="N45" i="27" s="1"/>
  <c r="M44" i="27"/>
  <c r="N44" i="27" l="1"/>
  <c r="L44" i="27"/>
  <c r="L45" i="27"/>
  <c r="O304" i="19" l="1"/>
  <c r="O311" i="19" l="1"/>
  <c r="S12" i="27"/>
  <c r="F5" i="27"/>
  <c r="T12" i="27" l="1"/>
  <c r="U12" i="27"/>
  <c r="F7" i="27" l="1"/>
  <c r="F8" i="27"/>
  <c r="F9" i="27"/>
  <c r="F10" i="27"/>
  <c r="F11" i="27"/>
  <c r="F12" i="27"/>
  <c r="F6" i="27"/>
  <c r="B4" i="3" l="1"/>
  <c r="E6" i="27" l="1"/>
  <c r="E7" i="27"/>
  <c r="E8" i="27"/>
  <c r="E9" i="27"/>
  <c r="E10" i="27"/>
  <c r="E11" i="27"/>
  <c r="E12" i="27"/>
  <c r="E5" i="27"/>
  <c r="M32" i="27" l="1"/>
  <c r="M33" i="27"/>
  <c r="M34" i="27"/>
  <c r="M35" i="27"/>
  <c r="K30" i="27" l="1"/>
  <c r="L30" i="27" s="1"/>
  <c r="K31" i="27"/>
  <c r="N31" i="27" s="1"/>
  <c r="K32" i="27"/>
  <c r="L32" i="27" s="1"/>
  <c r="K33" i="27"/>
  <c r="L33" i="27" s="1"/>
  <c r="K23" i="19"/>
  <c r="K24" i="19"/>
  <c r="K28" i="19"/>
  <c r="K29" i="19"/>
  <c r="K30" i="19"/>
  <c r="K33" i="19"/>
  <c r="K34" i="19"/>
  <c r="K35" i="19"/>
  <c r="K36" i="19"/>
  <c r="K38" i="19"/>
  <c r="K43" i="19"/>
  <c r="K48" i="19"/>
  <c r="K49" i="19"/>
  <c r="K50" i="19"/>
  <c r="K51" i="19"/>
  <c r="K53" i="19"/>
  <c r="K56" i="19"/>
  <c r="K59" i="19"/>
  <c r="K60" i="19"/>
  <c r="K61" i="19"/>
  <c r="K62" i="19"/>
  <c r="K63" i="19"/>
  <c r="K64" i="19"/>
  <c r="K65" i="19"/>
  <c r="K69" i="19"/>
  <c r="K70" i="19"/>
  <c r="K73" i="19"/>
  <c r="K77" i="19"/>
  <c r="K78" i="19"/>
  <c r="K81" i="19"/>
  <c r="K82" i="19"/>
  <c r="K90" i="19"/>
  <c r="K91" i="19"/>
  <c r="K92" i="19"/>
  <c r="K94" i="19"/>
  <c r="K98" i="19"/>
  <c r="K103" i="19"/>
  <c r="K105" i="19"/>
  <c r="K108" i="19"/>
  <c r="K110" i="19"/>
  <c r="K118" i="19"/>
  <c r="K119" i="19"/>
  <c r="K120" i="19"/>
  <c r="K122" i="19"/>
  <c r="K124" i="19"/>
  <c r="K125" i="19"/>
  <c r="K127" i="19"/>
  <c r="K128" i="19"/>
  <c r="K129" i="19"/>
  <c r="K130" i="19"/>
  <c r="K132" i="19"/>
  <c r="K138" i="19"/>
  <c r="K140" i="19"/>
  <c r="K141" i="19"/>
  <c r="K148" i="19"/>
  <c r="K150" i="19"/>
  <c r="K151" i="19"/>
  <c r="K152" i="19"/>
  <c r="K153" i="19"/>
  <c r="K155" i="19"/>
  <c r="K156" i="19"/>
  <c r="K160" i="19"/>
  <c r="K161" i="19"/>
  <c r="K162" i="19"/>
  <c r="K166" i="19"/>
  <c r="K171" i="19"/>
  <c r="K174" i="19"/>
  <c r="K175" i="19"/>
  <c r="K177" i="19"/>
  <c r="K179" i="19"/>
  <c r="K181" i="19"/>
  <c r="K185" i="19"/>
  <c r="K189" i="19"/>
  <c r="K192" i="19"/>
  <c r="K194" i="19"/>
  <c r="K195" i="19"/>
  <c r="K196" i="19"/>
  <c r="K197" i="19"/>
  <c r="K247" i="19"/>
  <c r="K256" i="19"/>
  <c r="K282" i="19"/>
  <c r="K283" i="19"/>
  <c r="K284" i="19"/>
  <c r="K287" i="19"/>
  <c r="K9" i="19"/>
  <c r="K11" i="19"/>
  <c r="K12" i="19"/>
  <c r="K16" i="19"/>
  <c r="K21" i="19"/>
  <c r="K7" i="19"/>
  <c r="N33" i="27" l="1"/>
  <c r="N32" i="27"/>
  <c r="L31" i="27"/>
  <c r="N30" i="27"/>
  <c r="L580" i="26" l="1"/>
  <c r="X556" i="26"/>
  <c r="H302" i="32" l="1"/>
  <c r="H314" i="32" s="1"/>
  <c r="L76" i="26" l="1"/>
  <c r="L78" i="26"/>
  <c r="L80" i="26"/>
  <c r="L504" i="26"/>
  <c r="AQ32" i="32" l="1"/>
  <c r="C34" i="3" l="1"/>
  <c r="AK306" i="32" l="1"/>
  <c r="AQ316" i="32"/>
  <c r="D32" i="3" l="1"/>
  <c r="L6" i="26" l="1"/>
  <c r="L8" i="26"/>
  <c r="L10" i="26"/>
  <c r="L12" i="26"/>
  <c r="L14" i="26"/>
  <c r="L16" i="26"/>
  <c r="L18" i="26"/>
  <c r="L20" i="26"/>
  <c r="L22" i="26"/>
  <c r="L24" i="26"/>
  <c r="L26" i="26"/>
  <c r="L28" i="26"/>
  <c r="L30" i="26"/>
  <c r="L32" i="26"/>
  <c r="L34" i="26"/>
  <c r="L36" i="26"/>
  <c r="L38" i="26"/>
  <c r="L40" i="26"/>
  <c r="L42" i="26"/>
  <c r="L44" i="26"/>
  <c r="L46" i="26"/>
  <c r="L48" i="26"/>
  <c r="L50" i="26"/>
  <c r="L52" i="26"/>
  <c r="L54" i="26"/>
  <c r="L56" i="26"/>
  <c r="L58" i="26"/>
  <c r="L60" i="26"/>
  <c r="L62" i="26"/>
  <c r="L64" i="26"/>
  <c r="L66" i="26"/>
  <c r="L68" i="26"/>
  <c r="L70" i="26"/>
  <c r="L72" i="26"/>
  <c r="L74" i="26"/>
  <c r="L82" i="26"/>
  <c r="L84" i="26"/>
  <c r="L86" i="26"/>
  <c r="L88" i="26"/>
  <c r="L90" i="26"/>
  <c r="L92" i="26"/>
  <c r="L94" i="26"/>
  <c r="L96" i="26"/>
  <c r="L98" i="26"/>
  <c r="L100" i="26"/>
  <c r="L102" i="26"/>
  <c r="L104" i="26"/>
  <c r="L106" i="26"/>
  <c r="L108" i="26"/>
  <c r="L110" i="26"/>
  <c r="L112" i="26"/>
  <c r="L114" i="26"/>
  <c r="L116" i="26"/>
  <c r="L118" i="26"/>
  <c r="L120" i="26"/>
  <c r="L122" i="26"/>
  <c r="L124" i="26"/>
  <c r="L126" i="26"/>
  <c r="L128" i="26"/>
  <c r="L130" i="26"/>
  <c r="L132" i="26"/>
  <c r="L134" i="26"/>
  <c r="L136" i="26"/>
  <c r="L138" i="26"/>
  <c r="L140" i="26"/>
  <c r="L142" i="26"/>
  <c r="L144" i="26"/>
  <c r="L146" i="26"/>
  <c r="L148" i="26"/>
  <c r="L150" i="26"/>
  <c r="L152" i="26"/>
  <c r="L154" i="26"/>
  <c r="L156" i="26"/>
  <c r="L158" i="26"/>
  <c r="L160" i="26"/>
  <c r="L162" i="26"/>
  <c r="L164" i="26"/>
  <c r="L166" i="26"/>
  <c r="L168" i="26"/>
  <c r="L170" i="26"/>
  <c r="L172" i="26"/>
  <c r="L174" i="26"/>
  <c r="L176" i="26"/>
  <c r="L178" i="26"/>
  <c r="L180" i="26"/>
  <c r="L182" i="26"/>
  <c r="L184" i="26"/>
  <c r="L186" i="26"/>
  <c r="L188" i="26"/>
  <c r="L190" i="26"/>
  <c r="L192" i="26"/>
  <c r="L194" i="26"/>
  <c r="L196" i="26"/>
  <c r="L198" i="26"/>
  <c r="L200" i="26"/>
  <c r="L202" i="26"/>
  <c r="L204" i="26"/>
  <c r="L206" i="26"/>
  <c r="L208" i="26"/>
  <c r="L210" i="26"/>
  <c r="L212" i="26"/>
  <c r="L214" i="26"/>
  <c r="L216" i="26"/>
  <c r="L218" i="26"/>
  <c r="L220" i="26"/>
  <c r="L222" i="26"/>
  <c r="L224" i="26"/>
  <c r="L226" i="26"/>
  <c r="L228" i="26"/>
  <c r="L230" i="26"/>
  <c r="L232" i="26"/>
  <c r="L234" i="26"/>
  <c r="L236" i="26"/>
  <c r="L238" i="26"/>
  <c r="L240" i="26"/>
  <c r="L242" i="26"/>
  <c r="L244" i="26"/>
  <c r="L246" i="26"/>
  <c r="L248" i="26"/>
  <c r="L250" i="26"/>
  <c r="L252" i="26"/>
  <c r="L254" i="26"/>
  <c r="L256" i="26"/>
  <c r="L258" i="26"/>
  <c r="L260" i="26"/>
  <c r="L262" i="26"/>
  <c r="L264" i="26"/>
  <c r="L266" i="26"/>
  <c r="L268" i="26"/>
  <c r="L270" i="26"/>
  <c r="L272" i="26"/>
  <c r="L274" i="26"/>
  <c r="L276" i="26"/>
  <c r="L278" i="26"/>
  <c r="L280" i="26"/>
  <c r="L282" i="26"/>
  <c r="L284" i="26"/>
  <c r="L286" i="26"/>
  <c r="L288" i="26"/>
  <c r="L290" i="26"/>
  <c r="L292" i="26"/>
  <c r="L294" i="26"/>
  <c r="L296" i="26"/>
  <c r="L298" i="26"/>
  <c r="L300" i="26"/>
  <c r="L302" i="26"/>
  <c r="L304" i="26"/>
  <c r="L306" i="26"/>
  <c r="L308" i="26"/>
  <c r="L310" i="26"/>
  <c r="L312" i="26"/>
  <c r="L314" i="26"/>
  <c r="L316" i="26"/>
  <c r="L318" i="26"/>
  <c r="L320" i="26"/>
  <c r="L322" i="26"/>
  <c r="L324" i="26"/>
  <c r="L326" i="26"/>
  <c r="L328" i="26"/>
  <c r="L330" i="26"/>
  <c r="L332" i="26"/>
  <c r="L334" i="26"/>
  <c r="L336" i="26"/>
  <c r="L338" i="26"/>
  <c r="L340" i="26"/>
  <c r="L342" i="26"/>
  <c r="L344" i="26"/>
  <c r="L346" i="26"/>
  <c r="L348" i="26"/>
  <c r="L350" i="26"/>
  <c r="L352" i="26"/>
  <c r="L354" i="26"/>
  <c r="L356" i="26"/>
  <c r="L358" i="26"/>
  <c r="L360" i="26"/>
  <c r="L362" i="26"/>
  <c r="L364" i="26"/>
  <c r="L366" i="26"/>
  <c r="L368" i="26"/>
  <c r="L370" i="26"/>
  <c r="L372" i="26"/>
  <c r="L374" i="26"/>
  <c r="L376" i="26"/>
  <c r="L378" i="26"/>
  <c r="L380" i="26"/>
  <c r="L382" i="26"/>
  <c r="L384" i="26"/>
  <c r="L386" i="26"/>
  <c r="L388" i="26"/>
  <c r="L390" i="26"/>
  <c r="L392" i="26"/>
  <c r="L394" i="26"/>
  <c r="L396" i="26"/>
  <c r="L398" i="26"/>
  <c r="L400" i="26"/>
  <c r="L402" i="26"/>
  <c r="L404" i="26"/>
  <c r="L406" i="26"/>
  <c r="L408" i="26"/>
  <c r="L410" i="26"/>
  <c r="L412" i="26"/>
  <c r="L414" i="26"/>
  <c r="L416" i="26"/>
  <c r="L418" i="26"/>
  <c r="L420" i="26"/>
  <c r="L422" i="26"/>
  <c r="L424" i="26"/>
  <c r="L426" i="26"/>
  <c r="L428" i="26"/>
  <c r="L430" i="26"/>
  <c r="L432" i="26"/>
  <c r="L434" i="26"/>
  <c r="L436" i="26"/>
  <c r="L438" i="26"/>
  <c r="L440" i="26"/>
  <c r="L442" i="26"/>
  <c r="L444" i="26"/>
  <c r="L446" i="26"/>
  <c r="L448" i="26"/>
  <c r="L450" i="26"/>
  <c r="L452" i="26"/>
  <c r="L454" i="26"/>
  <c r="L456" i="26"/>
  <c r="L458" i="26"/>
  <c r="L460" i="26"/>
  <c r="L462" i="26"/>
  <c r="L464" i="26"/>
  <c r="L466" i="26"/>
  <c r="L468" i="26"/>
  <c r="L470" i="26"/>
  <c r="L472" i="26"/>
  <c r="L474" i="26"/>
  <c r="L476" i="26"/>
  <c r="L478" i="26"/>
  <c r="L480" i="26"/>
  <c r="L482" i="26"/>
  <c r="L484" i="26"/>
  <c r="L486" i="26"/>
  <c r="L488" i="26"/>
  <c r="L490" i="26"/>
  <c r="L492" i="26"/>
  <c r="L494" i="26"/>
  <c r="L496" i="26"/>
  <c r="L498" i="26"/>
  <c r="L500" i="26"/>
  <c r="L502" i="26"/>
  <c r="L506" i="26"/>
  <c r="L508" i="26"/>
  <c r="L510" i="26"/>
  <c r="L512" i="26"/>
  <c r="L514" i="26"/>
  <c r="L516" i="26"/>
  <c r="L518" i="26"/>
  <c r="L520" i="26"/>
  <c r="L522" i="26"/>
  <c r="L524" i="26"/>
  <c r="L526" i="26"/>
  <c r="L528" i="26"/>
  <c r="L530" i="26"/>
  <c r="L532" i="26"/>
  <c r="L534" i="26"/>
  <c r="L536" i="26"/>
  <c r="L538" i="26"/>
  <c r="L540" i="26"/>
  <c r="L542" i="26"/>
  <c r="L544" i="26"/>
  <c r="L546" i="26"/>
  <c r="L548" i="26"/>
  <c r="L550" i="26"/>
  <c r="L552" i="26"/>
  <c r="L554" i="26"/>
  <c r="L556" i="26"/>
  <c r="L558" i="26"/>
  <c r="L560" i="26"/>
  <c r="L562" i="26"/>
  <c r="L564" i="26"/>
  <c r="L566" i="26"/>
  <c r="L568" i="26"/>
  <c r="L570" i="26"/>
  <c r="L572" i="26"/>
  <c r="L574" i="26"/>
  <c r="L576" i="26"/>
  <c r="L578" i="26"/>
  <c r="L4" i="26"/>
  <c r="L582" i="26" l="1"/>
  <c r="D15" i="3" l="1"/>
  <c r="H6" i="26" l="1"/>
  <c r="M63" i="27" l="1"/>
  <c r="C48" i="27"/>
  <c r="N63" i="27" l="1"/>
  <c r="K34" i="27" l="1"/>
  <c r="L34" i="27" s="1"/>
  <c r="N34" i="27" l="1"/>
  <c r="F316" i="32" l="1"/>
  <c r="F304" i="32"/>
  <c r="AG285" i="32" l="1"/>
  <c r="AH285" i="32"/>
  <c r="AQ54" i="32" l="1"/>
  <c r="AQ55" i="32"/>
  <c r="AQ56" i="32"/>
  <c r="AQ57" i="32"/>
  <c r="AQ58" i="32"/>
  <c r="AQ59" i="32"/>
  <c r="AQ60" i="32"/>
  <c r="AQ61" i="32"/>
  <c r="AQ62" i="32"/>
  <c r="AQ63" i="32"/>
  <c r="AQ64" i="32"/>
  <c r="AQ65" i="32"/>
  <c r="AQ66" i="32"/>
  <c r="AQ67" i="32"/>
  <c r="AQ68" i="32"/>
  <c r="AQ69" i="32"/>
  <c r="AQ70" i="32"/>
  <c r="AQ71" i="32"/>
  <c r="AQ72" i="32"/>
  <c r="AQ73" i="32"/>
  <c r="AQ74" i="32"/>
  <c r="AQ75" i="32"/>
  <c r="AQ76" i="32"/>
  <c r="AQ77" i="32"/>
  <c r="AQ78" i="32"/>
  <c r="AQ79" i="32"/>
  <c r="AQ80" i="32"/>
  <c r="AQ81" i="32"/>
  <c r="AQ82" i="32"/>
  <c r="AQ83" i="32"/>
  <c r="AQ84" i="32"/>
  <c r="AQ85" i="32"/>
  <c r="AQ86" i="32"/>
  <c r="AQ87" i="32"/>
  <c r="AQ88" i="32"/>
  <c r="AQ89" i="32"/>
  <c r="AQ90" i="32"/>
  <c r="AQ91" i="32"/>
  <c r="AQ92" i="32"/>
  <c r="AQ93" i="32"/>
  <c r="AQ94" i="32"/>
  <c r="AQ95" i="32"/>
  <c r="AQ96" i="32"/>
  <c r="AQ97" i="32"/>
  <c r="AQ98" i="32"/>
  <c r="AQ99" i="32"/>
  <c r="AQ100" i="32"/>
  <c r="AQ101" i="32"/>
  <c r="AQ102" i="32"/>
  <c r="AQ103" i="32"/>
  <c r="AQ104" i="32"/>
  <c r="AQ105" i="32"/>
  <c r="AQ106" i="32"/>
  <c r="AQ107" i="32"/>
  <c r="AQ108" i="32"/>
  <c r="AQ109" i="32"/>
  <c r="AQ110" i="32"/>
  <c r="AQ111" i="32"/>
  <c r="AQ112" i="32"/>
  <c r="AQ113" i="32"/>
  <c r="AQ114" i="32"/>
  <c r="AQ115" i="32"/>
  <c r="AQ116" i="32"/>
  <c r="AQ117" i="32"/>
  <c r="AQ118" i="32"/>
  <c r="AQ119" i="32"/>
  <c r="AQ120" i="32"/>
  <c r="AQ121" i="32"/>
  <c r="AQ122" i="32"/>
  <c r="AQ123" i="32"/>
  <c r="AQ124" i="32"/>
  <c r="AQ125" i="32"/>
  <c r="AQ126" i="32"/>
  <c r="AQ127" i="32"/>
  <c r="AQ128" i="32"/>
  <c r="AQ129" i="32"/>
  <c r="AQ130" i="32"/>
  <c r="AQ131" i="32"/>
  <c r="AQ132" i="32"/>
  <c r="AQ133" i="32"/>
  <c r="AQ134" i="32"/>
  <c r="AQ135" i="32"/>
  <c r="AQ136" i="32"/>
  <c r="AQ137" i="32"/>
  <c r="AQ138" i="32"/>
  <c r="AQ139" i="32"/>
  <c r="AQ140" i="32"/>
  <c r="AQ141" i="32"/>
  <c r="AQ142" i="32"/>
  <c r="AQ143" i="32"/>
  <c r="AQ144" i="32"/>
  <c r="AQ145" i="32"/>
  <c r="AQ146" i="32"/>
  <c r="AQ147" i="32"/>
  <c r="AQ148" i="32"/>
  <c r="AQ149" i="32"/>
  <c r="AQ150" i="32"/>
  <c r="AQ151" i="32"/>
  <c r="AQ152" i="32"/>
  <c r="AQ153" i="32"/>
  <c r="AQ154" i="32"/>
  <c r="AQ155" i="32"/>
  <c r="AQ156" i="32"/>
  <c r="AQ157" i="32"/>
  <c r="AQ158" i="32"/>
  <c r="AQ159" i="32"/>
  <c r="AQ160" i="32"/>
  <c r="AQ161" i="32"/>
  <c r="AQ162" i="32"/>
  <c r="AQ163" i="32"/>
  <c r="AQ164" i="32"/>
  <c r="AQ165" i="32"/>
  <c r="AQ166" i="32"/>
  <c r="AQ167" i="32"/>
  <c r="AQ168" i="32"/>
  <c r="AQ169" i="32"/>
  <c r="AQ170" i="32"/>
  <c r="AQ171" i="32"/>
  <c r="AQ172" i="32"/>
  <c r="AQ173" i="32"/>
  <c r="AQ174" i="32"/>
  <c r="AQ175" i="32"/>
  <c r="AQ176" i="32"/>
  <c r="AQ177" i="32"/>
  <c r="AQ178" i="32"/>
  <c r="AQ179" i="32"/>
  <c r="AQ180" i="32"/>
  <c r="AQ181" i="32"/>
  <c r="AQ182" i="32"/>
  <c r="AQ183" i="32"/>
  <c r="AQ184" i="32"/>
  <c r="AQ185" i="32"/>
  <c r="AQ186" i="32"/>
  <c r="AQ187" i="32"/>
  <c r="AQ188" i="32"/>
  <c r="AQ189" i="32"/>
  <c r="AQ190" i="32"/>
  <c r="AQ191" i="32"/>
  <c r="AQ192" i="32"/>
  <c r="AQ193" i="32"/>
  <c r="AQ194" i="32"/>
  <c r="AQ195" i="32"/>
  <c r="AQ196" i="32"/>
  <c r="AQ197" i="32"/>
  <c r="AQ198" i="32"/>
  <c r="AQ199" i="32"/>
  <c r="AQ200" i="32"/>
  <c r="AQ201" i="32"/>
  <c r="AQ202" i="32"/>
  <c r="AQ203" i="32"/>
  <c r="AQ204" i="32"/>
  <c r="AQ205" i="32"/>
  <c r="AQ206" i="32"/>
  <c r="AQ207" i="32"/>
  <c r="AQ208" i="32"/>
  <c r="AQ209" i="32"/>
  <c r="AQ210" i="32"/>
  <c r="AQ211" i="32"/>
  <c r="AQ212" i="32"/>
  <c r="AQ213" i="32"/>
  <c r="AQ214" i="32"/>
  <c r="AQ215" i="32"/>
  <c r="AQ216" i="32"/>
  <c r="AQ217" i="32"/>
  <c r="AQ218" i="32"/>
  <c r="AQ219" i="32"/>
  <c r="AQ220" i="32"/>
  <c r="AQ221" i="32"/>
  <c r="AQ222" i="32"/>
  <c r="AQ223" i="32"/>
  <c r="AQ224" i="32"/>
  <c r="AQ225" i="32"/>
  <c r="AQ226" i="32"/>
  <c r="AQ227" i="32"/>
  <c r="AQ228" i="32"/>
  <c r="AQ229" i="32"/>
  <c r="AQ230" i="32"/>
  <c r="AQ231" i="32"/>
  <c r="AQ232" i="32"/>
  <c r="AQ233" i="32"/>
  <c r="AQ234" i="32"/>
  <c r="AQ235" i="32"/>
  <c r="AQ236" i="32"/>
  <c r="AQ237" i="32"/>
  <c r="AQ238" i="32"/>
  <c r="AQ239" i="32"/>
  <c r="AQ240" i="32"/>
  <c r="AQ241" i="32"/>
  <c r="AQ242" i="32"/>
  <c r="AQ243" i="32"/>
  <c r="AQ244" i="32"/>
  <c r="AQ245" i="32"/>
  <c r="AQ246" i="32"/>
  <c r="AQ247" i="32"/>
  <c r="AQ248" i="32"/>
  <c r="AQ249" i="32"/>
  <c r="AQ250" i="32"/>
  <c r="AQ251" i="32"/>
  <c r="AQ252" i="32"/>
  <c r="AQ253" i="32"/>
  <c r="AQ254" i="32"/>
  <c r="AQ255" i="32"/>
  <c r="AQ256" i="32"/>
  <c r="AQ257" i="32"/>
  <c r="AQ258" i="32"/>
  <c r="AQ259" i="32"/>
  <c r="AQ260" i="32"/>
  <c r="AQ261" i="32"/>
  <c r="AQ262" i="32"/>
  <c r="AQ263" i="32"/>
  <c r="AQ264" i="32"/>
  <c r="AQ265" i="32"/>
  <c r="AQ266" i="32"/>
  <c r="AQ267" i="32"/>
  <c r="AQ268" i="32"/>
  <c r="AQ269" i="32"/>
  <c r="AQ270" i="32"/>
  <c r="AQ271" i="32"/>
  <c r="AQ272" i="32"/>
  <c r="AQ273" i="32"/>
  <c r="AQ274" i="32"/>
  <c r="AQ275" i="32"/>
  <c r="AQ276" i="32"/>
  <c r="AQ277" i="32"/>
  <c r="AQ278" i="32"/>
  <c r="AQ279" i="32"/>
  <c r="AQ280" i="32"/>
  <c r="AQ281" i="32"/>
  <c r="AQ282" i="32"/>
  <c r="AQ283" i="32"/>
  <c r="AQ284" i="32"/>
  <c r="AQ285" i="32"/>
  <c r="AQ286" i="32"/>
  <c r="AQ287" i="32"/>
  <c r="AQ288" i="32"/>
  <c r="AQ289" i="32"/>
  <c r="AQ290" i="32"/>
  <c r="AQ291" i="32"/>
  <c r="AQ292" i="32"/>
  <c r="AQ293" i="32"/>
  <c r="AQ294" i="32"/>
  <c r="AQ5" i="32"/>
  <c r="AQ6" i="32"/>
  <c r="AQ7" i="32"/>
  <c r="AQ8" i="32"/>
  <c r="AQ9" i="32"/>
  <c r="AQ10" i="32"/>
  <c r="AQ11" i="32"/>
  <c r="AQ12" i="32"/>
  <c r="AQ13" i="32"/>
  <c r="AQ14" i="32"/>
  <c r="AQ15" i="32"/>
  <c r="AQ16" i="32"/>
  <c r="AQ17" i="32"/>
  <c r="AQ18" i="32"/>
  <c r="AQ19" i="32"/>
  <c r="AQ20" i="32"/>
  <c r="AQ21" i="32"/>
  <c r="AQ22" i="32"/>
  <c r="AQ23" i="32"/>
  <c r="AQ24" i="32"/>
  <c r="AQ25" i="32"/>
  <c r="AQ26" i="32"/>
  <c r="AQ27" i="32"/>
  <c r="AQ28" i="32"/>
  <c r="AQ29" i="32"/>
  <c r="AQ30" i="32"/>
  <c r="AQ31" i="32"/>
  <c r="AQ33" i="32"/>
  <c r="AQ34" i="32"/>
  <c r="AQ35" i="32"/>
  <c r="AQ36" i="32"/>
  <c r="AQ37" i="32"/>
  <c r="AQ38" i="32"/>
  <c r="AQ39" i="32"/>
  <c r="AQ40" i="32"/>
  <c r="AQ41" i="32"/>
  <c r="AQ42" i="32"/>
  <c r="AQ43" i="32"/>
  <c r="AQ44" i="32"/>
  <c r="AQ45" i="32"/>
  <c r="AQ46" i="32"/>
  <c r="AQ47" i="32"/>
  <c r="AQ48" i="32"/>
  <c r="AQ49" i="32"/>
  <c r="AQ50" i="32"/>
  <c r="AQ51" i="32"/>
  <c r="AQ52" i="32"/>
  <c r="AQ53" i="32" l="1"/>
  <c r="J285" i="34" l="1"/>
  <c r="M285" i="34" s="1"/>
  <c r="K285" i="34"/>
  <c r="N285" i="34" s="1"/>
  <c r="M48" i="27" l="1"/>
  <c r="I48" i="27"/>
  <c r="G48" i="27"/>
  <c r="F48" i="27"/>
  <c r="J48" i="27"/>
  <c r="H48" i="27"/>
  <c r="K48" i="27" l="1"/>
  <c r="N34" i="33"/>
  <c r="N37" i="33" s="1"/>
  <c r="H14" i="27" l="1"/>
  <c r="N48" i="27"/>
  <c r="L48" i="27"/>
  <c r="M37" i="27" l="1"/>
  <c r="K35" i="27" l="1"/>
  <c r="L35" i="27" s="1"/>
  <c r="C37" i="27"/>
  <c r="N35" i="27" l="1"/>
  <c r="V316" i="32" l="1"/>
  <c r="U316" i="32"/>
  <c r="AD316" i="32"/>
  <c r="W316" i="32" l="1"/>
  <c r="F312" i="32"/>
  <c r="BO305" i="32"/>
  <c r="BO306" i="32"/>
  <c r="BO307" i="32"/>
  <c r="BO308" i="32"/>
  <c r="BO309" i="32"/>
  <c r="BO310" i="32"/>
  <c r="BO316" i="32"/>
  <c r="BO304" i="32"/>
  <c r="AI316" i="32"/>
  <c r="AE316" i="32"/>
  <c r="AI305" i="32"/>
  <c r="AI306" i="32"/>
  <c r="AI307" i="32"/>
  <c r="AI308" i="32"/>
  <c r="AI309" i="32"/>
  <c r="AI310" i="32"/>
  <c r="AI312" i="32"/>
  <c r="AI304" i="32"/>
  <c r="AE305" i="32"/>
  <c r="AE306" i="32"/>
  <c r="AE307" i="32"/>
  <c r="AE308" i="32"/>
  <c r="AE309" i="32"/>
  <c r="AE310" i="32"/>
  <c r="AE304" i="32"/>
  <c r="D29" i="3" l="1" a="1"/>
  <c r="D29" i="3" s="1"/>
  <c r="O312" i="19" l="1"/>
  <c r="AP300" i="32" l="1"/>
  <c r="AO300" i="32"/>
  <c r="AP299" i="32"/>
  <c r="AO299" i="32"/>
  <c r="AQ299" i="32" l="1"/>
  <c r="AQ300" i="32"/>
  <c r="AE312" i="32"/>
  <c r="H296" i="32" l="1"/>
  <c r="N1086" i="20" l="1"/>
  <c r="N1089" i="20" l="1"/>
  <c r="O295" i="19"/>
  <c r="K29" i="27" l="1"/>
  <c r="N29" i="27" l="1"/>
  <c r="N37" i="27" s="1"/>
  <c r="L29" i="27"/>
  <c r="L37" i="27" s="1"/>
  <c r="C23" i="3" l="1"/>
  <c r="C21" i="3"/>
  <c r="S296" i="32"/>
  <c r="S298" i="32"/>
  <c r="S299" i="32"/>
  <c r="S300" i="32"/>
  <c r="S302" i="32" l="1"/>
  <c r="H37" i="27" l="1"/>
  <c r="I37" i="27"/>
  <c r="J37" i="27"/>
  <c r="F37" i="27"/>
  <c r="D620" i="26" l="1"/>
  <c r="BJ300" i="32" l="1"/>
  <c r="BJ299" i="32"/>
  <c r="BJ298" i="32" l="1"/>
  <c r="BJ302" i="32" s="1"/>
  <c r="BJ296" i="32"/>
  <c r="BK300" i="32" l="1"/>
  <c r="BK299" i="32"/>
  <c r="BK298" i="32"/>
  <c r="BK296" i="32"/>
  <c r="BK302" i="32" l="1"/>
  <c r="BD7" i="32" l="1"/>
  <c r="BD6" i="32"/>
  <c r="BD5" i="32"/>
  <c r="BD294" i="32"/>
  <c r="BD293" i="32"/>
  <c r="BD292" i="32"/>
  <c r="BD291" i="32"/>
  <c r="BD290" i="32"/>
  <c r="BD289" i="32"/>
  <c r="BD288" i="32"/>
  <c r="BD287" i="32"/>
  <c r="BD286" i="32"/>
  <c r="BD285" i="32"/>
  <c r="BD284" i="32"/>
  <c r="BD283" i="32"/>
  <c r="BD282" i="32"/>
  <c r="BD281" i="32"/>
  <c r="BD280" i="32"/>
  <c r="BD279" i="32"/>
  <c r="BD278" i="32"/>
  <c r="BD277" i="32"/>
  <c r="BD276" i="32"/>
  <c r="BD275" i="32"/>
  <c r="BD274" i="32"/>
  <c r="BD273" i="32"/>
  <c r="BD272" i="32"/>
  <c r="BD271" i="32"/>
  <c r="BD270" i="32"/>
  <c r="BD269" i="32"/>
  <c r="BD268" i="32"/>
  <c r="BD267" i="32"/>
  <c r="BD266" i="32"/>
  <c r="BD265" i="32"/>
  <c r="BD264" i="32"/>
  <c r="BD263" i="32"/>
  <c r="BD262" i="32"/>
  <c r="BD261" i="32"/>
  <c r="BD260" i="32"/>
  <c r="BD259" i="32"/>
  <c r="BD258" i="32"/>
  <c r="BD257" i="32"/>
  <c r="BD256" i="32"/>
  <c r="BD255" i="32"/>
  <c r="BD254" i="32"/>
  <c r="BD253" i="32"/>
  <c r="BD252" i="32"/>
  <c r="BD251" i="32"/>
  <c r="BD250" i="32"/>
  <c r="BD249" i="32"/>
  <c r="BD248" i="32"/>
  <c r="BD247" i="32"/>
  <c r="BD246" i="32"/>
  <c r="BD245" i="32"/>
  <c r="BD244" i="32"/>
  <c r="BD243" i="32"/>
  <c r="BD242" i="32"/>
  <c r="BD241" i="32"/>
  <c r="BD240" i="32"/>
  <c r="BD239" i="32"/>
  <c r="BD238" i="32"/>
  <c r="BD237" i="32"/>
  <c r="BD236" i="32"/>
  <c r="BD235" i="32"/>
  <c r="BD234" i="32"/>
  <c r="BD233" i="32"/>
  <c r="BD232" i="32"/>
  <c r="BD231" i="32"/>
  <c r="BD230" i="32"/>
  <c r="BD229" i="32"/>
  <c r="BD228" i="32"/>
  <c r="BD227" i="32"/>
  <c r="BD226" i="32"/>
  <c r="BD225" i="32"/>
  <c r="BD224" i="32"/>
  <c r="BD223" i="32"/>
  <c r="BD222" i="32"/>
  <c r="BD221" i="32"/>
  <c r="BD220" i="32"/>
  <c r="BD219" i="32"/>
  <c r="BD218" i="32"/>
  <c r="BD217" i="32"/>
  <c r="BD216" i="32"/>
  <c r="BD215" i="32"/>
  <c r="BD214" i="32"/>
  <c r="BD213" i="32"/>
  <c r="BD212" i="32"/>
  <c r="BD211" i="32"/>
  <c r="BD210" i="32"/>
  <c r="BD209" i="32"/>
  <c r="BD208" i="32"/>
  <c r="BD207" i="32"/>
  <c r="BD206" i="32"/>
  <c r="BD205" i="32"/>
  <c r="BD204" i="32"/>
  <c r="BD203" i="32"/>
  <c r="BD202" i="32"/>
  <c r="BD201" i="32"/>
  <c r="BD200" i="32"/>
  <c r="BD199" i="32"/>
  <c r="BD198" i="32"/>
  <c r="BD197" i="32"/>
  <c r="BD196" i="32"/>
  <c r="BD195" i="32"/>
  <c r="BD194" i="32"/>
  <c r="BD193" i="32"/>
  <c r="BD192" i="32"/>
  <c r="BD191" i="32"/>
  <c r="BD190" i="32"/>
  <c r="BD189" i="32"/>
  <c r="BD188" i="32"/>
  <c r="BD187" i="32"/>
  <c r="BD186" i="32"/>
  <c r="BD185" i="32"/>
  <c r="BD184" i="32"/>
  <c r="BD183" i="32"/>
  <c r="BD182" i="32"/>
  <c r="BD181" i="32"/>
  <c r="BD180" i="32"/>
  <c r="BD179" i="32"/>
  <c r="BD178" i="32"/>
  <c r="BD177" i="32"/>
  <c r="BD176" i="32"/>
  <c r="BD175" i="32"/>
  <c r="BD174" i="32"/>
  <c r="BD173" i="32"/>
  <c r="BD172" i="32"/>
  <c r="BD171" i="32"/>
  <c r="BD170" i="32"/>
  <c r="BD169" i="32"/>
  <c r="BD168" i="32"/>
  <c r="BD167" i="32"/>
  <c r="BD166" i="32"/>
  <c r="BD165" i="32"/>
  <c r="BD164" i="32"/>
  <c r="BD163" i="32"/>
  <c r="BD162" i="32"/>
  <c r="BD161" i="32"/>
  <c r="BD160" i="32"/>
  <c r="BD159" i="32"/>
  <c r="BD158" i="32"/>
  <c r="BD157" i="32"/>
  <c r="BD156" i="32"/>
  <c r="BD155" i="32"/>
  <c r="BD154" i="32"/>
  <c r="BD153" i="32"/>
  <c r="BD152" i="32"/>
  <c r="BD151" i="32"/>
  <c r="BD150" i="32"/>
  <c r="BD149" i="32"/>
  <c r="BD148" i="32"/>
  <c r="BD147" i="32"/>
  <c r="BD146" i="32"/>
  <c r="BD145" i="32"/>
  <c r="BD144" i="32"/>
  <c r="BD143" i="32"/>
  <c r="BD142" i="32"/>
  <c r="BD141" i="32"/>
  <c r="BD140" i="32"/>
  <c r="BD139" i="32"/>
  <c r="BD138" i="32"/>
  <c r="BD137" i="32"/>
  <c r="BD136" i="32"/>
  <c r="BD135" i="32"/>
  <c r="BD134" i="32"/>
  <c r="BD133" i="32"/>
  <c r="BD132" i="32"/>
  <c r="BD131" i="32"/>
  <c r="BD130" i="32"/>
  <c r="BD129" i="32"/>
  <c r="BD128" i="32"/>
  <c r="BD127" i="32"/>
  <c r="BD126" i="32"/>
  <c r="BD125" i="32"/>
  <c r="BD124" i="32"/>
  <c r="BD123" i="32"/>
  <c r="BD122" i="32"/>
  <c r="BD121" i="32"/>
  <c r="BD120" i="32"/>
  <c r="BD119" i="32"/>
  <c r="BD118" i="32"/>
  <c r="BD117" i="32"/>
  <c r="BD116" i="32"/>
  <c r="BD115" i="32"/>
  <c r="BD114" i="32"/>
  <c r="BD113" i="32"/>
  <c r="BD112" i="32"/>
  <c r="BD111" i="32"/>
  <c r="BD110" i="32"/>
  <c r="BD109" i="32"/>
  <c r="BD108" i="32"/>
  <c r="BD107" i="32"/>
  <c r="BD106" i="32"/>
  <c r="BD105" i="32"/>
  <c r="BD104" i="32"/>
  <c r="BD103" i="32"/>
  <c r="BD102" i="32"/>
  <c r="BD101" i="32"/>
  <c r="BD100" i="32"/>
  <c r="BD99" i="32"/>
  <c r="BD98" i="32"/>
  <c r="BD97" i="32"/>
  <c r="BD96" i="32"/>
  <c r="BD95" i="32"/>
  <c r="BD94" i="32"/>
  <c r="BD93" i="32"/>
  <c r="BD92" i="32"/>
  <c r="BD91" i="32"/>
  <c r="BD90" i="32"/>
  <c r="BD89" i="32"/>
  <c r="BD88" i="32"/>
  <c r="BD87" i="32"/>
  <c r="BD86" i="32"/>
  <c r="BD85" i="32"/>
  <c r="BD84" i="32"/>
  <c r="BD83" i="32"/>
  <c r="BD82" i="32"/>
  <c r="BD81" i="32"/>
  <c r="BD80" i="32"/>
  <c r="BD79" i="32"/>
  <c r="BD78" i="32"/>
  <c r="BD77" i="32"/>
  <c r="BD76" i="32"/>
  <c r="BD75" i="32"/>
  <c r="BD74" i="32"/>
  <c r="BD73" i="32"/>
  <c r="BD72" i="32"/>
  <c r="BD71" i="32"/>
  <c r="BD70" i="32"/>
  <c r="BD69" i="32"/>
  <c r="BD68" i="32"/>
  <c r="BD67" i="32"/>
  <c r="BD66" i="32"/>
  <c r="BD65" i="32"/>
  <c r="BD64" i="32"/>
  <c r="BD63" i="32"/>
  <c r="BD62" i="32"/>
  <c r="BD61" i="32"/>
  <c r="BD60" i="32"/>
  <c r="BD59" i="32"/>
  <c r="BD58" i="32"/>
  <c r="BD57" i="32"/>
  <c r="BD56" i="32"/>
  <c r="BD55" i="32"/>
  <c r="BD54" i="32"/>
  <c r="BD53" i="32"/>
  <c r="BD52" i="32"/>
  <c r="BD51" i="32"/>
  <c r="BD50" i="32"/>
  <c r="BD49" i="32"/>
  <c r="BD48" i="32"/>
  <c r="BD47" i="32"/>
  <c r="BD46" i="32"/>
  <c r="BD45" i="32"/>
  <c r="BD44" i="32"/>
  <c r="BD43" i="32"/>
  <c r="BD42" i="32"/>
  <c r="BD41" i="32"/>
  <c r="BD40" i="32"/>
  <c r="BD39" i="32"/>
  <c r="BD38" i="32"/>
  <c r="BD37" i="32"/>
  <c r="BD36" i="32"/>
  <c r="BD35" i="32"/>
  <c r="BD34" i="32"/>
  <c r="BD33" i="32"/>
  <c r="BD32" i="32"/>
  <c r="BD31" i="32"/>
  <c r="BD30" i="32"/>
  <c r="BD29" i="32"/>
  <c r="BD28" i="32"/>
  <c r="BD27" i="32"/>
  <c r="BD26" i="32"/>
  <c r="BD25" i="32"/>
  <c r="BD24" i="32"/>
  <c r="BD23" i="32"/>
  <c r="BD22" i="32"/>
  <c r="BD21" i="32"/>
  <c r="BD20" i="32"/>
  <c r="BD19" i="32"/>
  <c r="BD18" i="32"/>
  <c r="BD17" i="32"/>
  <c r="BD16" i="32"/>
  <c r="BD15" i="32"/>
  <c r="BD14" i="32"/>
  <c r="BD13" i="32"/>
  <c r="BD12" i="32"/>
  <c r="BD11" i="32"/>
  <c r="BD10" i="32"/>
  <c r="BD9" i="32"/>
  <c r="BD8" i="32"/>
  <c r="AW5" i="32"/>
  <c r="AW6" i="32"/>
  <c r="AW7" i="32"/>
  <c r="AW8" i="32"/>
  <c r="AW9" i="32"/>
  <c r="AW10" i="32"/>
  <c r="AW11" i="32"/>
  <c r="AW12" i="32"/>
  <c r="AW13" i="32"/>
  <c r="AW14" i="32"/>
  <c r="AW15" i="32"/>
  <c r="AW16" i="32"/>
  <c r="AW17" i="32"/>
  <c r="AW18" i="32"/>
  <c r="AW19" i="32"/>
  <c r="AW20" i="32"/>
  <c r="AW21" i="32"/>
  <c r="AW22" i="32"/>
  <c r="AW23" i="32"/>
  <c r="AW24" i="32"/>
  <c r="AW25" i="32"/>
  <c r="AW26" i="32"/>
  <c r="AW27" i="32"/>
  <c r="AW28" i="32"/>
  <c r="AW29" i="32"/>
  <c r="AW30" i="32"/>
  <c r="AW31" i="32"/>
  <c r="AW32" i="32"/>
  <c r="AW33" i="32"/>
  <c r="AW34" i="32"/>
  <c r="AW35" i="32"/>
  <c r="AW36" i="32"/>
  <c r="AW37" i="32"/>
  <c r="AW38" i="32"/>
  <c r="AW39" i="32"/>
  <c r="AW40" i="32"/>
  <c r="AW41" i="32"/>
  <c r="AW42" i="32"/>
  <c r="AW43" i="32"/>
  <c r="AW44" i="32"/>
  <c r="AW45" i="32"/>
  <c r="AW46" i="32"/>
  <c r="AW47" i="32"/>
  <c r="AW48" i="32"/>
  <c r="AW49" i="32"/>
  <c r="AW50" i="32"/>
  <c r="AW51" i="32"/>
  <c r="AW52" i="32"/>
  <c r="AW53" i="32"/>
  <c r="AW54" i="32"/>
  <c r="AW55" i="32"/>
  <c r="AW56" i="32"/>
  <c r="AW57" i="32"/>
  <c r="AW58" i="32"/>
  <c r="AW59" i="32"/>
  <c r="AW60" i="32"/>
  <c r="AW61" i="32"/>
  <c r="AW62" i="32"/>
  <c r="AW63" i="32"/>
  <c r="AW64" i="32"/>
  <c r="AW65" i="32"/>
  <c r="AW66" i="32"/>
  <c r="AW67" i="32"/>
  <c r="AW68" i="32"/>
  <c r="AW69" i="32"/>
  <c r="AW70" i="32"/>
  <c r="AW71" i="32"/>
  <c r="AW72" i="32"/>
  <c r="AW73" i="32"/>
  <c r="AW74" i="32"/>
  <c r="AW75" i="32"/>
  <c r="AW76" i="32"/>
  <c r="AW77" i="32"/>
  <c r="AW78" i="32"/>
  <c r="AW79" i="32"/>
  <c r="AW80" i="32"/>
  <c r="AW81" i="32"/>
  <c r="AW82" i="32"/>
  <c r="AW83" i="32"/>
  <c r="AW84" i="32"/>
  <c r="AW85" i="32"/>
  <c r="AW86" i="32"/>
  <c r="AW87" i="32"/>
  <c r="AW88" i="32"/>
  <c r="AW89" i="32"/>
  <c r="AW90" i="32"/>
  <c r="AW91" i="32"/>
  <c r="AW92" i="32"/>
  <c r="AW93" i="32"/>
  <c r="AW94" i="32"/>
  <c r="AW95" i="32"/>
  <c r="AW96" i="32"/>
  <c r="AW97" i="32"/>
  <c r="AW98" i="32"/>
  <c r="AW99" i="32"/>
  <c r="AW100" i="32"/>
  <c r="AW101" i="32"/>
  <c r="AW102" i="32"/>
  <c r="AW103" i="32"/>
  <c r="AW104" i="32"/>
  <c r="AW105" i="32"/>
  <c r="AW106" i="32"/>
  <c r="AW107" i="32"/>
  <c r="AW108" i="32"/>
  <c r="AW109" i="32"/>
  <c r="AW110" i="32"/>
  <c r="AW111" i="32"/>
  <c r="AW112" i="32"/>
  <c r="AW113" i="32"/>
  <c r="AW114" i="32"/>
  <c r="AW115" i="32"/>
  <c r="AW116" i="32"/>
  <c r="AW117" i="32"/>
  <c r="AW118" i="32"/>
  <c r="AW119" i="32"/>
  <c r="AW120" i="32"/>
  <c r="AW121" i="32"/>
  <c r="AW122" i="32"/>
  <c r="AW123" i="32"/>
  <c r="AW124" i="32"/>
  <c r="AW125" i="32"/>
  <c r="AW126" i="32"/>
  <c r="AW127" i="32"/>
  <c r="AW128" i="32"/>
  <c r="AW129" i="32"/>
  <c r="AW130" i="32"/>
  <c r="AW131" i="32"/>
  <c r="AW132" i="32"/>
  <c r="AW133" i="32"/>
  <c r="AW134" i="32"/>
  <c r="AW135" i="32"/>
  <c r="AW136" i="32"/>
  <c r="AW137" i="32"/>
  <c r="AW138" i="32"/>
  <c r="AW139" i="32"/>
  <c r="AW140" i="32"/>
  <c r="AW141" i="32"/>
  <c r="AW142" i="32"/>
  <c r="AW143" i="32"/>
  <c r="AW144" i="32"/>
  <c r="AW145" i="32"/>
  <c r="AW146" i="32"/>
  <c r="AW147" i="32"/>
  <c r="AW148" i="32"/>
  <c r="AW149" i="32"/>
  <c r="AW150" i="32"/>
  <c r="AW151" i="32"/>
  <c r="AW152" i="32"/>
  <c r="AW153" i="32"/>
  <c r="AW154" i="32"/>
  <c r="AW155" i="32"/>
  <c r="AW156" i="32"/>
  <c r="AW157" i="32"/>
  <c r="AW158" i="32"/>
  <c r="AW159" i="32"/>
  <c r="AW160" i="32"/>
  <c r="AW161" i="32"/>
  <c r="AW162" i="32"/>
  <c r="AW163" i="32"/>
  <c r="AW164" i="32"/>
  <c r="AW165" i="32"/>
  <c r="AW166" i="32"/>
  <c r="AW167" i="32"/>
  <c r="AW168" i="32"/>
  <c r="AW169" i="32"/>
  <c r="AW170" i="32"/>
  <c r="AW171" i="32"/>
  <c r="AW172" i="32"/>
  <c r="AW173" i="32"/>
  <c r="AW174" i="32"/>
  <c r="AW175" i="32"/>
  <c r="AW176" i="32"/>
  <c r="AW177" i="32"/>
  <c r="AW178" i="32"/>
  <c r="AW179" i="32"/>
  <c r="AW180" i="32"/>
  <c r="AW181" i="32"/>
  <c r="AW182" i="32"/>
  <c r="AW183" i="32"/>
  <c r="AW184" i="32"/>
  <c r="AW185" i="32"/>
  <c r="AW186" i="32"/>
  <c r="AW187" i="32"/>
  <c r="AW188" i="32"/>
  <c r="AW189" i="32"/>
  <c r="AW190" i="32"/>
  <c r="AW191" i="32"/>
  <c r="AW192" i="32"/>
  <c r="AW193" i="32"/>
  <c r="AW194" i="32"/>
  <c r="AW195" i="32"/>
  <c r="AW196" i="32"/>
  <c r="AW197" i="32"/>
  <c r="AW198" i="32"/>
  <c r="AW199" i="32"/>
  <c r="AW200" i="32"/>
  <c r="AW201" i="32"/>
  <c r="AW202" i="32"/>
  <c r="AW203" i="32"/>
  <c r="AW204" i="32"/>
  <c r="AW205" i="32"/>
  <c r="AW206" i="32"/>
  <c r="AW207" i="32"/>
  <c r="AW208" i="32"/>
  <c r="AW209" i="32"/>
  <c r="AW210" i="32"/>
  <c r="AW211" i="32"/>
  <c r="AW212" i="32"/>
  <c r="AW213" i="32"/>
  <c r="AW214" i="32"/>
  <c r="AW215" i="32"/>
  <c r="AW216" i="32"/>
  <c r="AW217" i="32"/>
  <c r="AW218" i="32"/>
  <c r="AW219" i="32"/>
  <c r="AW220" i="32"/>
  <c r="AW221" i="32"/>
  <c r="AW222" i="32"/>
  <c r="AW223" i="32"/>
  <c r="AW224" i="32"/>
  <c r="AW225" i="32"/>
  <c r="AW226" i="32"/>
  <c r="AW227" i="32"/>
  <c r="AW228" i="32"/>
  <c r="AW229" i="32"/>
  <c r="AW230" i="32"/>
  <c r="AW231" i="32"/>
  <c r="AW232" i="32"/>
  <c r="AW233" i="32"/>
  <c r="AW234" i="32"/>
  <c r="AW235" i="32"/>
  <c r="AW236" i="32"/>
  <c r="AW237" i="32"/>
  <c r="AW238" i="32"/>
  <c r="AW239" i="32"/>
  <c r="AW240" i="32"/>
  <c r="AW241" i="32"/>
  <c r="AW242" i="32"/>
  <c r="AW243" i="32"/>
  <c r="AW244" i="32"/>
  <c r="AW245" i="32"/>
  <c r="AW246" i="32"/>
  <c r="AW247" i="32"/>
  <c r="AW248" i="32"/>
  <c r="AW249" i="32"/>
  <c r="AW250" i="32"/>
  <c r="AW251" i="32"/>
  <c r="AW252" i="32"/>
  <c r="AW253" i="32"/>
  <c r="AW254" i="32"/>
  <c r="AW255" i="32"/>
  <c r="AW256" i="32"/>
  <c r="AW257" i="32"/>
  <c r="AW258" i="32"/>
  <c r="AW259" i="32"/>
  <c r="AW260" i="32"/>
  <c r="AW261" i="32"/>
  <c r="AW262" i="32"/>
  <c r="AW263" i="32"/>
  <c r="AW264" i="32"/>
  <c r="AW265" i="32"/>
  <c r="AW266" i="32"/>
  <c r="AW267" i="32"/>
  <c r="AW268" i="32"/>
  <c r="AW269" i="32"/>
  <c r="AW270" i="32"/>
  <c r="AW271" i="32"/>
  <c r="AW272" i="32"/>
  <c r="AW273" i="32"/>
  <c r="AW274" i="32"/>
  <c r="AW275" i="32"/>
  <c r="AW276" i="32"/>
  <c r="AW277" i="32"/>
  <c r="AW278" i="32"/>
  <c r="AW279" i="32"/>
  <c r="AW280" i="32"/>
  <c r="AW281" i="32"/>
  <c r="AW282" i="32"/>
  <c r="AW283" i="32"/>
  <c r="AW284" i="32"/>
  <c r="AW285" i="32"/>
  <c r="AW286" i="32"/>
  <c r="AW287" i="32"/>
  <c r="AW288" i="32"/>
  <c r="AW289" i="32"/>
  <c r="AW290" i="32"/>
  <c r="AW291" i="32"/>
  <c r="AW292" i="32"/>
  <c r="AW293" i="32"/>
  <c r="AW294" i="32"/>
  <c r="J118" i="32"/>
  <c r="AD118" i="32" s="1"/>
  <c r="J137" i="32"/>
  <c r="AD137" i="32" s="1"/>
  <c r="J158" i="32"/>
  <c r="AD158" i="32" s="1"/>
  <c r="J174" i="32"/>
  <c r="AD174" i="32" s="1"/>
  <c r="J190" i="32"/>
  <c r="AD190" i="32" s="1"/>
  <c r="J206" i="32"/>
  <c r="AD206" i="32" s="1"/>
  <c r="J222" i="32"/>
  <c r="AD222" i="32" s="1"/>
  <c r="CN5" i="26"/>
  <c r="C5" i="34" s="1"/>
  <c r="CN7" i="26"/>
  <c r="C7" i="34" s="1"/>
  <c r="CN9" i="26"/>
  <c r="C9" i="34" s="1"/>
  <c r="CN11" i="26"/>
  <c r="C11" i="34" s="1"/>
  <c r="CN13" i="26"/>
  <c r="C13" i="34" s="1"/>
  <c r="CN15" i="26"/>
  <c r="C15" i="34" s="1"/>
  <c r="CN17" i="26"/>
  <c r="C17" i="34" s="1"/>
  <c r="CN19" i="26"/>
  <c r="C19" i="34" s="1"/>
  <c r="CN21" i="26"/>
  <c r="C21" i="34" s="1"/>
  <c r="CN23" i="26"/>
  <c r="C23" i="34" s="1"/>
  <c r="CN25" i="26"/>
  <c r="C25" i="34" s="1"/>
  <c r="CN27" i="26"/>
  <c r="C27" i="34" s="1"/>
  <c r="CN29" i="26"/>
  <c r="C29" i="34" s="1"/>
  <c r="CN31" i="26"/>
  <c r="C31" i="34" s="1"/>
  <c r="CN33" i="26"/>
  <c r="C33" i="34" s="1"/>
  <c r="CN35" i="26"/>
  <c r="C35" i="34" s="1"/>
  <c r="CN37" i="26"/>
  <c r="C37" i="34" s="1"/>
  <c r="CN39" i="26"/>
  <c r="C39" i="34" s="1"/>
  <c r="CN41" i="26"/>
  <c r="C41" i="34" s="1"/>
  <c r="CN43" i="26"/>
  <c r="C43" i="34" s="1"/>
  <c r="CN45" i="26"/>
  <c r="C45" i="34" s="1"/>
  <c r="CN47" i="26"/>
  <c r="C47" i="34" s="1"/>
  <c r="CN49" i="26"/>
  <c r="C49" i="34" s="1"/>
  <c r="CN51" i="26"/>
  <c r="C51" i="34" s="1"/>
  <c r="CN53" i="26"/>
  <c r="C53" i="34" s="1"/>
  <c r="CN55" i="26"/>
  <c r="C55" i="34" s="1"/>
  <c r="CN57" i="26"/>
  <c r="C57" i="34" s="1"/>
  <c r="CN59" i="26"/>
  <c r="C59" i="34" s="1"/>
  <c r="CN61" i="26"/>
  <c r="C61" i="34" s="1"/>
  <c r="CN63" i="26"/>
  <c r="C63" i="34" s="1"/>
  <c r="CN65" i="26"/>
  <c r="C65" i="34" s="1"/>
  <c r="CN67" i="26"/>
  <c r="C67" i="34" s="1"/>
  <c r="CN69" i="26"/>
  <c r="C69" i="34" s="1"/>
  <c r="CN71" i="26"/>
  <c r="C71" i="34" s="1"/>
  <c r="CN73" i="26"/>
  <c r="C73" i="34" s="1"/>
  <c r="CN75" i="26"/>
  <c r="C75" i="34" s="1"/>
  <c r="CN77" i="26"/>
  <c r="C77" i="34" s="1"/>
  <c r="CN79" i="26"/>
  <c r="C79" i="34" s="1"/>
  <c r="CN81" i="26"/>
  <c r="C81" i="34" s="1"/>
  <c r="CN83" i="26"/>
  <c r="C83" i="34" s="1"/>
  <c r="CN85" i="26"/>
  <c r="C85" i="34" s="1"/>
  <c r="CN87" i="26"/>
  <c r="C87" i="34" s="1"/>
  <c r="CN89" i="26"/>
  <c r="C89" i="34" s="1"/>
  <c r="CN91" i="26"/>
  <c r="C91" i="34" s="1"/>
  <c r="CN93" i="26"/>
  <c r="C93" i="34" s="1"/>
  <c r="CN95" i="26"/>
  <c r="C95" i="34" s="1"/>
  <c r="CN97" i="26"/>
  <c r="C97" i="34" s="1"/>
  <c r="CN99" i="26"/>
  <c r="C99" i="34" s="1"/>
  <c r="CN101" i="26"/>
  <c r="C101" i="34" s="1"/>
  <c r="CN103" i="26"/>
  <c r="C103" i="34" s="1"/>
  <c r="CN105" i="26"/>
  <c r="C105" i="34" s="1"/>
  <c r="CN107" i="26"/>
  <c r="C107" i="34" s="1"/>
  <c r="CN109" i="26"/>
  <c r="C109" i="34" s="1"/>
  <c r="CN111" i="26"/>
  <c r="C111" i="34" s="1"/>
  <c r="CN113" i="26"/>
  <c r="C113" i="34" s="1"/>
  <c r="CN115" i="26"/>
  <c r="C115" i="34" s="1"/>
  <c r="CN117" i="26"/>
  <c r="C117" i="34" s="1"/>
  <c r="CN119" i="26"/>
  <c r="C119" i="34" s="1"/>
  <c r="CN121" i="26"/>
  <c r="C121" i="34" s="1"/>
  <c r="CN123" i="26"/>
  <c r="C123" i="34" s="1"/>
  <c r="CN125" i="26"/>
  <c r="C125" i="34" s="1"/>
  <c r="CN127" i="26"/>
  <c r="C127" i="34" s="1"/>
  <c r="CN129" i="26"/>
  <c r="C129" i="34" s="1"/>
  <c r="CN131" i="26"/>
  <c r="C131" i="34" s="1"/>
  <c r="CN133" i="26"/>
  <c r="C133" i="34" s="1"/>
  <c r="CN135" i="26"/>
  <c r="C135" i="34" s="1"/>
  <c r="CN137" i="26"/>
  <c r="C137" i="34" s="1"/>
  <c r="CN139" i="26"/>
  <c r="C139" i="34" s="1"/>
  <c r="CN141" i="26"/>
  <c r="C141" i="34" s="1"/>
  <c r="CN143" i="26"/>
  <c r="C143" i="34" s="1"/>
  <c r="CN145" i="26"/>
  <c r="C145" i="34" s="1"/>
  <c r="CN147" i="26"/>
  <c r="C147" i="34" s="1"/>
  <c r="CN149" i="26"/>
  <c r="C149" i="34" s="1"/>
  <c r="CN151" i="26"/>
  <c r="C151" i="34" s="1"/>
  <c r="CN153" i="26"/>
  <c r="C153" i="34" s="1"/>
  <c r="CN155" i="26"/>
  <c r="C155" i="34" s="1"/>
  <c r="CN157" i="26"/>
  <c r="C157" i="34" s="1"/>
  <c r="CN159" i="26"/>
  <c r="C159" i="34" s="1"/>
  <c r="CN161" i="26"/>
  <c r="C161" i="34" s="1"/>
  <c r="CN163" i="26"/>
  <c r="C163" i="34" s="1"/>
  <c r="CN165" i="26"/>
  <c r="C165" i="34" s="1"/>
  <c r="CN167" i="26"/>
  <c r="C167" i="34" s="1"/>
  <c r="CN169" i="26"/>
  <c r="C169" i="34" s="1"/>
  <c r="CN171" i="26"/>
  <c r="C171" i="34" s="1"/>
  <c r="CN173" i="26"/>
  <c r="C173" i="34" s="1"/>
  <c r="CN175" i="26"/>
  <c r="C175" i="34" s="1"/>
  <c r="CN177" i="26"/>
  <c r="C177" i="34" s="1"/>
  <c r="CN179" i="26"/>
  <c r="C179" i="34" s="1"/>
  <c r="CN181" i="26"/>
  <c r="C181" i="34" s="1"/>
  <c r="CN183" i="26"/>
  <c r="C183" i="34" s="1"/>
  <c r="CN185" i="26"/>
  <c r="C185" i="34" s="1"/>
  <c r="CN187" i="26"/>
  <c r="C187" i="34" s="1"/>
  <c r="CN189" i="26"/>
  <c r="C189" i="34" s="1"/>
  <c r="CN191" i="26"/>
  <c r="C191" i="34" s="1"/>
  <c r="CN193" i="26"/>
  <c r="C193" i="34" s="1"/>
  <c r="CN195" i="26"/>
  <c r="C195" i="34" s="1"/>
  <c r="CN197" i="26"/>
  <c r="C197" i="34" s="1"/>
  <c r="CN199" i="26"/>
  <c r="C199" i="34" s="1"/>
  <c r="CN201" i="26"/>
  <c r="C201" i="34" s="1"/>
  <c r="CN203" i="26"/>
  <c r="C203" i="34" s="1"/>
  <c r="CN205" i="26"/>
  <c r="C205" i="34" s="1"/>
  <c r="CN207" i="26"/>
  <c r="C207" i="34" s="1"/>
  <c r="CN209" i="26"/>
  <c r="C209" i="34" s="1"/>
  <c r="CN211" i="26"/>
  <c r="C211" i="34" s="1"/>
  <c r="CN213" i="26"/>
  <c r="C213" i="34" s="1"/>
  <c r="CN215" i="26"/>
  <c r="C215" i="34" s="1"/>
  <c r="CN217" i="26"/>
  <c r="C217" i="34" s="1"/>
  <c r="CN219" i="26"/>
  <c r="C219" i="34" s="1"/>
  <c r="CN221" i="26"/>
  <c r="C221" i="34" s="1"/>
  <c r="CN223" i="26"/>
  <c r="C223" i="34" s="1"/>
  <c r="CN225" i="26"/>
  <c r="C225" i="34" s="1"/>
  <c r="CN227" i="26"/>
  <c r="C227" i="34" s="1"/>
  <c r="CN229" i="26"/>
  <c r="C229" i="34" s="1"/>
  <c r="CN231" i="26"/>
  <c r="C231" i="34" s="1"/>
  <c r="CN233" i="26"/>
  <c r="C233" i="34" s="1"/>
  <c r="CN235" i="26"/>
  <c r="C235" i="34" s="1"/>
  <c r="CN237" i="26"/>
  <c r="C237" i="34" s="1"/>
  <c r="CN239" i="26"/>
  <c r="C239" i="34" s="1"/>
  <c r="CN241" i="26"/>
  <c r="C241" i="34" s="1"/>
  <c r="CN243" i="26"/>
  <c r="C243" i="34" s="1"/>
  <c r="CN245" i="26"/>
  <c r="C245" i="34" s="1"/>
  <c r="CN247" i="26"/>
  <c r="C247" i="34" s="1"/>
  <c r="CN249" i="26"/>
  <c r="C249" i="34" s="1"/>
  <c r="CN251" i="26"/>
  <c r="C251" i="34" s="1"/>
  <c r="CN253" i="26"/>
  <c r="C253" i="34" s="1"/>
  <c r="CN255" i="26"/>
  <c r="C255" i="34" s="1"/>
  <c r="CN257" i="26"/>
  <c r="C257" i="34" s="1"/>
  <c r="CN259" i="26"/>
  <c r="C259" i="34" s="1"/>
  <c r="CN261" i="26"/>
  <c r="C261" i="34" s="1"/>
  <c r="CN263" i="26"/>
  <c r="C263" i="34" s="1"/>
  <c r="CN265" i="26"/>
  <c r="C265" i="34" s="1"/>
  <c r="CN267" i="26"/>
  <c r="C267" i="34" s="1"/>
  <c r="CN269" i="26"/>
  <c r="C269" i="34" s="1"/>
  <c r="CN271" i="26"/>
  <c r="C271" i="34" s="1"/>
  <c r="CN273" i="26"/>
  <c r="C273" i="34" s="1"/>
  <c r="CN275" i="26"/>
  <c r="C275" i="34" s="1"/>
  <c r="CN277" i="26"/>
  <c r="C277" i="34" s="1"/>
  <c r="CN279" i="26"/>
  <c r="C279" i="34" s="1"/>
  <c r="CN281" i="26"/>
  <c r="C281" i="34" s="1"/>
  <c r="CN283" i="26"/>
  <c r="C283" i="34" s="1"/>
  <c r="CN285" i="26"/>
  <c r="C285" i="34" s="1"/>
  <c r="CN287" i="26"/>
  <c r="C287" i="34" s="1"/>
  <c r="CN289" i="26"/>
  <c r="C289" i="34" s="1"/>
  <c r="CN291" i="26"/>
  <c r="C291" i="34" s="1"/>
  <c r="CN293" i="26"/>
  <c r="C293" i="34" s="1"/>
  <c r="CN295" i="26"/>
  <c r="C295" i="34" s="1"/>
  <c r="CN297" i="26"/>
  <c r="C297" i="34" s="1"/>
  <c r="CN299" i="26"/>
  <c r="C299" i="34" s="1"/>
  <c r="CN301" i="26"/>
  <c r="C301" i="34" s="1"/>
  <c r="CN303" i="26"/>
  <c r="C303" i="34" s="1"/>
  <c r="CN305" i="26"/>
  <c r="C305" i="34" s="1"/>
  <c r="CN307" i="26"/>
  <c r="C307" i="34" s="1"/>
  <c r="CN309" i="26"/>
  <c r="C309" i="34" s="1"/>
  <c r="CN311" i="26"/>
  <c r="C311" i="34" s="1"/>
  <c r="CN313" i="26"/>
  <c r="C313" i="34" s="1"/>
  <c r="CN315" i="26"/>
  <c r="C315" i="34" s="1"/>
  <c r="CN317" i="26"/>
  <c r="C317" i="34" s="1"/>
  <c r="CN319" i="26"/>
  <c r="C319" i="34" s="1"/>
  <c r="CN321" i="26"/>
  <c r="C321" i="34" s="1"/>
  <c r="CN323" i="26"/>
  <c r="C323" i="34" s="1"/>
  <c r="CN325" i="26"/>
  <c r="C325" i="34" s="1"/>
  <c r="CN327" i="26"/>
  <c r="C327" i="34" s="1"/>
  <c r="CN329" i="26"/>
  <c r="C329" i="34" s="1"/>
  <c r="CN331" i="26"/>
  <c r="C331" i="34" s="1"/>
  <c r="CN333" i="26"/>
  <c r="C333" i="34" s="1"/>
  <c r="CN335" i="26"/>
  <c r="C335" i="34" s="1"/>
  <c r="CN337" i="26"/>
  <c r="C337" i="34" s="1"/>
  <c r="CN339" i="26"/>
  <c r="C339" i="34" s="1"/>
  <c r="CN341" i="26"/>
  <c r="C341" i="34" s="1"/>
  <c r="CN343" i="26"/>
  <c r="C343" i="34" s="1"/>
  <c r="CN345" i="26"/>
  <c r="C345" i="34" s="1"/>
  <c r="CN347" i="26"/>
  <c r="C347" i="34" s="1"/>
  <c r="CN349" i="26"/>
  <c r="C349" i="34" s="1"/>
  <c r="CN351" i="26"/>
  <c r="C351" i="34" s="1"/>
  <c r="CN353" i="26"/>
  <c r="C353" i="34" s="1"/>
  <c r="CN355" i="26"/>
  <c r="C355" i="34" s="1"/>
  <c r="CN357" i="26"/>
  <c r="C357" i="34" s="1"/>
  <c r="CN359" i="26"/>
  <c r="C359" i="34" s="1"/>
  <c r="CN361" i="26"/>
  <c r="C361" i="34" s="1"/>
  <c r="CN363" i="26"/>
  <c r="C363" i="34" s="1"/>
  <c r="CN365" i="26"/>
  <c r="C365" i="34" s="1"/>
  <c r="CN367" i="26"/>
  <c r="C367" i="34" s="1"/>
  <c r="CN369" i="26"/>
  <c r="C369" i="34" s="1"/>
  <c r="CN371" i="26"/>
  <c r="C371" i="34" s="1"/>
  <c r="CN373" i="26"/>
  <c r="C373" i="34" s="1"/>
  <c r="CN375" i="26"/>
  <c r="C375" i="34" s="1"/>
  <c r="CN377" i="26"/>
  <c r="C377" i="34" s="1"/>
  <c r="CN379" i="26"/>
  <c r="C379" i="34" s="1"/>
  <c r="CN381" i="26"/>
  <c r="C381" i="34" s="1"/>
  <c r="CN383" i="26"/>
  <c r="C383" i="34" s="1"/>
  <c r="CN385" i="26"/>
  <c r="C385" i="34" s="1"/>
  <c r="CN387" i="26"/>
  <c r="C387" i="34" s="1"/>
  <c r="CN389" i="26"/>
  <c r="C389" i="34" s="1"/>
  <c r="CN391" i="26"/>
  <c r="C391" i="34" s="1"/>
  <c r="CN393" i="26"/>
  <c r="C393" i="34" s="1"/>
  <c r="CN395" i="26"/>
  <c r="C395" i="34" s="1"/>
  <c r="CN397" i="26"/>
  <c r="C397" i="34" s="1"/>
  <c r="CN399" i="26"/>
  <c r="C399" i="34" s="1"/>
  <c r="CN401" i="26"/>
  <c r="C401" i="34" s="1"/>
  <c r="CN403" i="26"/>
  <c r="C403" i="34" s="1"/>
  <c r="CN405" i="26"/>
  <c r="C405" i="34" s="1"/>
  <c r="CN407" i="26"/>
  <c r="C407" i="34" s="1"/>
  <c r="CN409" i="26"/>
  <c r="C409" i="34" s="1"/>
  <c r="CN411" i="26"/>
  <c r="C411" i="34" s="1"/>
  <c r="CN413" i="26"/>
  <c r="C413" i="34" s="1"/>
  <c r="CN415" i="26"/>
  <c r="C415" i="34" s="1"/>
  <c r="CN417" i="26"/>
  <c r="C417" i="34" s="1"/>
  <c r="CN419" i="26"/>
  <c r="C419" i="34" s="1"/>
  <c r="CN421" i="26"/>
  <c r="C421" i="34" s="1"/>
  <c r="CN423" i="26"/>
  <c r="C423" i="34" s="1"/>
  <c r="CN425" i="26"/>
  <c r="C425" i="34" s="1"/>
  <c r="CN427" i="26"/>
  <c r="C427" i="34" s="1"/>
  <c r="CN429" i="26"/>
  <c r="C429" i="34" s="1"/>
  <c r="CN431" i="26"/>
  <c r="C431" i="34" s="1"/>
  <c r="CN433" i="26"/>
  <c r="C433" i="34" s="1"/>
  <c r="CN435" i="26"/>
  <c r="C435" i="34" s="1"/>
  <c r="CN437" i="26"/>
  <c r="C437" i="34" s="1"/>
  <c r="CN439" i="26"/>
  <c r="C439" i="34" s="1"/>
  <c r="CN441" i="26"/>
  <c r="C441" i="34" s="1"/>
  <c r="CN443" i="26"/>
  <c r="C443" i="34" s="1"/>
  <c r="CN445" i="26"/>
  <c r="C445" i="34" s="1"/>
  <c r="CN447" i="26"/>
  <c r="C447" i="34" s="1"/>
  <c r="CN449" i="26"/>
  <c r="C449" i="34" s="1"/>
  <c r="CN451" i="26"/>
  <c r="C451" i="34" s="1"/>
  <c r="CN453" i="26"/>
  <c r="C453" i="34" s="1"/>
  <c r="CN455" i="26"/>
  <c r="C455" i="34" s="1"/>
  <c r="CN457" i="26"/>
  <c r="C457" i="34" s="1"/>
  <c r="CN459" i="26"/>
  <c r="C459" i="34" s="1"/>
  <c r="CN461" i="26"/>
  <c r="C461" i="34" s="1"/>
  <c r="CN463" i="26"/>
  <c r="C463" i="34" s="1"/>
  <c r="CN465" i="26"/>
  <c r="C465" i="34" s="1"/>
  <c r="CN467" i="26"/>
  <c r="C467" i="34" s="1"/>
  <c r="CN469" i="26"/>
  <c r="C469" i="34" s="1"/>
  <c r="CN471" i="26"/>
  <c r="C471" i="34" s="1"/>
  <c r="CN473" i="26"/>
  <c r="C473" i="34" s="1"/>
  <c r="CN475" i="26"/>
  <c r="C475" i="34" s="1"/>
  <c r="CN477" i="26"/>
  <c r="C477" i="34" s="1"/>
  <c r="CN479" i="26"/>
  <c r="C479" i="34" s="1"/>
  <c r="CN481" i="26"/>
  <c r="C481" i="34" s="1"/>
  <c r="CN483" i="26"/>
  <c r="C483" i="34" s="1"/>
  <c r="CN485" i="26"/>
  <c r="C485" i="34" s="1"/>
  <c r="CN487" i="26"/>
  <c r="C487" i="34" s="1"/>
  <c r="CN489" i="26"/>
  <c r="C489" i="34" s="1"/>
  <c r="CN491" i="26"/>
  <c r="C491" i="34" s="1"/>
  <c r="CN493" i="26"/>
  <c r="C493" i="34" s="1"/>
  <c r="CN495" i="26"/>
  <c r="C495" i="34" s="1"/>
  <c r="CN497" i="26"/>
  <c r="C497" i="34" s="1"/>
  <c r="CN499" i="26"/>
  <c r="C499" i="34" s="1"/>
  <c r="CN501" i="26"/>
  <c r="C501" i="34" s="1"/>
  <c r="CN503" i="26"/>
  <c r="C503" i="34" s="1"/>
  <c r="CN505" i="26"/>
  <c r="C505" i="34" s="1"/>
  <c r="CN507" i="26"/>
  <c r="C507" i="34" s="1"/>
  <c r="CN509" i="26"/>
  <c r="C509" i="34" s="1"/>
  <c r="CN511" i="26"/>
  <c r="C511" i="34" s="1"/>
  <c r="CN513" i="26"/>
  <c r="C513" i="34" s="1"/>
  <c r="CN515" i="26"/>
  <c r="C515" i="34" s="1"/>
  <c r="CN517" i="26"/>
  <c r="C517" i="34" s="1"/>
  <c r="CN519" i="26"/>
  <c r="C519" i="34" s="1"/>
  <c r="CN521" i="26"/>
  <c r="C521" i="34" s="1"/>
  <c r="CN523" i="26"/>
  <c r="C523" i="34" s="1"/>
  <c r="CN525" i="26"/>
  <c r="C525" i="34" s="1"/>
  <c r="CN527" i="26"/>
  <c r="C527" i="34" s="1"/>
  <c r="CN529" i="26"/>
  <c r="C529" i="34" s="1"/>
  <c r="CN531" i="26"/>
  <c r="C531" i="34" s="1"/>
  <c r="CN533" i="26"/>
  <c r="C533" i="34" s="1"/>
  <c r="CN535" i="26"/>
  <c r="C535" i="34" s="1"/>
  <c r="CN537" i="26"/>
  <c r="C537" i="34" s="1"/>
  <c r="CN539" i="26"/>
  <c r="C539" i="34" s="1"/>
  <c r="CN541" i="26"/>
  <c r="C541" i="34" s="1"/>
  <c r="CN543" i="26"/>
  <c r="C543" i="34" s="1"/>
  <c r="CN545" i="26"/>
  <c r="C545" i="34" s="1"/>
  <c r="CN547" i="26"/>
  <c r="C547" i="34" s="1"/>
  <c r="CN549" i="26"/>
  <c r="C549" i="34" s="1"/>
  <c r="CN551" i="26"/>
  <c r="C551" i="34" s="1"/>
  <c r="CN553" i="26"/>
  <c r="C553" i="34" s="1"/>
  <c r="CN555" i="26"/>
  <c r="C555" i="34" s="1"/>
  <c r="CN557" i="26"/>
  <c r="C557" i="34" s="1"/>
  <c r="CN559" i="26"/>
  <c r="C559" i="34" s="1"/>
  <c r="CN561" i="26"/>
  <c r="C561" i="34" s="1"/>
  <c r="CN563" i="26"/>
  <c r="C563" i="34" s="1"/>
  <c r="CN565" i="26"/>
  <c r="C565" i="34" s="1"/>
  <c r="CN567" i="26"/>
  <c r="C567" i="34" s="1"/>
  <c r="CN569" i="26"/>
  <c r="C569" i="34" s="1"/>
  <c r="CN571" i="26"/>
  <c r="C571" i="34" s="1"/>
  <c r="CN573" i="26"/>
  <c r="C573" i="34" s="1"/>
  <c r="CN575" i="26"/>
  <c r="C575" i="34" s="1"/>
  <c r="CN577" i="26"/>
  <c r="C577" i="34" s="1"/>
  <c r="CN579" i="26"/>
  <c r="C579" i="34" s="1"/>
  <c r="CN581" i="26"/>
  <c r="CO581" i="26"/>
  <c r="D581" i="34" s="1"/>
  <c r="CN582" i="26"/>
  <c r="CO582" i="26"/>
  <c r="D582" i="34" s="1"/>
  <c r="F620" i="26"/>
  <c r="CP581" i="26" l="1"/>
  <c r="CQ581" i="26" s="1"/>
  <c r="C581" i="34"/>
  <c r="CP582" i="26"/>
  <c r="CQ582" i="26" s="1"/>
  <c r="C582" i="34"/>
  <c r="BN285" i="32"/>
  <c r="J285" i="32"/>
  <c r="AD285" i="32" s="1"/>
  <c r="AL285" i="32" s="1"/>
  <c r="BF285" i="32" s="1"/>
  <c r="BG285" i="32" s="1"/>
  <c r="BM285" i="32"/>
  <c r="BR285" i="32" s="1"/>
  <c r="I285" i="32"/>
  <c r="AN4" i="26"/>
  <c r="J294" i="32"/>
  <c r="AD294" i="32" s="1"/>
  <c r="J293" i="32"/>
  <c r="AD293" i="32" s="1"/>
  <c r="J292" i="32"/>
  <c r="AD292" i="32" s="1"/>
  <c r="J291" i="32"/>
  <c r="AD291" i="32" s="1"/>
  <c r="J290" i="32"/>
  <c r="AD290" i="32" s="1"/>
  <c r="J289" i="32"/>
  <c r="AD289" i="32" s="1"/>
  <c r="J288" i="32"/>
  <c r="AD288" i="32" s="1"/>
  <c r="J287" i="32"/>
  <c r="AD287" i="32" s="1"/>
  <c r="J286" i="32"/>
  <c r="AD286" i="32" s="1"/>
  <c r="J284" i="32"/>
  <c r="AD284" i="32" s="1"/>
  <c r="J283" i="32"/>
  <c r="AD283" i="32" s="1"/>
  <c r="J282" i="32"/>
  <c r="AD282" i="32" s="1"/>
  <c r="J281" i="32"/>
  <c r="J280" i="32"/>
  <c r="AD280" i="32" s="1"/>
  <c r="J279" i="32"/>
  <c r="AD279" i="32" s="1"/>
  <c r="J278" i="32"/>
  <c r="AD278" i="32" s="1"/>
  <c r="J277" i="32"/>
  <c r="AD277" i="32" s="1"/>
  <c r="J276" i="32"/>
  <c r="AD276" i="32" s="1"/>
  <c r="J275" i="32"/>
  <c r="AD275" i="32" s="1"/>
  <c r="J274" i="32"/>
  <c r="AD274" i="32" s="1"/>
  <c r="J273" i="32"/>
  <c r="AD273" i="32" s="1"/>
  <c r="J272" i="32"/>
  <c r="AD272" i="32" s="1"/>
  <c r="J271" i="32"/>
  <c r="AD271" i="32" s="1"/>
  <c r="J270" i="32"/>
  <c r="AD270" i="32" s="1"/>
  <c r="J269" i="32"/>
  <c r="AD269" i="32" s="1"/>
  <c r="J268" i="32"/>
  <c r="AD268" i="32" s="1"/>
  <c r="J267" i="32"/>
  <c r="AD267" i="32" s="1"/>
  <c r="J266" i="32"/>
  <c r="AD266" i="32" s="1"/>
  <c r="J265" i="32"/>
  <c r="AD265" i="32" s="1"/>
  <c r="J264" i="32"/>
  <c r="AD264" i="32" s="1"/>
  <c r="J263" i="32"/>
  <c r="AD263" i="32" s="1"/>
  <c r="J262" i="32"/>
  <c r="AD262" i="32" s="1"/>
  <c r="J261" i="32"/>
  <c r="AD261" i="32" s="1"/>
  <c r="J260" i="32"/>
  <c r="AD260" i="32" s="1"/>
  <c r="J259" i="32"/>
  <c r="AD259" i="32" s="1"/>
  <c r="J258" i="32"/>
  <c r="AD258" i="32" s="1"/>
  <c r="J257" i="32"/>
  <c r="AD257" i="32" s="1"/>
  <c r="J256" i="32"/>
  <c r="AD256" i="32" s="1"/>
  <c r="J255" i="32"/>
  <c r="AD255" i="32" s="1"/>
  <c r="J254" i="32"/>
  <c r="AD254" i="32" s="1"/>
  <c r="J253" i="32"/>
  <c r="AD253" i="32" s="1"/>
  <c r="J252" i="32"/>
  <c r="AD252" i="32" s="1"/>
  <c r="J251" i="32"/>
  <c r="AD251" i="32" s="1"/>
  <c r="J250" i="32"/>
  <c r="AD250" i="32" s="1"/>
  <c r="J249" i="32"/>
  <c r="J248" i="32"/>
  <c r="AD248" i="32" s="1"/>
  <c r="J247" i="32"/>
  <c r="AD247" i="32" s="1"/>
  <c r="J246" i="32"/>
  <c r="AD246" i="32" s="1"/>
  <c r="J245" i="32"/>
  <c r="AD245" i="32" s="1"/>
  <c r="J244" i="32"/>
  <c r="AD244" i="32" s="1"/>
  <c r="J243" i="32"/>
  <c r="AD243" i="32" s="1"/>
  <c r="J242" i="32"/>
  <c r="AD242" i="32" s="1"/>
  <c r="J241" i="32"/>
  <c r="AD241" i="32" s="1"/>
  <c r="J240" i="32"/>
  <c r="AD240" i="32" s="1"/>
  <c r="J239" i="32"/>
  <c r="AD239" i="32" s="1"/>
  <c r="J238" i="32"/>
  <c r="AD238" i="32" s="1"/>
  <c r="J237" i="32"/>
  <c r="AD237" i="32" s="1"/>
  <c r="J236" i="32"/>
  <c r="AD236" i="32" s="1"/>
  <c r="J235" i="32"/>
  <c r="AD235" i="32" s="1"/>
  <c r="J234" i="32"/>
  <c r="AD234" i="32" s="1"/>
  <c r="J233" i="32"/>
  <c r="AD233" i="32" s="1"/>
  <c r="J232" i="32"/>
  <c r="AD232" i="32" s="1"/>
  <c r="J231" i="32"/>
  <c r="AD231" i="32" s="1"/>
  <c r="J230" i="32"/>
  <c r="AD230" i="32" s="1"/>
  <c r="J229" i="32"/>
  <c r="AD229" i="32" s="1"/>
  <c r="J228" i="32"/>
  <c r="AD228" i="32" s="1"/>
  <c r="J227" i="32"/>
  <c r="AD227" i="32" s="1"/>
  <c r="J226" i="32"/>
  <c r="AD226" i="32" s="1"/>
  <c r="J225" i="32"/>
  <c r="AD225" i="32" s="1"/>
  <c r="J224" i="32"/>
  <c r="AD224" i="32" s="1"/>
  <c r="J223" i="32"/>
  <c r="AD223" i="32" s="1"/>
  <c r="J221" i="32"/>
  <c r="AD221" i="32" s="1"/>
  <c r="J220" i="32"/>
  <c r="AD220" i="32" s="1"/>
  <c r="J219" i="32"/>
  <c r="AD219" i="32" s="1"/>
  <c r="J218" i="32"/>
  <c r="AD218" i="32" s="1"/>
  <c r="J217" i="32"/>
  <c r="AD217" i="32" s="1"/>
  <c r="J216" i="32"/>
  <c r="AD216" i="32" s="1"/>
  <c r="J215" i="32"/>
  <c r="AD215" i="32" s="1"/>
  <c r="J214" i="32"/>
  <c r="AD214" i="32" s="1"/>
  <c r="J213" i="32"/>
  <c r="AD213" i="32" s="1"/>
  <c r="J212" i="32"/>
  <c r="AD212" i="32" s="1"/>
  <c r="J211" i="32"/>
  <c r="AD211" i="32" s="1"/>
  <c r="J210" i="32"/>
  <c r="AD210" i="32" s="1"/>
  <c r="J209" i="32"/>
  <c r="AD209" i="32" s="1"/>
  <c r="J208" i="32"/>
  <c r="AD208" i="32" s="1"/>
  <c r="J207" i="32"/>
  <c r="AD207" i="32" s="1"/>
  <c r="J205" i="32"/>
  <c r="AD205" i="32" s="1"/>
  <c r="J204" i="32"/>
  <c r="AD204" i="32" s="1"/>
  <c r="J203" i="32"/>
  <c r="AD203" i="32" s="1"/>
  <c r="J202" i="32"/>
  <c r="AD202" i="32" s="1"/>
  <c r="J201" i="32"/>
  <c r="AD201" i="32" s="1"/>
  <c r="J200" i="32"/>
  <c r="AD200" i="32" s="1"/>
  <c r="J199" i="32"/>
  <c r="AD199" i="32" s="1"/>
  <c r="J198" i="32"/>
  <c r="AD198" i="32" s="1"/>
  <c r="J197" i="32"/>
  <c r="AD197" i="32" s="1"/>
  <c r="J196" i="32"/>
  <c r="AD196" i="32" s="1"/>
  <c r="J195" i="32"/>
  <c r="AD195" i="32" s="1"/>
  <c r="J194" i="32"/>
  <c r="AD194" i="32" s="1"/>
  <c r="J193" i="32"/>
  <c r="AD193" i="32" s="1"/>
  <c r="J192" i="32"/>
  <c r="AD192" i="32" s="1"/>
  <c r="J191" i="32"/>
  <c r="AD191" i="32" s="1"/>
  <c r="J189" i="32"/>
  <c r="AD189" i="32" s="1"/>
  <c r="J188" i="32"/>
  <c r="AD188" i="32" s="1"/>
  <c r="J187" i="32"/>
  <c r="AD187" i="32" s="1"/>
  <c r="J186" i="32"/>
  <c r="AD186" i="32" s="1"/>
  <c r="J185" i="32"/>
  <c r="AD185" i="32" s="1"/>
  <c r="J184" i="32"/>
  <c r="AD184" i="32" s="1"/>
  <c r="J183" i="32"/>
  <c r="AD183" i="32" s="1"/>
  <c r="J182" i="32"/>
  <c r="AD182" i="32" s="1"/>
  <c r="J181" i="32"/>
  <c r="AD181" i="32" s="1"/>
  <c r="J180" i="32"/>
  <c r="AD180" i="32" s="1"/>
  <c r="J179" i="32"/>
  <c r="AD179" i="32" s="1"/>
  <c r="J178" i="32"/>
  <c r="AD178" i="32" s="1"/>
  <c r="J177" i="32"/>
  <c r="AD177" i="32" s="1"/>
  <c r="J176" i="32"/>
  <c r="AD176" i="32" s="1"/>
  <c r="J175" i="32"/>
  <c r="AD175" i="32" s="1"/>
  <c r="J173" i="32"/>
  <c r="AD173" i="32" s="1"/>
  <c r="J172" i="32"/>
  <c r="AD172" i="32" s="1"/>
  <c r="J171" i="32"/>
  <c r="AD171" i="32" s="1"/>
  <c r="J170" i="32"/>
  <c r="AD170" i="32" s="1"/>
  <c r="J169" i="32"/>
  <c r="AD169" i="32" s="1"/>
  <c r="J168" i="32"/>
  <c r="AD168" i="32" s="1"/>
  <c r="J167" i="32"/>
  <c r="AD167" i="32" s="1"/>
  <c r="J166" i="32"/>
  <c r="AD166" i="32" s="1"/>
  <c r="J165" i="32"/>
  <c r="AD165" i="32" s="1"/>
  <c r="J164" i="32"/>
  <c r="AD164" i="32" s="1"/>
  <c r="J163" i="32"/>
  <c r="AD163" i="32" s="1"/>
  <c r="J162" i="32"/>
  <c r="AD162" i="32" s="1"/>
  <c r="J161" i="32"/>
  <c r="AD161" i="32" s="1"/>
  <c r="J160" i="32"/>
  <c r="AD160" i="32" s="1"/>
  <c r="J159" i="32"/>
  <c r="AD159" i="32" s="1"/>
  <c r="J157" i="32"/>
  <c r="AD157" i="32" s="1"/>
  <c r="J156" i="32"/>
  <c r="AD156" i="32" s="1"/>
  <c r="J155" i="32"/>
  <c r="AD155" i="32" s="1"/>
  <c r="J154" i="32"/>
  <c r="AD154" i="32" s="1"/>
  <c r="J153" i="32"/>
  <c r="AD153" i="32" s="1"/>
  <c r="J152" i="32"/>
  <c r="AD152" i="32" s="1"/>
  <c r="J151" i="32"/>
  <c r="AD151" i="32" s="1"/>
  <c r="J150" i="32"/>
  <c r="AD150" i="32" s="1"/>
  <c r="J149" i="32"/>
  <c r="AD149" i="32" s="1"/>
  <c r="J148" i="32"/>
  <c r="AD148" i="32" s="1"/>
  <c r="J147" i="32"/>
  <c r="AD147" i="32" s="1"/>
  <c r="J146" i="32"/>
  <c r="AD146" i="32" s="1"/>
  <c r="J145" i="32"/>
  <c r="AD145" i="32" s="1"/>
  <c r="J144" i="32"/>
  <c r="AD144" i="32" s="1"/>
  <c r="J143" i="32"/>
  <c r="AD143" i="32" s="1"/>
  <c r="J142" i="32"/>
  <c r="AD142" i="32" s="1"/>
  <c r="J141" i="32"/>
  <c r="AD141" i="32" s="1"/>
  <c r="J140" i="32"/>
  <c r="AD140" i="32" s="1"/>
  <c r="J139" i="32"/>
  <c r="AD139" i="32" s="1"/>
  <c r="J138" i="32"/>
  <c r="AD138" i="32" s="1"/>
  <c r="J136" i="32"/>
  <c r="AD136" i="32" s="1"/>
  <c r="J135" i="32"/>
  <c r="AD135" i="32" s="1"/>
  <c r="J134" i="32"/>
  <c r="AD134" i="32" s="1"/>
  <c r="J133" i="32"/>
  <c r="AD133" i="32" s="1"/>
  <c r="J132" i="32"/>
  <c r="AD132" i="32" s="1"/>
  <c r="J131" i="32"/>
  <c r="AD131" i="32" s="1"/>
  <c r="J130" i="32"/>
  <c r="AD130" i="32" s="1"/>
  <c r="J129" i="32"/>
  <c r="AD129" i="32" s="1"/>
  <c r="J128" i="32"/>
  <c r="AD128" i="32" s="1"/>
  <c r="J127" i="32"/>
  <c r="AD127" i="32" s="1"/>
  <c r="J126" i="32"/>
  <c r="AD126" i="32" s="1"/>
  <c r="J125" i="32"/>
  <c r="AD125" i="32" s="1"/>
  <c r="J124" i="32"/>
  <c r="AD124" i="32" s="1"/>
  <c r="J123" i="32"/>
  <c r="AD123" i="32" s="1"/>
  <c r="J122" i="32"/>
  <c r="AD122" i="32" s="1"/>
  <c r="J121" i="32"/>
  <c r="AD121" i="32" s="1"/>
  <c r="J120" i="32"/>
  <c r="AD120" i="32" s="1"/>
  <c r="J119" i="32"/>
  <c r="AD119" i="32" s="1"/>
  <c r="J117" i="32"/>
  <c r="AD117" i="32" s="1"/>
  <c r="J116" i="32"/>
  <c r="AD116" i="32" s="1"/>
  <c r="J115" i="32"/>
  <c r="AD115" i="32" s="1"/>
  <c r="J114" i="32"/>
  <c r="AD114" i="32" s="1"/>
  <c r="J113" i="32"/>
  <c r="AD113" i="32" s="1"/>
  <c r="J112" i="32"/>
  <c r="AD112" i="32" s="1"/>
  <c r="J111" i="32"/>
  <c r="AD111" i="32" s="1"/>
  <c r="J110" i="32"/>
  <c r="AD110" i="32" s="1"/>
  <c r="J109" i="32"/>
  <c r="AD109" i="32" s="1"/>
  <c r="J108" i="32"/>
  <c r="AD108" i="32" s="1"/>
  <c r="J107" i="32"/>
  <c r="AD107" i="32" s="1"/>
  <c r="J106" i="32"/>
  <c r="AD106" i="32" s="1"/>
  <c r="J105" i="32"/>
  <c r="AD105" i="32" s="1"/>
  <c r="J104" i="32"/>
  <c r="AD104" i="32" s="1"/>
  <c r="J103" i="32"/>
  <c r="AD103" i="32" s="1"/>
  <c r="J102" i="32"/>
  <c r="AD102" i="32" s="1"/>
  <c r="J101" i="32"/>
  <c r="AD101" i="32" s="1"/>
  <c r="J100" i="32"/>
  <c r="AD100" i="32" s="1"/>
  <c r="J99" i="32"/>
  <c r="AD99" i="32" s="1"/>
  <c r="J98" i="32"/>
  <c r="AD98" i="32" s="1"/>
  <c r="J97" i="32"/>
  <c r="AD97" i="32" s="1"/>
  <c r="J96" i="32"/>
  <c r="AD96" i="32" s="1"/>
  <c r="J95" i="32"/>
  <c r="AD95" i="32" s="1"/>
  <c r="J94" i="32"/>
  <c r="AD94" i="32" s="1"/>
  <c r="J93" i="32"/>
  <c r="AD93" i="32" s="1"/>
  <c r="J92" i="32"/>
  <c r="AD92" i="32" s="1"/>
  <c r="J91" i="32"/>
  <c r="AD91" i="32" s="1"/>
  <c r="J90" i="32"/>
  <c r="AD90" i="32" s="1"/>
  <c r="J89" i="32"/>
  <c r="AD89" i="32" s="1"/>
  <c r="J88" i="32"/>
  <c r="AD88" i="32" s="1"/>
  <c r="J87" i="32"/>
  <c r="AD87" i="32" s="1"/>
  <c r="J86" i="32"/>
  <c r="AD86" i="32" s="1"/>
  <c r="J85" i="32"/>
  <c r="AD85" i="32" s="1"/>
  <c r="J84" i="32"/>
  <c r="AD84" i="32" s="1"/>
  <c r="J83" i="32"/>
  <c r="AD83" i="32" s="1"/>
  <c r="J82" i="32"/>
  <c r="AD82" i="32" s="1"/>
  <c r="J81" i="32"/>
  <c r="AD81" i="32" s="1"/>
  <c r="J80" i="32"/>
  <c r="AD80" i="32" s="1"/>
  <c r="J79" i="32"/>
  <c r="AD79" i="32" s="1"/>
  <c r="J78" i="32"/>
  <c r="AD78" i="32" s="1"/>
  <c r="J77" i="32"/>
  <c r="AD77" i="32" s="1"/>
  <c r="J76" i="32"/>
  <c r="AD76" i="32" s="1"/>
  <c r="J75" i="32"/>
  <c r="AD75" i="32" s="1"/>
  <c r="J74" i="32"/>
  <c r="AD74" i="32" s="1"/>
  <c r="J73" i="32"/>
  <c r="AD73" i="32" s="1"/>
  <c r="J72" i="32"/>
  <c r="AD72" i="32" s="1"/>
  <c r="J71" i="32"/>
  <c r="AD71" i="32" s="1"/>
  <c r="J70" i="32"/>
  <c r="AD70" i="32" s="1"/>
  <c r="J69" i="32"/>
  <c r="AD69" i="32" s="1"/>
  <c r="J68" i="32"/>
  <c r="AD68" i="32" s="1"/>
  <c r="J67" i="32"/>
  <c r="AD67" i="32" s="1"/>
  <c r="J66" i="32"/>
  <c r="AD66" i="32" s="1"/>
  <c r="J65" i="32"/>
  <c r="AD65" i="32" s="1"/>
  <c r="J64" i="32"/>
  <c r="AD64" i="32" s="1"/>
  <c r="J63" i="32"/>
  <c r="AD63" i="32" s="1"/>
  <c r="J62" i="32"/>
  <c r="AD62" i="32" s="1"/>
  <c r="J61" i="32"/>
  <c r="AD61" i="32" s="1"/>
  <c r="J60" i="32"/>
  <c r="AD60" i="32" s="1"/>
  <c r="J59" i="32"/>
  <c r="AD59" i="32" s="1"/>
  <c r="J58" i="32"/>
  <c r="AD58" i="32" s="1"/>
  <c r="J57" i="32"/>
  <c r="AD57" i="32" s="1"/>
  <c r="J56" i="32"/>
  <c r="AD56" i="32" s="1"/>
  <c r="J55" i="32"/>
  <c r="AD55" i="32" s="1"/>
  <c r="J54" i="32"/>
  <c r="AD54" i="32" s="1"/>
  <c r="J53" i="32"/>
  <c r="AD53" i="32" s="1"/>
  <c r="J52" i="32"/>
  <c r="AD52" i="32" s="1"/>
  <c r="J51" i="32"/>
  <c r="AD51" i="32" s="1"/>
  <c r="J50" i="32"/>
  <c r="AD50" i="32" s="1"/>
  <c r="J49" i="32"/>
  <c r="AD49" i="32" s="1"/>
  <c r="J48" i="32"/>
  <c r="AD48" i="32" s="1"/>
  <c r="J47" i="32"/>
  <c r="AD47" i="32" s="1"/>
  <c r="J46" i="32"/>
  <c r="AD46" i="32" s="1"/>
  <c r="J45" i="32"/>
  <c r="AD45" i="32" s="1"/>
  <c r="J44" i="32"/>
  <c r="AD44" i="32" s="1"/>
  <c r="J43" i="32"/>
  <c r="AD43" i="32" s="1"/>
  <c r="J42" i="32"/>
  <c r="AD42" i="32" s="1"/>
  <c r="J41" i="32"/>
  <c r="AD41" i="32" s="1"/>
  <c r="J40" i="32"/>
  <c r="AD40" i="32" s="1"/>
  <c r="J39" i="32"/>
  <c r="AD39" i="32" s="1"/>
  <c r="J38" i="32"/>
  <c r="AD38" i="32" s="1"/>
  <c r="J37" i="32"/>
  <c r="AD37" i="32" s="1"/>
  <c r="J36" i="32"/>
  <c r="AD36" i="32" s="1"/>
  <c r="J35" i="32"/>
  <c r="AD35" i="32" s="1"/>
  <c r="J34" i="32"/>
  <c r="AD34" i="32" s="1"/>
  <c r="J33" i="32"/>
  <c r="AD33" i="32" s="1"/>
  <c r="J32" i="32"/>
  <c r="AD32" i="32" s="1"/>
  <c r="J31" i="32"/>
  <c r="AD31" i="32" s="1"/>
  <c r="J30" i="32"/>
  <c r="AD30" i="32" s="1"/>
  <c r="J29" i="32"/>
  <c r="AD29" i="32" s="1"/>
  <c r="J28" i="32"/>
  <c r="AD28" i="32" s="1"/>
  <c r="J27" i="32"/>
  <c r="AD27" i="32" s="1"/>
  <c r="J26" i="32"/>
  <c r="AD26" i="32" s="1"/>
  <c r="J25" i="32"/>
  <c r="AD25" i="32" s="1"/>
  <c r="J24" i="32"/>
  <c r="AD24" i="32" s="1"/>
  <c r="J23" i="32"/>
  <c r="AD23" i="32" s="1"/>
  <c r="J22" i="32"/>
  <c r="AD22" i="32" s="1"/>
  <c r="J21" i="32"/>
  <c r="AD21" i="32" s="1"/>
  <c r="J20" i="32"/>
  <c r="AD20" i="32" s="1"/>
  <c r="J19" i="32"/>
  <c r="AD19" i="32" s="1"/>
  <c r="J18" i="32"/>
  <c r="AD18" i="32" s="1"/>
  <c r="J17" i="32"/>
  <c r="AD17" i="32" s="1"/>
  <c r="J16" i="32"/>
  <c r="AD16" i="32" s="1"/>
  <c r="J15" i="32"/>
  <c r="AD15" i="32" s="1"/>
  <c r="J14" i="32"/>
  <c r="AD14" i="32" s="1"/>
  <c r="J13" i="32"/>
  <c r="AD13" i="32" s="1"/>
  <c r="J12" i="32"/>
  <c r="AD12" i="32" s="1"/>
  <c r="J11" i="32"/>
  <c r="AD11" i="32" s="1"/>
  <c r="J10" i="32"/>
  <c r="AD10" i="32" s="1"/>
  <c r="J9" i="32"/>
  <c r="AD9" i="32" s="1"/>
  <c r="J8" i="32"/>
  <c r="AD8" i="32" s="1"/>
  <c r="J7" i="32"/>
  <c r="AD7" i="32" s="1"/>
  <c r="J6" i="32"/>
  <c r="AD6" i="32" s="1"/>
  <c r="J5" i="32"/>
  <c r="I294" i="32"/>
  <c r="I293" i="32"/>
  <c r="I292" i="32"/>
  <c r="I291" i="32"/>
  <c r="I290" i="32"/>
  <c r="I289" i="32"/>
  <c r="I288" i="32"/>
  <c r="I287" i="32"/>
  <c r="I286" i="32"/>
  <c r="I284" i="32"/>
  <c r="I283" i="32"/>
  <c r="I282" i="32"/>
  <c r="I281" i="32"/>
  <c r="I280" i="32"/>
  <c r="I279" i="32"/>
  <c r="I278" i="32"/>
  <c r="I277" i="32"/>
  <c r="I276" i="32"/>
  <c r="I275" i="32"/>
  <c r="I274" i="32"/>
  <c r="I273" i="32"/>
  <c r="I272" i="32"/>
  <c r="I271" i="32"/>
  <c r="I270" i="32"/>
  <c r="I269" i="32"/>
  <c r="I268" i="32"/>
  <c r="I267" i="32"/>
  <c r="I266" i="32"/>
  <c r="I265" i="32"/>
  <c r="I264" i="32"/>
  <c r="I263" i="32"/>
  <c r="I262" i="32"/>
  <c r="I261" i="32"/>
  <c r="I260" i="32"/>
  <c r="I259" i="32"/>
  <c r="I258" i="32"/>
  <c r="I257" i="32"/>
  <c r="I256" i="32"/>
  <c r="I255" i="32"/>
  <c r="I254" i="32"/>
  <c r="I253" i="32"/>
  <c r="I252" i="32"/>
  <c r="I251" i="32"/>
  <c r="I250" i="32"/>
  <c r="I249" i="32"/>
  <c r="I248" i="32"/>
  <c r="I247" i="32"/>
  <c r="I246" i="32"/>
  <c r="I245" i="32"/>
  <c r="I244" i="32"/>
  <c r="I243" i="32"/>
  <c r="I242" i="32"/>
  <c r="I241" i="32"/>
  <c r="I240" i="32"/>
  <c r="I239" i="32"/>
  <c r="I238" i="32"/>
  <c r="I237" i="32"/>
  <c r="I236" i="32"/>
  <c r="I235" i="32"/>
  <c r="I234" i="32"/>
  <c r="I233" i="32"/>
  <c r="I232" i="32"/>
  <c r="I231" i="32"/>
  <c r="I230" i="32"/>
  <c r="I229" i="32"/>
  <c r="I228" i="32"/>
  <c r="I227" i="32"/>
  <c r="I226" i="32"/>
  <c r="I225" i="32"/>
  <c r="I224" i="32"/>
  <c r="I223" i="32"/>
  <c r="I222" i="32"/>
  <c r="I221" i="32"/>
  <c r="I220" i="32"/>
  <c r="I219" i="32"/>
  <c r="I218" i="32"/>
  <c r="I217" i="32"/>
  <c r="I216" i="32"/>
  <c r="I215" i="32"/>
  <c r="I214" i="32"/>
  <c r="I213" i="32"/>
  <c r="I212" i="32"/>
  <c r="I211" i="32"/>
  <c r="I210" i="32"/>
  <c r="I209" i="32"/>
  <c r="I208" i="32"/>
  <c r="I207" i="32"/>
  <c r="I206" i="32"/>
  <c r="I205" i="32"/>
  <c r="I204" i="32"/>
  <c r="I203" i="32"/>
  <c r="I202" i="32"/>
  <c r="I201" i="32"/>
  <c r="I200" i="32"/>
  <c r="I199" i="32"/>
  <c r="I198" i="32"/>
  <c r="I197" i="32"/>
  <c r="I196" i="32"/>
  <c r="I195" i="32"/>
  <c r="I194" i="32"/>
  <c r="I193" i="32"/>
  <c r="I192" i="32"/>
  <c r="I191" i="32"/>
  <c r="I190" i="32"/>
  <c r="I189" i="32"/>
  <c r="I188" i="32"/>
  <c r="I187" i="32"/>
  <c r="I186" i="32"/>
  <c r="I185" i="32"/>
  <c r="I184" i="32"/>
  <c r="I183" i="32"/>
  <c r="I182" i="32"/>
  <c r="I181" i="32"/>
  <c r="I180" i="32"/>
  <c r="I179" i="32"/>
  <c r="I178" i="32"/>
  <c r="I177" i="32"/>
  <c r="I176" i="32"/>
  <c r="I175" i="32"/>
  <c r="I174" i="32"/>
  <c r="I173" i="32"/>
  <c r="I172" i="32"/>
  <c r="I171" i="32"/>
  <c r="I170" i="32"/>
  <c r="I169" i="32"/>
  <c r="I168" i="32"/>
  <c r="I167" i="32"/>
  <c r="I166" i="32"/>
  <c r="I165" i="32"/>
  <c r="I164" i="32"/>
  <c r="I163" i="32"/>
  <c r="I162" i="32"/>
  <c r="I161" i="32"/>
  <c r="I160" i="32"/>
  <c r="I159" i="32"/>
  <c r="I158" i="32"/>
  <c r="I157" i="32"/>
  <c r="I156" i="32"/>
  <c r="I155" i="32"/>
  <c r="I154" i="32"/>
  <c r="I153" i="32"/>
  <c r="I152" i="32"/>
  <c r="I151" i="32"/>
  <c r="I150" i="32"/>
  <c r="I149" i="32"/>
  <c r="I148" i="32"/>
  <c r="I147" i="32"/>
  <c r="I146" i="32"/>
  <c r="I145" i="32"/>
  <c r="I144" i="32"/>
  <c r="I143" i="32"/>
  <c r="I142" i="32"/>
  <c r="I141" i="32"/>
  <c r="I140" i="32"/>
  <c r="I139" i="32"/>
  <c r="I138" i="32"/>
  <c r="I137" i="32"/>
  <c r="I136" i="32"/>
  <c r="I135" i="32"/>
  <c r="I134" i="32"/>
  <c r="I133" i="32"/>
  <c r="I132" i="32"/>
  <c r="I131" i="32"/>
  <c r="I130" i="32"/>
  <c r="I129" i="32"/>
  <c r="I128" i="32"/>
  <c r="I127" i="32"/>
  <c r="I126" i="32"/>
  <c r="I125" i="32"/>
  <c r="I124" i="32"/>
  <c r="I123" i="32"/>
  <c r="I122" i="32"/>
  <c r="I121" i="32"/>
  <c r="I120" i="32"/>
  <c r="I119" i="32"/>
  <c r="I118" i="32"/>
  <c r="I117" i="32"/>
  <c r="I116" i="32"/>
  <c r="I115" i="32"/>
  <c r="I114" i="32"/>
  <c r="I113" i="32"/>
  <c r="I112" i="32"/>
  <c r="I111" i="32"/>
  <c r="I110" i="32"/>
  <c r="I109" i="32"/>
  <c r="I108" i="32"/>
  <c r="I107" i="32"/>
  <c r="I106" i="32"/>
  <c r="I105" i="32"/>
  <c r="I104" i="32"/>
  <c r="I103" i="32"/>
  <c r="I102" i="32"/>
  <c r="I101" i="32"/>
  <c r="I100" i="32"/>
  <c r="I99" i="32"/>
  <c r="I98" i="32"/>
  <c r="I97" i="32"/>
  <c r="I96" i="32"/>
  <c r="I95" i="32"/>
  <c r="I94" i="32"/>
  <c r="I93" i="32"/>
  <c r="I92" i="32"/>
  <c r="I91" i="32"/>
  <c r="I90" i="32"/>
  <c r="I89" i="32"/>
  <c r="I88" i="32"/>
  <c r="I87" i="32"/>
  <c r="I86" i="32"/>
  <c r="I85" i="32"/>
  <c r="I84" i="32"/>
  <c r="I83" i="32"/>
  <c r="I82" i="32"/>
  <c r="I81" i="32"/>
  <c r="I80" i="32"/>
  <c r="I79" i="32"/>
  <c r="I78" i="32"/>
  <c r="I77" i="32"/>
  <c r="I76" i="32"/>
  <c r="I75" i="32"/>
  <c r="I74" i="32"/>
  <c r="I73" i="32"/>
  <c r="I72" i="32"/>
  <c r="I71" i="32"/>
  <c r="I70" i="32"/>
  <c r="I69" i="32"/>
  <c r="I68" i="32"/>
  <c r="I67" i="32"/>
  <c r="I66" i="32"/>
  <c r="I65" i="32"/>
  <c r="I64" i="32"/>
  <c r="I63" i="32"/>
  <c r="I62" i="32"/>
  <c r="I61" i="32"/>
  <c r="I60" i="32"/>
  <c r="I59" i="32"/>
  <c r="I58" i="32"/>
  <c r="I57" i="32"/>
  <c r="I56" i="32"/>
  <c r="I55" i="32"/>
  <c r="I54" i="32"/>
  <c r="I53" i="32"/>
  <c r="I52" i="32"/>
  <c r="I51" i="32"/>
  <c r="I50" i="32"/>
  <c r="I49" i="32"/>
  <c r="I48" i="32"/>
  <c r="I47" i="32"/>
  <c r="I46" i="32"/>
  <c r="I45" i="32"/>
  <c r="I44" i="32"/>
  <c r="I43" i="32"/>
  <c r="I42" i="32"/>
  <c r="I41" i="32"/>
  <c r="C15" i="3" s="1"/>
  <c r="I40" i="32"/>
  <c r="I39" i="32"/>
  <c r="I38" i="32"/>
  <c r="I37" i="32"/>
  <c r="I36" i="32"/>
  <c r="I35" i="32"/>
  <c r="I34" i="32"/>
  <c r="I33" i="32"/>
  <c r="I32" i="32"/>
  <c r="I31" i="32"/>
  <c r="I30" i="32"/>
  <c r="I29" i="32"/>
  <c r="I28" i="32"/>
  <c r="I27" i="32"/>
  <c r="I26" i="32"/>
  <c r="I25" i="32"/>
  <c r="I24" i="32"/>
  <c r="I23" i="32"/>
  <c r="I22" i="32"/>
  <c r="I21" i="32"/>
  <c r="I20" i="32"/>
  <c r="I19" i="32"/>
  <c r="I18" i="32"/>
  <c r="I17" i="32"/>
  <c r="I16" i="32"/>
  <c r="I15" i="32"/>
  <c r="I14" i="32"/>
  <c r="I13" i="32"/>
  <c r="I12" i="32"/>
  <c r="AN18" i="26" s="1"/>
  <c r="I11" i="32"/>
  <c r="AN16" i="26" s="1"/>
  <c r="I10" i="32"/>
  <c r="AN14" i="26" s="1"/>
  <c r="I9" i="32"/>
  <c r="AN12" i="26" s="1"/>
  <c r="I8" i="32"/>
  <c r="AN10" i="26" s="1"/>
  <c r="I7" i="32"/>
  <c r="AN8" i="26" s="1"/>
  <c r="I6" i="32"/>
  <c r="AN6" i="26" s="1"/>
  <c r="AI285" i="32"/>
  <c r="J298" i="32" l="1"/>
  <c r="J299" i="32"/>
  <c r="J300" i="32"/>
  <c r="I298" i="32"/>
  <c r="I299" i="32"/>
  <c r="I300" i="32"/>
  <c r="AD5" i="32"/>
  <c r="V298" i="32"/>
  <c r="AD249" i="32"/>
  <c r="V299" i="32"/>
  <c r="AD281" i="32"/>
  <c r="V300" i="32"/>
  <c r="BO285" i="32"/>
  <c r="J296" i="32"/>
  <c r="I296" i="32"/>
  <c r="BH285" i="32"/>
  <c r="J302" i="32" l="1"/>
  <c r="J314" i="32" s="1"/>
  <c r="J317" i="32" s="1"/>
  <c r="I302" i="32"/>
  <c r="I314" i="32" s="1"/>
  <c r="I317" i="32" s="1"/>
  <c r="AD299" i="32"/>
  <c r="AD300" i="32"/>
  <c r="AD298" i="32"/>
  <c r="AD296" i="32"/>
  <c r="AP296" i="32"/>
  <c r="AP298" i="32"/>
  <c r="AP302" i="32" s="1"/>
  <c r="AD302" i="32" l="1"/>
  <c r="AD314" i="32" l="1"/>
  <c r="AD317" i="32" s="1"/>
  <c r="AH319" i="32"/>
  <c r="G37" i="27"/>
  <c r="K37" i="27" s="1"/>
  <c r="CK598" i="26" l="1"/>
  <c r="CK602" i="26" s="1"/>
  <c r="D18" i="3" l="1"/>
  <c r="D19" i="3"/>
  <c r="P580" i="26"/>
  <c r="P578" i="26"/>
  <c r="P576" i="26"/>
  <c r="P574" i="26"/>
  <c r="P572" i="26"/>
  <c r="P570" i="26"/>
  <c r="P568" i="26"/>
  <c r="P566" i="26"/>
  <c r="P564" i="26"/>
  <c r="P562" i="26"/>
  <c r="P560" i="26"/>
  <c r="P558" i="26"/>
  <c r="P556" i="26"/>
  <c r="P554" i="26"/>
  <c r="P552" i="26"/>
  <c r="P550" i="26"/>
  <c r="P548" i="26"/>
  <c r="P546" i="26"/>
  <c r="P544" i="26"/>
  <c r="P542" i="26"/>
  <c r="P540" i="26"/>
  <c r="P538" i="26"/>
  <c r="P536" i="26"/>
  <c r="P534" i="26"/>
  <c r="P532" i="26"/>
  <c r="P530" i="26"/>
  <c r="P528" i="26"/>
  <c r="P526" i="26"/>
  <c r="P524" i="26"/>
  <c r="P522" i="26"/>
  <c r="P520" i="26"/>
  <c r="P518" i="26"/>
  <c r="P516" i="26"/>
  <c r="P514" i="26"/>
  <c r="P512" i="26"/>
  <c r="P510" i="26"/>
  <c r="P508" i="26"/>
  <c r="P506" i="26"/>
  <c r="P504" i="26"/>
  <c r="P502" i="26"/>
  <c r="P500" i="26"/>
  <c r="P498" i="26"/>
  <c r="P496" i="26"/>
  <c r="P494" i="26"/>
  <c r="P492" i="26"/>
  <c r="P490" i="26"/>
  <c r="P488" i="26"/>
  <c r="P486" i="26"/>
  <c r="P484" i="26"/>
  <c r="P482" i="26"/>
  <c r="P480" i="26"/>
  <c r="P478" i="26"/>
  <c r="P476" i="26"/>
  <c r="P474" i="26"/>
  <c r="P472" i="26"/>
  <c r="P470" i="26"/>
  <c r="P468" i="26"/>
  <c r="P466" i="26"/>
  <c r="P464" i="26"/>
  <c r="P462" i="26"/>
  <c r="P460" i="26"/>
  <c r="P458" i="26"/>
  <c r="P456" i="26"/>
  <c r="P454" i="26"/>
  <c r="P452" i="26"/>
  <c r="P450" i="26"/>
  <c r="P448" i="26"/>
  <c r="P446" i="26"/>
  <c r="P444" i="26"/>
  <c r="P442" i="26"/>
  <c r="P440" i="26"/>
  <c r="P438" i="26"/>
  <c r="P436" i="26"/>
  <c r="P434" i="26"/>
  <c r="P432" i="26"/>
  <c r="P430" i="26"/>
  <c r="P428" i="26"/>
  <c r="P426" i="26"/>
  <c r="P424" i="26"/>
  <c r="P422" i="26"/>
  <c r="P420" i="26"/>
  <c r="P418" i="26"/>
  <c r="P416" i="26"/>
  <c r="P414" i="26"/>
  <c r="P412" i="26"/>
  <c r="P410" i="26"/>
  <c r="P408" i="26"/>
  <c r="P406" i="26"/>
  <c r="P404" i="26"/>
  <c r="P402" i="26"/>
  <c r="P400" i="26"/>
  <c r="P398" i="26"/>
  <c r="P396" i="26"/>
  <c r="P394" i="26"/>
  <c r="P392" i="26"/>
  <c r="P390" i="26"/>
  <c r="P388" i="26"/>
  <c r="P386" i="26"/>
  <c r="P384" i="26"/>
  <c r="P382" i="26"/>
  <c r="P380" i="26"/>
  <c r="P378" i="26"/>
  <c r="P376" i="26"/>
  <c r="P374" i="26"/>
  <c r="P372" i="26"/>
  <c r="P370" i="26"/>
  <c r="P368" i="26"/>
  <c r="P366" i="26"/>
  <c r="P364" i="26"/>
  <c r="P362" i="26"/>
  <c r="P360" i="26"/>
  <c r="P358" i="26"/>
  <c r="P356" i="26"/>
  <c r="P354" i="26"/>
  <c r="P352" i="26"/>
  <c r="P350" i="26"/>
  <c r="P348" i="26"/>
  <c r="P346" i="26"/>
  <c r="P344" i="26"/>
  <c r="P342" i="26"/>
  <c r="P340" i="26"/>
  <c r="P338" i="26"/>
  <c r="P336" i="26"/>
  <c r="P334" i="26"/>
  <c r="P332" i="26"/>
  <c r="P330" i="26"/>
  <c r="P328" i="26"/>
  <c r="P326" i="26"/>
  <c r="P324" i="26"/>
  <c r="P322" i="26"/>
  <c r="P320" i="26"/>
  <c r="P318" i="26"/>
  <c r="P316" i="26"/>
  <c r="P314" i="26"/>
  <c r="P312" i="26"/>
  <c r="P310" i="26"/>
  <c r="P308" i="26"/>
  <c r="P306" i="26"/>
  <c r="P304" i="26"/>
  <c r="P302" i="26"/>
  <c r="P300" i="26"/>
  <c r="P298" i="26"/>
  <c r="P296" i="26"/>
  <c r="P294" i="26"/>
  <c r="P292" i="26"/>
  <c r="P290" i="26"/>
  <c r="P288" i="26"/>
  <c r="P286" i="26"/>
  <c r="P284" i="26"/>
  <c r="P282" i="26"/>
  <c r="P280" i="26"/>
  <c r="P278" i="26"/>
  <c r="P276" i="26"/>
  <c r="P274" i="26"/>
  <c r="P272" i="26"/>
  <c r="P270" i="26"/>
  <c r="P268" i="26"/>
  <c r="P266" i="26"/>
  <c r="P264" i="26"/>
  <c r="P262" i="26"/>
  <c r="P260" i="26"/>
  <c r="P258" i="26"/>
  <c r="P256" i="26"/>
  <c r="P254" i="26"/>
  <c r="P252" i="26"/>
  <c r="P250" i="26"/>
  <c r="P248" i="26"/>
  <c r="P246" i="26"/>
  <c r="P244" i="26"/>
  <c r="P242" i="26"/>
  <c r="P240" i="26"/>
  <c r="P238" i="26"/>
  <c r="P236" i="26"/>
  <c r="P234" i="26"/>
  <c r="P232" i="26"/>
  <c r="P230" i="26"/>
  <c r="P228" i="26"/>
  <c r="P226" i="26"/>
  <c r="P224" i="26"/>
  <c r="P222" i="26"/>
  <c r="P220" i="26"/>
  <c r="P218" i="26"/>
  <c r="P216" i="26"/>
  <c r="P214" i="26"/>
  <c r="P212" i="26"/>
  <c r="P210" i="26"/>
  <c r="P208" i="26"/>
  <c r="P206" i="26"/>
  <c r="P204" i="26"/>
  <c r="P202" i="26"/>
  <c r="P200" i="26"/>
  <c r="P198" i="26"/>
  <c r="P196" i="26"/>
  <c r="P194" i="26"/>
  <c r="P192" i="26"/>
  <c r="P190" i="26"/>
  <c r="P188" i="26"/>
  <c r="P186" i="26"/>
  <c r="P184" i="26"/>
  <c r="P182" i="26"/>
  <c r="P180" i="26"/>
  <c r="P178" i="26"/>
  <c r="P176" i="26"/>
  <c r="P174" i="26"/>
  <c r="P172" i="26"/>
  <c r="P170" i="26"/>
  <c r="P168" i="26"/>
  <c r="P166" i="26"/>
  <c r="P164" i="26"/>
  <c r="P162" i="26"/>
  <c r="P160" i="26"/>
  <c r="P158" i="26"/>
  <c r="P156" i="26"/>
  <c r="P154" i="26"/>
  <c r="P152" i="26"/>
  <c r="P150" i="26"/>
  <c r="P148" i="26"/>
  <c r="P146" i="26"/>
  <c r="P144" i="26"/>
  <c r="P142" i="26"/>
  <c r="P140" i="26"/>
  <c r="P138" i="26"/>
  <c r="P136" i="26"/>
  <c r="P134" i="26"/>
  <c r="P132" i="26"/>
  <c r="P130" i="26"/>
  <c r="P128" i="26"/>
  <c r="P126" i="26"/>
  <c r="P124" i="26"/>
  <c r="P122" i="26"/>
  <c r="P120" i="26"/>
  <c r="P118" i="26"/>
  <c r="P116" i="26"/>
  <c r="P114" i="26"/>
  <c r="P112" i="26"/>
  <c r="P110" i="26"/>
  <c r="P108" i="26"/>
  <c r="P106" i="26"/>
  <c r="P104" i="26"/>
  <c r="P102" i="26"/>
  <c r="P100" i="26"/>
  <c r="P98" i="26"/>
  <c r="P96" i="26"/>
  <c r="P94" i="26"/>
  <c r="P92" i="26"/>
  <c r="P90" i="26"/>
  <c r="P88" i="26"/>
  <c r="P86" i="26"/>
  <c r="P84" i="26"/>
  <c r="P82" i="26"/>
  <c r="P80" i="26"/>
  <c r="P78" i="26"/>
  <c r="P76" i="26"/>
  <c r="P74" i="26"/>
  <c r="P72" i="26"/>
  <c r="P70" i="26"/>
  <c r="P68" i="26"/>
  <c r="P66" i="26"/>
  <c r="P64" i="26"/>
  <c r="P62" i="26"/>
  <c r="P60" i="26"/>
  <c r="P58" i="26"/>
  <c r="P56" i="26"/>
  <c r="P54" i="26"/>
  <c r="P52" i="26"/>
  <c r="P50" i="26"/>
  <c r="P48" i="26"/>
  <c r="P46" i="26"/>
  <c r="P44" i="26"/>
  <c r="P42" i="26"/>
  <c r="P40" i="26"/>
  <c r="P38" i="26"/>
  <c r="P36" i="26"/>
  <c r="P34" i="26"/>
  <c r="P32" i="26"/>
  <c r="P30" i="26"/>
  <c r="P28" i="26"/>
  <c r="P26" i="26"/>
  <c r="P24" i="26"/>
  <c r="P22" i="26"/>
  <c r="P20" i="26"/>
  <c r="P18" i="26"/>
  <c r="P16" i="26"/>
  <c r="P14" i="26"/>
  <c r="P12" i="26"/>
  <c r="P10" i="26"/>
  <c r="P8" i="26"/>
  <c r="P6" i="26"/>
  <c r="P4" i="26"/>
  <c r="AN580" i="26" l="1"/>
  <c r="AB580" i="26"/>
  <c r="X580" i="26"/>
  <c r="T580" i="26"/>
  <c r="AN578" i="26"/>
  <c r="AB578" i="26"/>
  <c r="X578" i="26"/>
  <c r="T578" i="26"/>
  <c r="AN576" i="26"/>
  <c r="AB576" i="26"/>
  <c r="X576" i="26"/>
  <c r="T576" i="26"/>
  <c r="AN574" i="26"/>
  <c r="AB574" i="26"/>
  <c r="X574" i="26"/>
  <c r="T574" i="26"/>
  <c r="AN572" i="26"/>
  <c r="AB572" i="26"/>
  <c r="X572" i="26"/>
  <c r="T572" i="26"/>
  <c r="AN570" i="26"/>
  <c r="AB570" i="26"/>
  <c r="X570" i="26"/>
  <c r="T570" i="26"/>
  <c r="AN568" i="26"/>
  <c r="AB568" i="26"/>
  <c r="X568" i="26"/>
  <c r="T568" i="26"/>
  <c r="AN566" i="26"/>
  <c r="AB566" i="26"/>
  <c r="X566" i="26"/>
  <c r="T566" i="26"/>
  <c r="AN564" i="26"/>
  <c r="AB564" i="26"/>
  <c r="X564" i="26"/>
  <c r="T564" i="26"/>
  <c r="AN562" i="26"/>
  <c r="AB562" i="26"/>
  <c r="X562" i="26"/>
  <c r="T562" i="26"/>
  <c r="AN560" i="26"/>
  <c r="AB560" i="26"/>
  <c r="X560" i="26"/>
  <c r="T560" i="26"/>
  <c r="AN558" i="26"/>
  <c r="AB558" i="26"/>
  <c r="X558" i="26"/>
  <c r="T558" i="26"/>
  <c r="P582" i="26"/>
  <c r="AF582" i="26"/>
  <c r="L583" i="26"/>
  <c r="M583" i="26"/>
  <c r="N583" i="26"/>
  <c r="O583" i="26"/>
  <c r="P583" i="26"/>
  <c r="Q583" i="26"/>
  <c r="R583" i="26"/>
  <c r="S583" i="26"/>
  <c r="T583" i="26"/>
  <c r="U583" i="26"/>
  <c r="V583" i="26"/>
  <c r="W583" i="26"/>
  <c r="X583" i="26"/>
  <c r="Y583" i="26"/>
  <c r="Z583" i="26"/>
  <c r="AA583" i="26"/>
  <c r="AB583" i="26"/>
  <c r="AC583" i="26"/>
  <c r="AD583" i="26"/>
  <c r="AE583" i="26"/>
  <c r="AF583" i="26"/>
  <c r="AG583" i="26"/>
  <c r="AH583" i="26"/>
  <c r="AI583" i="26"/>
  <c r="AJ583" i="26"/>
  <c r="AK583" i="26"/>
  <c r="AL583" i="26"/>
  <c r="AM583" i="26"/>
  <c r="AN583" i="26"/>
  <c r="AO583" i="26"/>
  <c r="AP583" i="26"/>
  <c r="AQ583" i="26"/>
  <c r="P584" i="26"/>
  <c r="AF584" i="26"/>
  <c r="AF591" i="26" s="1"/>
  <c r="L585" i="26"/>
  <c r="M585" i="26"/>
  <c r="N585" i="26"/>
  <c r="O585" i="26"/>
  <c r="P585" i="26"/>
  <c r="Q585" i="26"/>
  <c r="R585" i="26"/>
  <c r="S585" i="26"/>
  <c r="T585" i="26"/>
  <c r="U585" i="26"/>
  <c r="V585" i="26"/>
  <c r="W585" i="26"/>
  <c r="X585" i="26"/>
  <c r="Y585" i="26"/>
  <c r="Z585" i="26"/>
  <c r="AA585" i="26"/>
  <c r="AA588" i="26" s="1"/>
  <c r="AB585" i="26"/>
  <c r="AC585" i="26"/>
  <c r="AD585" i="26"/>
  <c r="AE585" i="26"/>
  <c r="AF585" i="26"/>
  <c r="AG585" i="26"/>
  <c r="AH585" i="26"/>
  <c r="AI585" i="26"/>
  <c r="AJ585" i="26"/>
  <c r="AK585" i="26"/>
  <c r="AL585" i="26"/>
  <c r="AM585" i="26"/>
  <c r="AN585" i="26"/>
  <c r="AO585" i="26"/>
  <c r="AP585" i="26"/>
  <c r="AQ585" i="26"/>
  <c r="P586" i="26"/>
  <c r="AF586" i="26"/>
  <c r="L587" i="26"/>
  <c r="M587" i="26"/>
  <c r="N587" i="26"/>
  <c r="O587" i="26"/>
  <c r="P587" i="26"/>
  <c r="Q587" i="26"/>
  <c r="R587" i="26"/>
  <c r="S587" i="26"/>
  <c r="T587" i="26"/>
  <c r="U587" i="26"/>
  <c r="V587" i="26"/>
  <c r="W587" i="26"/>
  <c r="X587" i="26"/>
  <c r="Y587" i="26"/>
  <c r="Z587" i="26"/>
  <c r="AA587" i="26"/>
  <c r="AB587" i="26"/>
  <c r="AC587" i="26"/>
  <c r="AD587" i="26"/>
  <c r="AE587" i="26"/>
  <c r="AF587" i="26"/>
  <c r="AG587" i="26"/>
  <c r="AG588" i="26" s="1"/>
  <c r="AH587" i="26"/>
  <c r="AI587" i="26"/>
  <c r="AJ587" i="26"/>
  <c r="AK587" i="26"/>
  <c r="AL587" i="26"/>
  <c r="AM587" i="26"/>
  <c r="AN587" i="26"/>
  <c r="AO587" i="26"/>
  <c r="AP587" i="26"/>
  <c r="AQ587" i="26"/>
  <c r="AN556" i="26"/>
  <c r="AB556" i="26"/>
  <c r="T556" i="26"/>
  <c r="AN554" i="26"/>
  <c r="AB554" i="26"/>
  <c r="X554" i="26"/>
  <c r="T554" i="26"/>
  <c r="AN552" i="26"/>
  <c r="AB552" i="26"/>
  <c r="X552" i="26"/>
  <c r="T552" i="26"/>
  <c r="AN550" i="26"/>
  <c r="AB550" i="26"/>
  <c r="X550" i="26"/>
  <c r="T550" i="26"/>
  <c r="AN548" i="26"/>
  <c r="AB548" i="26"/>
  <c r="X548" i="26"/>
  <c r="T548" i="26"/>
  <c r="AN546" i="26"/>
  <c r="AB546" i="26"/>
  <c r="X546" i="26"/>
  <c r="T546" i="26"/>
  <c r="AN544" i="26"/>
  <c r="AB544" i="26"/>
  <c r="X544" i="26"/>
  <c r="T544" i="26"/>
  <c r="AN542" i="26"/>
  <c r="AB542" i="26"/>
  <c r="X542" i="26"/>
  <c r="T542" i="26"/>
  <c r="AN540" i="26"/>
  <c r="AB540" i="26"/>
  <c r="X540" i="26"/>
  <c r="T540" i="26"/>
  <c r="AN538" i="26"/>
  <c r="AB538" i="26"/>
  <c r="X538" i="26"/>
  <c r="T538" i="26"/>
  <c r="AN536" i="26"/>
  <c r="AB536" i="26"/>
  <c r="X536" i="26"/>
  <c r="T536" i="26"/>
  <c r="AN534" i="26"/>
  <c r="AB534" i="26"/>
  <c r="X534" i="26"/>
  <c r="T534" i="26"/>
  <c r="AN532" i="26"/>
  <c r="AB532" i="26"/>
  <c r="X532" i="26"/>
  <c r="T532" i="26"/>
  <c r="AN530" i="26"/>
  <c r="AB530" i="26"/>
  <c r="X530" i="26"/>
  <c r="T530" i="26"/>
  <c r="AN528" i="26"/>
  <c r="AB528" i="26"/>
  <c r="X528" i="26"/>
  <c r="T528" i="26"/>
  <c r="AN526" i="26"/>
  <c r="AB526" i="26"/>
  <c r="X526" i="26"/>
  <c r="T526" i="26"/>
  <c r="AN524" i="26"/>
  <c r="AB524" i="26"/>
  <c r="X524" i="26"/>
  <c r="T524" i="26"/>
  <c r="AN522" i="26"/>
  <c r="AB522" i="26"/>
  <c r="X522" i="26"/>
  <c r="T522" i="26"/>
  <c r="AN520" i="26"/>
  <c r="AB520" i="26"/>
  <c r="X520" i="26"/>
  <c r="T520" i="26"/>
  <c r="AN518" i="26"/>
  <c r="AB518" i="26"/>
  <c r="X518" i="26"/>
  <c r="T518" i="26"/>
  <c r="AN516" i="26"/>
  <c r="AB516" i="26"/>
  <c r="X516" i="26"/>
  <c r="T516" i="26"/>
  <c r="AN514" i="26"/>
  <c r="AB514" i="26"/>
  <c r="X514" i="26"/>
  <c r="T514" i="26"/>
  <c r="AN512" i="26"/>
  <c r="AB512" i="26"/>
  <c r="X512" i="26"/>
  <c r="T512" i="26"/>
  <c r="AN510" i="26"/>
  <c r="AB510" i="26"/>
  <c r="X510" i="26"/>
  <c r="T510" i="26"/>
  <c r="AN508" i="26"/>
  <c r="AB508" i="26"/>
  <c r="X508" i="26"/>
  <c r="T508" i="26"/>
  <c r="AN506" i="26"/>
  <c r="AB506" i="26"/>
  <c r="X506" i="26"/>
  <c r="T506" i="26"/>
  <c r="AN504" i="26"/>
  <c r="AB504" i="26"/>
  <c r="X504" i="26"/>
  <c r="T504" i="26"/>
  <c r="AN502" i="26"/>
  <c r="AB502" i="26"/>
  <c r="X502" i="26"/>
  <c r="T502" i="26"/>
  <c r="AN500" i="26"/>
  <c r="AB500" i="26"/>
  <c r="X500" i="26"/>
  <c r="T500" i="26"/>
  <c r="AN498" i="26"/>
  <c r="AB498" i="26"/>
  <c r="X498" i="26"/>
  <c r="T498" i="26"/>
  <c r="AN496" i="26"/>
  <c r="AB496" i="26"/>
  <c r="X496" i="26"/>
  <c r="T496" i="26"/>
  <c r="AN494" i="26"/>
  <c r="AB494" i="26"/>
  <c r="X494" i="26"/>
  <c r="T494" i="26"/>
  <c r="AN492" i="26"/>
  <c r="AB492" i="26"/>
  <c r="X492" i="26"/>
  <c r="T492" i="26"/>
  <c r="AN490" i="26"/>
  <c r="AB490" i="26"/>
  <c r="X490" i="26"/>
  <c r="T490" i="26"/>
  <c r="AN488" i="26"/>
  <c r="AB488" i="26"/>
  <c r="X488" i="26"/>
  <c r="T488" i="26"/>
  <c r="AN486" i="26"/>
  <c r="AB486" i="26"/>
  <c r="X486" i="26"/>
  <c r="T486" i="26"/>
  <c r="AN484" i="26"/>
  <c r="AB484" i="26"/>
  <c r="X484" i="26"/>
  <c r="T484" i="26"/>
  <c r="AN482" i="26"/>
  <c r="AB482" i="26"/>
  <c r="X482" i="26"/>
  <c r="T482" i="26"/>
  <c r="AN480" i="26"/>
  <c r="AB480" i="26"/>
  <c r="X480" i="26"/>
  <c r="T480" i="26"/>
  <c r="AN478" i="26"/>
  <c r="AB478" i="26"/>
  <c r="X478" i="26"/>
  <c r="T478" i="26"/>
  <c r="AN476" i="26"/>
  <c r="AB476" i="26"/>
  <c r="X476" i="26"/>
  <c r="T476" i="26"/>
  <c r="AN474" i="26"/>
  <c r="AB474" i="26"/>
  <c r="X474" i="26"/>
  <c r="T474" i="26"/>
  <c r="AN472" i="26"/>
  <c r="AB472" i="26"/>
  <c r="X472" i="26"/>
  <c r="T472" i="26"/>
  <c r="AN470" i="26"/>
  <c r="AB470" i="26"/>
  <c r="X470" i="26"/>
  <c r="T470" i="26"/>
  <c r="AN468" i="26"/>
  <c r="AB468" i="26"/>
  <c r="X468" i="26"/>
  <c r="T468" i="26"/>
  <c r="AN466" i="26"/>
  <c r="AB466" i="26"/>
  <c r="X466" i="26"/>
  <c r="T466" i="26"/>
  <c r="AN464" i="26"/>
  <c r="AB464" i="26"/>
  <c r="X464" i="26"/>
  <c r="T464" i="26"/>
  <c r="AN462" i="26"/>
  <c r="AB462" i="26"/>
  <c r="X462" i="26"/>
  <c r="T462" i="26"/>
  <c r="AN460" i="26"/>
  <c r="AB460" i="26"/>
  <c r="X460" i="26"/>
  <c r="T460" i="26"/>
  <c r="AN458" i="26"/>
  <c r="AB458" i="26"/>
  <c r="X458" i="26"/>
  <c r="T458" i="26"/>
  <c r="AN456" i="26"/>
  <c r="AB456" i="26"/>
  <c r="X456" i="26"/>
  <c r="T456" i="26"/>
  <c r="AN454" i="26"/>
  <c r="AB454" i="26"/>
  <c r="X454" i="26"/>
  <c r="T454" i="26"/>
  <c r="AN452" i="26"/>
  <c r="AB452" i="26"/>
  <c r="X452" i="26"/>
  <c r="T452" i="26"/>
  <c r="AN450" i="26"/>
  <c r="AB450" i="26"/>
  <c r="X450" i="26"/>
  <c r="T450" i="26"/>
  <c r="AN448" i="26"/>
  <c r="AB448" i="26"/>
  <c r="X448" i="26"/>
  <c r="T448" i="26"/>
  <c r="AN446" i="26"/>
  <c r="AB446" i="26"/>
  <c r="X446" i="26"/>
  <c r="T446" i="26"/>
  <c r="AN444" i="26"/>
  <c r="AB444" i="26"/>
  <c r="X444" i="26"/>
  <c r="T444" i="26"/>
  <c r="AN442" i="26"/>
  <c r="AB442" i="26"/>
  <c r="X442" i="26"/>
  <c r="T442" i="26"/>
  <c r="AN440" i="26"/>
  <c r="AB440" i="26"/>
  <c r="X440" i="26"/>
  <c r="T440" i="26"/>
  <c r="AN438" i="26"/>
  <c r="AB438" i="26"/>
  <c r="X438" i="26"/>
  <c r="T438" i="26"/>
  <c r="AN436" i="26"/>
  <c r="AB436" i="26"/>
  <c r="X436" i="26"/>
  <c r="T436" i="26"/>
  <c r="AN434" i="26"/>
  <c r="AB434" i="26"/>
  <c r="X434" i="26"/>
  <c r="T434" i="26"/>
  <c r="AN432" i="26"/>
  <c r="AB432" i="26"/>
  <c r="X432" i="26"/>
  <c r="T432" i="26"/>
  <c r="AN430" i="26"/>
  <c r="AB430" i="26"/>
  <c r="X430" i="26"/>
  <c r="T430" i="26"/>
  <c r="AN428" i="26"/>
  <c r="AB428" i="26"/>
  <c r="X428" i="26"/>
  <c r="T428" i="26"/>
  <c r="AN426" i="26"/>
  <c r="AB426" i="26"/>
  <c r="X426" i="26"/>
  <c r="T426" i="26"/>
  <c r="AN424" i="26"/>
  <c r="AB424" i="26"/>
  <c r="X424" i="26"/>
  <c r="T424" i="26"/>
  <c r="AN422" i="26"/>
  <c r="AB422" i="26"/>
  <c r="X422" i="26"/>
  <c r="T422" i="26"/>
  <c r="AN420" i="26"/>
  <c r="AB420" i="26"/>
  <c r="X420" i="26"/>
  <c r="T420" i="26"/>
  <c r="AN418" i="26"/>
  <c r="AB418" i="26"/>
  <c r="X418" i="26"/>
  <c r="T418" i="26"/>
  <c r="AN416" i="26"/>
  <c r="AB416" i="26"/>
  <c r="X416" i="26"/>
  <c r="T416" i="26"/>
  <c r="AN414" i="26"/>
  <c r="AB414" i="26"/>
  <c r="X414" i="26"/>
  <c r="T414" i="26"/>
  <c r="AN412" i="26"/>
  <c r="AB412" i="26"/>
  <c r="X412" i="26"/>
  <c r="T412" i="26"/>
  <c r="AN410" i="26"/>
  <c r="AB410" i="26"/>
  <c r="X410" i="26"/>
  <c r="T410" i="26"/>
  <c r="AN408" i="26"/>
  <c r="AB408" i="26"/>
  <c r="X408" i="26"/>
  <c r="T408" i="26"/>
  <c r="AN406" i="26"/>
  <c r="AB406" i="26"/>
  <c r="X406" i="26"/>
  <c r="T406" i="26"/>
  <c r="AN404" i="26"/>
  <c r="AB404" i="26"/>
  <c r="X404" i="26"/>
  <c r="T404" i="26"/>
  <c r="AN402" i="26"/>
  <c r="AB402" i="26"/>
  <c r="X402" i="26"/>
  <c r="T402" i="26"/>
  <c r="AN400" i="26"/>
  <c r="AB400" i="26"/>
  <c r="X400" i="26"/>
  <c r="T400" i="26"/>
  <c r="AN398" i="26"/>
  <c r="AB398" i="26"/>
  <c r="X398" i="26"/>
  <c r="T398" i="26"/>
  <c r="AN396" i="26"/>
  <c r="AB396" i="26"/>
  <c r="X396" i="26"/>
  <c r="T396" i="26"/>
  <c r="AN394" i="26"/>
  <c r="AB394" i="26"/>
  <c r="X394" i="26"/>
  <c r="T394" i="26"/>
  <c r="AN392" i="26"/>
  <c r="AB392" i="26"/>
  <c r="X392" i="26"/>
  <c r="T392" i="26"/>
  <c r="AN390" i="26"/>
  <c r="AB390" i="26"/>
  <c r="X390" i="26"/>
  <c r="T390" i="26"/>
  <c r="AN388" i="26"/>
  <c r="AB388" i="26"/>
  <c r="X388" i="26"/>
  <c r="T388" i="26"/>
  <c r="AN386" i="26"/>
  <c r="AB386" i="26"/>
  <c r="X386" i="26"/>
  <c r="T386" i="26"/>
  <c r="AN384" i="26"/>
  <c r="AB384" i="26"/>
  <c r="X384" i="26"/>
  <c r="T384" i="26"/>
  <c r="AN382" i="26"/>
  <c r="AB382" i="26"/>
  <c r="X382" i="26"/>
  <c r="T382" i="26"/>
  <c r="AN380" i="26"/>
  <c r="AB380" i="26"/>
  <c r="X380" i="26"/>
  <c r="T380" i="26"/>
  <c r="AN378" i="26"/>
  <c r="AB378" i="26"/>
  <c r="X378" i="26"/>
  <c r="T378" i="26"/>
  <c r="AN376" i="26"/>
  <c r="AB376" i="26"/>
  <c r="X376" i="26"/>
  <c r="T376" i="26"/>
  <c r="AN374" i="26"/>
  <c r="AB374" i="26"/>
  <c r="X374" i="26"/>
  <c r="T374" i="26"/>
  <c r="AN372" i="26"/>
  <c r="AB372" i="26"/>
  <c r="X372" i="26"/>
  <c r="T372" i="26"/>
  <c r="AN370" i="26"/>
  <c r="AB370" i="26"/>
  <c r="X370" i="26"/>
  <c r="T370" i="26"/>
  <c r="AN368" i="26"/>
  <c r="AB368" i="26"/>
  <c r="X368" i="26"/>
  <c r="T368" i="26"/>
  <c r="AN366" i="26"/>
  <c r="AB366" i="26"/>
  <c r="X366" i="26"/>
  <c r="T366" i="26"/>
  <c r="AN364" i="26"/>
  <c r="AB364" i="26"/>
  <c r="X364" i="26"/>
  <c r="T364" i="26"/>
  <c r="AN362" i="26"/>
  <c r="AB362" i="26"/>
  <c r="X362" i="26"/>
  <c r="T362" i="26"/>
  <c r="AN360" i="26"/>
  <c r="AB360" i="26"/>
  <c r="X360" i="26"/>
  <c r="T360" i="26"/>
  <c r="AN358" i="26"/>
  <c r="AB358" i="26"/>
  <c r="X358" i="26"/>
  <c r="T358" i="26"/>
  <c r="AN356" i="26"/>
  <c r="AB356" i="26"/>
  <c r="X356" i="26"/>
  <c r="T356" i="26"/>
  <c r="AN354" i="26"/>
  <c r="AB354" i="26"/>
  <c r="X354" i="26"/>
  <c r="T354" i="26"/>
  <c r="AN352" i="26"/>
  <c r="AB352" i="26"/>
  <c r="X352" i="26"/>
  <c r="T352" i="26"/>
  <c r="AN350" i="26"/>
  <c r="AB350" i="26"/>
  <c r="X350" i="26"/>
  <c r="T350" i="26"/>
  <c r="AN348" i="26"/>
  <c r="AB348" i="26"/>
  <c r="X348" i="26"/>
  <c r="T348" i="26"/>
  <c r="AN346" i="26"/>
  <c r="AB346" i="26"/>
  <c r="X346" i="26"/>
  <c r="T346" i="26"/>
  <c r="AN344" i="26"/>
  <c r="AB344" i="26"/>
  <c r="X344" i="26"/>
  <c r="T344" i="26"/>
  <c r="AN342" i="26"/>
  <c r="AB342" i="26"/>
  <c r="X342" i="26"/>
  <c r="T342" i="26"/>
  <c r="AN340" i="26"/>
  <c r="AB340" i="26"/>
  <c r="X340" i="26"/>
  <c r="T340" i="26"/>
  <c r="AN338" i="26"/>
  <c r="AB338" i="26"/>
  <c r="X338" i="26"/>
  <c r="T338" i="26"/>
  <c r="AN336" i="26"/>
  <c r="AB336" i="26"/>
  <c r="X336" i="26"/>
  <c r="T336" i="26"/>
  <c r="AN334" i="26"/>
  <c r="AB334" i="26"/>
  <c r="X334" i="26"/>
  <c r="T334" i="26"/>
  <c r="AN332" i="26"/>
  <c r="AB332" i="26"/>
  <c r="X332" i="26"/>
  <c r="T332" i="26"/>
  <c r="AN330" i="26"/>
  <c r="AB330" i="26"/>
  <c r="X330" i="26"/>
  <c r="T330" i="26"/>
  <c r="AN328" i="26"/>
  <c r="AB328" i="26"/>
  <c r="X328" i="26"/>
  <c r="T328" i="26"/>
  <c r="AN326" i="26"/>
  <c r="AB326" i="26"/>
  <c r="X326" i="26"/>
  <c r="T326" i="26"/>
  <c r="AN324" i="26"/>
  <c r="AB324" i="26"/>
  <c r="X324" i="26"/>
  <c r="T324" i="26"/>
  <c r="AN322" i="26"/>
  <c r="AB322" i="26"/>
  <c r="X322" i="26"/>
  <c r="T322" i="26"/>
  <c r="AN320" i="26"/>
  <c r="AB320" i="26"/>
  <c r="X320" i="26"/>
  <c r="T320" i="26"/>
  <c r="AN318" i="26"/>
  <c r="AB318" i="26"/>
  <c r="X318" i="26"/>
  <c r="T318" i="26"/>
  <c r="AN316" i="26"/>
  <c r="AB316" i="26"/>
  <c r="X316" i="26"/>
  <c r="T316" i="26"/>
  <c r="AN314" i="26"/>
  <c r="AB314" i="26"/>
  <c r="X314" i="26"/>
  <c r="T314" i="26"/>
  <c r="AN312" i="26"/>
  <c r="AB312" i="26"/>
  <c r="X312" i="26"/>
  <c r="T312" i="26"/>
  <c r="AN310" i="26"/>
  <c r="AB310" i="26"/>
  <c r="X310" i="26"/>
  <c r="T310" i="26"/>
  <c r="AN308" i="26"/>
  <c r="AB308" i="26"/>
  <c r="X308" i="26"/>
  <c r="T308" i="26"/>
  <c r="AN306" i="26"/>
  <c r="AB306" i="26"/>
  <c r="X306" i="26"/>
  <c r="T306" i="26"/>
  <c r="AN304" i="26"/>
  <c r="AB304" i="26"/>
  <c r="X304" i="26"/>
  <c r="T304" i="26"/>
  <c r="AN302" i="26"/>
  <c r="AB302" i="26"/>
  <c r="X302" i="26"/>
  <c r="T302" i="26"/>
  <c r="AN300" i="26"/>
  <c r="AB300" i="26"/>
  <c r="X300" i="26"/>
  <c r="T300" i="26"/>
  <c r="AN298" i="26"/>
  <c r="AB298" i="26"/>
  <c r="X298" i="26"/>
  <c r="T298" i="26"/>
  <c r="AN296" i="26"/>
  <c r="AB296" i="26"/>
  <c r="X296" i="26"/>
  <c r="T296" i="26"/>
  <c r="AN294" i="26"/>
  <c r="AB294" i="26"/>
  <c r="X294" i="26"/>
  <c r="T294" i="26"/>
  <c r="AN292" i="26"/>
  <c r="AB292" i="26"/>
  <c r="X292" i="26"/>
  <c r="T292" i="26"/>
  <c r="AN290" i="26"/>
  <c r="AB290" i="26"/>
  <c r="X290" i="26"/>
  <c r="T290" i="26"/>
  <c r="AN288" i="26"/>
  <c r="AB288" i="26"/>
  <c r="X288" i="26"/>
  <c r="T288" i="26"/>
  <c r="AN286" i="26"/>
  <c r="AB286" i="26"/>
  <c r="X286" i="26"/>
  <c r="T286" i="26"/>
  <c r="AN284" i="26"/>
  <c r="AB284" i="26"/>
  <c r="X284" i="26"/>
  <c r="T284" i="26"/>
  <c r="AN282" i="26"/>
  <c r="AB282" i="26"/>
  <c r="X282" i="26"/>
  <c r="T282" i="26"/>
  <c r="AN280" i="26"/>
  <c r="AB280" i="26"/>
  <c r="X280" i="26"/>
  <c r="T280" i="26"/>
  <c r="AN278" i="26"/>
  <c r="AB278" i="26"/>
  <c r="X278" i="26"/>
  <c r="T278" i="26"/>
  <c r="AN276" i="26"/>
  <c r="AB276" i="26"/>
  <c r="X276" i="26"/>
  <c r="T276" i="26"/>
  <c r="AN274" i="26"/>
  <c r="AB274" i="26"/>
  <c r="X274" i="26"/>
  <c r="T274" i="26"/>
  <c r="AN272" i="26"/>
  <c r="AB272" i="26"/>
  <c r="X272" i="26"/>
  <c r="T272" i="26"/>
  <c r="AN270" i="26"/>
  <c r="AB270" i="26"/>
  <c r="X270" i="26"/>
  <c r="T270" i="26"/>
  <c r="AN268" i="26"/>
  <c r="AB268" i="26"/>
  <c r="X268" i="26"/>
  <c r="T268" i="26"/>
  <c r="AN266" i="26"/>
  <c r="AB266" i="26"/>
  <c r="X266" i="26"/>
  <c r="T266" i="26"/>
  <c r="AN264" i="26"/>
  <c r="AB264" i="26"/>
  <c r="X264" i="26"/>
  <c r="T264" i="26"/>
  <c r="AN262" i="26"/>
  <c r="AB262" i="26"/>
  <c r="X262" i="26"/>
  <c r="T262" i="26"/>
  <c r="AN260" i="26"/>
  <c r="AB260" i="26"/>
  <c r="X260" i="26"/>
  <c r="T260" i="26"/>
  <c r="AN258" i="26"/>
  <c r="AB258" i="26"/>
  <c r="X258" i="26"/>
  <c r="T258" i="26"/>
  <c r="AN256" i="26"/>
  <c r="AB256" i="26"/>
  <c r="X256" i="26"/>
  <c r="T256" i="26"/>
  <c r="AN254" i="26"/>
  <c r="AB254" i="26"/>
  <c r="X254" i="26"/>
  <c r="T254" i="26"/>
  <c r="AN252" i="26"/>
  <c r="AB252" i="26"/>
  <c r="X252" i="26"/>
  <c r="T252" i="26"/>
  <c r="AN250" i="26"/>
  <c r="AB250" i="26"/>
  <c r="X250" i="26"/>
  <c r="T250" i="26"/>
  <c r="AN248" i="26"/>
  <c r="AB248" i="26"/>
  <c r="X248" i="26"/>
  <c r="T248" i="26"/>
  <c r="AN246" i="26"/>
  <c r="AB246" i="26"/>
  <c r="X246" i="26"/>
  <c r="T246" i="26"/>
  <c r="AN244" i="26"/>
  <c r="AB244" i="26"/>
  <c r="X244" i="26"/>
  <c r="T244" i="26"/>
  <c r="AN242" i="26"/>
  <c r="AB242" i="26"/>
  <c r="X242" i="26"/>
  <c r="T242" i="26"/>
  <c r="AN240" i="26"/>
  <c r="AB240" i="26"/>
  <c r="X240" i="26"/>
  <c r="T240" i="26"/>
  <c r="AN238" i="26"/>
  <c r="AB238" i="26"/>
  <c r="X238" i="26"/>
  <c r="T238" i="26"/>
  <c r="AN236" i="26"/>
  <c r="AB236" i="26"/>
  <c r="X236" i="26"/>
  <c r="T236" i="26"/>
  <c r="AN234" i="26"/>
  <c r="AB234" i="26"/>
  <c r="X234" i="26"/>
  <c r="T234" i="26"/>
  <c r="AN232" i="26"/>
  <c r="AB232" i="26"/>
  <c r="X232" i="26"/>
  <c r="T232" i="26"/>
  <c r="AN230" i="26"/>
  <c r="AB230" i="26"/>
  <c r="X230" i="26"/>
  <c r="T230" i="26"/>
  <c r="AN228" i="26"/>
  <c r="AB228" i="26"/>
  <c r="X228" i="26"/>
  <c r="T228" i="26"/>
  <c r="AN226" i="26"/>
  <c r="AB226" i="26"/>
  <c r="X226" i="26"/>
  <c r="T226" i="26"/>
  <c r="AN224" i="26"/>
  <c r="AB224" i="26"/>
  <c r="X224" i="26"/>
  <c r="T224" i="26"/>
  <c r="AN222" i="26"/>
  <c r="AB222" i="26"/>
  <c r="X222" i="26"/>
  <c r="T222" i="26"/>
  <c r="AN220" i="26"/>
  <c r="AB220" i="26"/>
  <c r="X220" i="26"/>
  <c r="T220" i="26"/>
  <c r="AN218" i="26"/>
  <c r="AB218" i="26"/>
  <c r="X218" i="26"/>
  <c r="T218" i="26"/>
  <c r="AN216" i="26"/>
  <c r="AB216" i="26"/>
  <c r="X216" i="26"/>
  <c r="T216" i="26"/>
  <c r="AN214" i="26"/>
  <c r="AB214" i="26"/>
  <c r="X214" i="26"/>
  <c r="T214" i="26"/>
  <c r="AN212" i="26"/>
  <c r="AB212" i="26"/>
  <c r="X212" i="26"/>
  <c r="T212" i="26"/>
  <c r="AN210" i="26"/>
  <c r="AB210" i="26"/>
  <c r="X210" i="26"/>
  <c r="T210" i="26"/>
  <c r="AN208" i="26"/>
  <c r="AB208" i="26"/>
  <c r="X208" i="26"/>
  <c r="T208" i="26"/>
  <c r="AN206" i="26"/>
  <c r="AB206" i="26"/>
  <c r="X206" i="26"/>
  <c r="T206" i="26"/>
  <c r="AN204" i="26"/>
  <c r="AB204" i="26"/>
  <c r="X204" i="26"/>
  <c r="T204" i="26"/>
  <c r="AN202" i="26"/>
  <c r="AB202" i="26"/>
  <c r="X202" i="26"/>
  <c r="T202" i="26"/>
  <c r="AN200" i="26"/>
  <c r="AB200" i="26"/>
  <c r="X200" i="26"/>
  <c r="T200" i="26"/>
  <c r="AN198" i="26"/>
  <c r="AB198" i="26"/>
  <c r="X198" i="26"/>
  <c r="T198" i="26"/>
  <c r="AN196" i="26"/>
  <c r="AB196" i="26"/>
  <c r="X196" i="26"/>
  <c r="T196" i="26"/>
  <c r="AN194" i="26"/>
  <c r="AB194" i="26"/>
  <c r="X194" i="26"/>
  <c r="T194" i="26"/>
  <c r="AN192" i="26"/>
  <c r="AB192" i="26"/>
  <c r="X192" i="26"/>
  <c r="T192" i="26"/>
  <c r="AN190" i="26"/>
  <c r="AB190" i="26"/>
  <c r="X190" i="26"/>
  <c r="T190" i="26"/>
  <c r="AN188" i="26"/>
  <c r="AB188" i="26"/>
  <c r="X188" i="26"/>
  <c r="T188" i="26"/>
  <c r="AN186" i="26"/>
  <c r="AB186" i="26"/>
  <c r="X186" i="26"/>
  <c r="T186" i="26"/>
  <c r="AN184" i="26"/>
  <c r="AB184" i="26"/>
  <c r="X184" i="26"/>
  <c r="T184" i="26"/>
  <c r="AN182" i="26"/>
  <c r="AB182" i="26"/>
  <c r="X182" i="26"/>
  <c r="T182" i="26"/>
  <c r="AN180" i="26"/>
  <c r="AB180" i="26"/>
  <c r="X180" i="26"/>
  <c r="T180" i="26"/>
  <c r="AN178" i="26"/>
  <c r="AB178" i="26"/>
  <c r="X178" i="26"/>
  <c r="T178" i="26"/>
  <c r="AN176" i="26"/>
  <c r="AB176" i="26"/>
  <c r="X176" i="26"/>
  <c r="T176" i="26"/>
  <c r="AN174" i="26"/>
  <c r="AB174" i="26"/>
  <c r="X174" i="26"/>
  <c r="T174" i="26"/>
  <c r="AN172" i="26"/>
  <c r="AB172" i="26"/>
  <c r="X172" i="26"/>
  <c r="T172" i="26"/>
  <c r="AN170" i="26"/>
  <c r="AB170" i="26"/>
  <c r="X170" i="26"/>
  <c r="T170" i="26"/>
  <c r="AN168" i="26"/>
  <c r="AB168" i="26"/>
  <c r="X168" i="26"/>
  <c r="T168" i="26"/>
  <c r="AN166" i="26"/>
  <c r="AB166" i="26"/>
  <c r="X166" i="26"/>
  <c r="T166" i="26"/>
  <c r="AN164" i="26"/>
  <c r="AB164" i="26"/>
  <c r="X164" i="26"/>
  <c r="T164" i="26"/>
  <c r="AN162" i="26"/>
  <c r="AB162" i="26"/>
  <c r="X162" i="26"/>
  <c r="T162" i="26"/>
  <c r="AN160" i="26"/>
  <c r="AB160" i="26"/>
  <c r="X160" i="26"/>
  <c r="T160" i="26"/>
  <c r="AN158" i="26"/>
  <c r="AB158" i="26"/>
  <c r="X158" i="26"/>
  <c r="T158" i="26"/>
  <c r="AN156" i="26"/>
  <c r="AB156" i="26"/>
  <c r="X156" i="26"/>
  <c r="T156" i="26"/>
  <c r="AN154" i="26"/>
  <c r="AB154" i="26"/>
  <c r="X154" i="26"/>
  <c r="T154" i="26"/>
  <c r="AN152" i="26"/>
  <c r="AB152" i="26"/>
  <c r="X152" i="26"/>
  <c r="T152" i="26"/>
  <c r="AN150" i="26"/>
  <c r="AB150" i="26"/>
  <c r="X150" i="26"/>
  <c r="T150" i="26"/>
  <c r="AN148" i="26"/>
  <c r="AB148" i="26"/>
  <c r="X148" i="26"/>
  <c r="T148" i="26"/>
  <c r="AN146" i="26"/>
  <c r="AB146" i="26"/>
  <c r="X146" i="26"/>
  <c r="T146" i="26"/>
  <c r="AN144" i="26"/>
  <c r="AB144" i="26"/>
  <c r="X144" i="26"/>
  <c r="T144" i="26"/>
  <c r="AN142" i="26"/>
  <c r="AB142" i="26"/>
  <c r="X142" i="26"/>
  <c r="T142" i="26"/>
  <c r="AN140" i="26"/>
  <c r="AB140" i="26"/>
  <c r="X140" i="26"/>
  <c r="T140" i="26"/>
  <c r="AN138" i="26"/>
  <c r="AB138" i="26"/>
  <c r="X138" i="26"/>
  <c r="T138" i="26"/>
  <c r="AN136" i="26"/>
  <c r="AB136" i="26"/>
  <c r="X136" i="26"/>
  <c r="T136" i="26"/>
  <c r="AN134" i="26"/>
  <c r="AB134" i="26"/>
  <c r="X134" i="26"/>
  <c r="T134" i="26"/>
  <c r="AN132" i="26"/>
  <c r="AB132" i="26"/>
  <c r="X132" i="26"/>
  <c r="T132" i="26"/>
  <c r="AN130" i="26"/>
  <c r="AB130" i="26"/>
  <c r="X130" i="26"/>
  <c r="T130" i="26"/>
  <c r="AN128" i="26"/>
  <c r="AB128" i="26"/>
  <c r="X128" i="26"/>
  <c r="T128" i="26"/>
  <c r="AN126" i="26"/>
  <c r="AB126" i="26"/>
  <c r="X126" i="26"/>
  <c r="T126" i="26"/>
  <c r="AN124" i="26"/>
  <c r="AB124" i="26"/>
  <c r="X124" i="26"/>
  <c r="T124" i="26"/>
  <c r="AN122" i="26"/>
  <c r="AB122" i="26"/>
  <c r="X122" i="26"/>
  <c r="T122" i="26"/>
  <c r="AN120" i="26"/>
  <c r="AB120" i="26"/>
  <c r="X120" i="26"/>
  <c r="T120" i="26"/>
  <c r="AN118" i="26"/>
  <c r="AB118" i="26"/>
  <c r="X118" i="26"/>
  <c r="T118" i="26"/>
  <c r="AN116" i="26"/>
  <c r="AB116" i="26"/>
  <c r="X116" i="26"/>
  <c r="T116" i="26"/>
  <c r="AN114" i="26"/>
  <c r="AB114" i="26"/>
  <c r="X114" i="26"/>
  <c r="T114" i="26"/>
  <c r="AN112" i="26"/>
  <c r="AB112" i="26"/>
  <c r="X112" i="26"/>
  <c r="T112" i="26"/>
  <c r="AN110" i="26"/>
  <c r="AB110" i="26"/>
  <c r="X110" i="26"/>
  <c r="T110" i="26"/>
  <c r="AN108" i="26"/>
  <c r="AB108" i="26"/>
  <c r="X108" i="26"/>
  <c r="T108" i="26"/>
  <c r="AN106" i="26"/>
  <c r="AB106" i="26"/>
  <c r="X106" i="26"/>
  <c r="T106" i="26"/>
  <c r="AN104" i="26"/>
  <c r="AB104" i="26"/>
  <c r="X104" i="26"/>
  <c r="T104" i="26"/>
  <c r="AN102" i="26"/>
  <c r="AB102" i="26"/>
  <c r="X102" i="26"/>
  <c r="T102" i="26"/>
  <c r="AN100" i="26"/>
  <c r="AB100" i="26"/>
  <c r="X100" i="26"/>
  <c r="T100" i="26"/>
  <c r="AN98" i="26"/>
  <c r="AB98" i="26"/>
  <c r="X98" i="26"/>
  <c r="T98" i="26"/>
  <c r="AN96" i="26"/>
  <c r="AB96" i="26"/>
  <c r="X96" i="26"/>
  <c r="T96" i="26"/>
  <c r="AN94" i="26"/>
  <c r="AB94" i="26"/>
  <c r="X94" i="26"/>
  <c r="T94" i="26"/>
  <c r="AN92" i="26"/>
  <c r="AB92" i="26"/>
  <c r="X92" i="26"/>
  <c r="T92" i="26"/>
  <c r="AN90" i="26"/>
  <c r="AB90" i="26"/>
  <c r="X90" i="26"/>
  <c r="T90" i="26"/>
  <c r="AN88" i="26"/>
  <c r="AB88" i="26"/>
  <c r="X88" i="26"/>
  <c r="T88" i="26"/>
  <c r="AN86" i="26"/>
  <c r="AB86" i="26"/>
  <c r="X86" i="26"/>
  <c r="T86" i="26"/>
  <c r="AN84" i="26"/>
  <c r="AB84" i="26"/>
  <c r="X84" i="26"/>
  <c r="T84" i="26"/>
  <c r="AN82" i="26"/>
  <c r="AB82" i="26"/>
  <c r="X82" i="26"/>
  <c r="T82" i="26"/>
  <c r="AN80" i="26"/>
  <c r="AB80" i="26"/>
  <c r="X80" i="26"/>
  <c r="T80" i="26"/>
  <c r="AN78" i="26"/>
  <c r="AB78" i="26"/>
  <c r="X78" i="26"/>
  <c r="T78" i="26"/>
  <c r="AN76" i="26"/>
  <c r="AB76" i="26"/>
  <c r="X76" i="26"/>
  <c r="T76" i="26"/>
  <c r="AN74" i="26"/>
  <c r="AB74" i="26"/>
  <c r="X74" i="26"/>
  <c r="T74" i="26"/>
  <c r="AN72" i="26"/>
  <c r="AB72" i="26"/>
  <c r="X72" i="26"/>
  <c r="T72" i="26"/>
  <c r="AN70" i="26"/>
  <c r="AB70" i="26"/>
  <c r="X70" i="26"/>
  <c r="T70" i="26"/>
  <c r="AN68" i="26"/>
  <c r="AB68" i="26"/>
  <c r="X68" i="26"/>
  <c r="T68" i="26"/>
  <c r="AN66" i="26"/>
  <c r="AB66" i="26"/>
  <c r="X66" i="26"/>
  <c r="T66" i="26"/>
  <c r="AN64" i="26"/>
  <c r="AB64" i="26"/>
  <c r="X64" i="26"/>
  <c r="T64" i="26"/>
  <c r="AN62" i="26"/>
  <c r="AB62" i="26"/>
  <c r="X62" i="26"/>
  <c r="T62" i="26"/>
  <c r="AN60" i="26"/>
  <c r="AB60" i="26"/>
  <c r="X60" i="26"/>
  <c r="T60" i="26"/>
  <c r="AN58" i="26"/>
  <c r="AB58" i="26"/>
  <c r="X58" i="26"/>
  <c r="T58" i="26"/>
  <c r="AN56" i="26"/>
  <c r="AB56" i="26"/>
  <c r="X56" i="26"/>
  <c r="T56" i="26"/>
  <c r="AN54" i="26"/>
  <c r="AB54" i="26"/>
  <c r="X54" i="26"/>
  <c r="T54" i="26"/>
  <c r="AN52" i="26"/>
  <c r="AB52" i="26"/>
  <c r="X52" i="26"/>
  <c r="T52" i="26"/>
  <c r="AN50" i="26"/>
  <c r="AB50" i="26"/>
  <c r="X50" i="26"/>
  <c r="T50" i="26"/>
  <c r="AN48" i="26"/>
  <c r="AB48" i="26"/>
  <c r="X48" i="26"/>
  <c r="T48" i="26"/>
  <c r="AN46" i="26"/>
  <c r="AB46" i="26"/>
  <c r="X46" i="26"/>
  <c r="T46" i="26"/>
  <c r="AN44" i="26"/>
  <c r="AB44" i="26"/>
  <c r="X44" i="26"/>
  <c r="T44" i="26"/>
  <c r="AN42" i="26"/>
  <c r="AB42" i="26"/>
  <c r="X42" i="26"/>
  <c r="T42" i="26"/>
  <c r="AN40" i="26"/>
  <c r="AB40" i="26"/>
  <c r="X40" i="26"/>
  <c r="T40" i="26"/>
  <c r="AN38" i="26"/>
  <c r="AB38" i="26"/>
  <c r="X38" i="26"/>
  <c r="T38" i="26"/>
  <c r="AN36" i="26"/>
  <c r="AB36" i="26"/>
  <c r="X36" i="26"/>
  <c r="T36" i="26"/>
  <c r="AN34" i="26"/>
  <c r="AB34" i="26"/>
  <c r="X34" i="26"/>
  <c r="T34" i="26"/>
  <c r="AN32" i="26"/>
  <c r="AB32" i="26"/>
  <c r="X32" i="26"/>
  <c r="T32" i="26"/>
  <c r="AN30" i="26"/>
  <c r="AB30" i="26"/>
  <c r="X30" i="26"/>
  <c r="T30" i="26"/>
  <c r="AN28" i="26"/>
  <c r="AB28" i="26"/>
  <c r="X28" i="26"/>
  <c r="T28" i="26"/>
  <c r="AN26" i="26"/>
  <c r="AB26" i="26"/>
  <c r="X26" i="26"/>
  <c r="T26" i="26"/>
  <c r="AN24" i="26"/>
  <c r="AB24" i="26"/>
  <c r="X24" i="26"/>
  <c r="T24" i="26"/>
  <c r="AN22" i="26"/>
  <c r="AB22" i="26"/>
  <c r="X22" i="26"/>
  <c r="T22" i="26"/>
  <c r="AN20" i="26"/>
  <c r="AB20" i="26"/>
  <c r="X20" i="26"/>
  <c r="T20" i="26"/>
  <c r="AB18" i="26"/>
  <c r="X18" i="26"/>
  <c r="T18" i="26"/>
  <c r="AB16" i="26"/>
  <c r="X16" i="26"/>
  <c r="T16" i="26"/>
  <c r="AB14" i="26"/>
  <c r="X14" i="26"/>
  <c r="T14" i="26"/>
  <c r="AB12" i="26"/>
  <c r="X12" i="26"/>
  <c r="T12" i="26"/>
  <c r="AB10" i="26"/>
  <c r="X10" i="26"/>
  <c r="T10" i="26"/>
  <c r="AB8" i="26"/>
  <c r="X8" i="26"/>
  <c r="T8" i="26"/>
  <c r="AB6" i="26"/>
  <c r="X6" i="26"/>
  <c r="T6" i="26"/>
  <c r="AF602" i="26"/>
  <c r="AB4" i="26"/>
  <c r="X4" i="26"/>
  <c r="T4" i="26"/>
  <c r="C26" i="3"/>
  <c r="C19" i="3"/>
  <c r="C18" i="3"/>
  <c r="C17" i="3"/>
  <c r="V302" i="32"/>
  <c r="P298" i="32"/>
  <c r="Q298" i="32"/>
  <c r="R298" i="32"/>
  <c r="T298" i="32"/>
  <c r="P299" i="32"/>
  <c r="Q299" i="32"/>
  <c r="R299" i="32"/>
  <c r="T299" i="32"/>
  <c r="P300" i="32"/>
  <c r="Q300" i="32"/>
  <c r="R300" i="32"/>
  <c r="T300" i="32"/>
  <c r="O300" i="32"/>
  <c r="O299" i="32"/>
  <c r="P296" i="32"/>
  <c r="L598" i="26" s="1"/>
  <c r="Q296" i="32"/>
  <c r="P598" i="26" s="1"/>
  <c r="R296" i="32"/>
  <c r="T598" i="26" s="1"/>
  <c r="X598" i="26"/>
  <c r="T296" i="32"/>
  <c r="AB598" i="26" s="1"/>
  <c r="V296" i="32"/>
  <c r="AJ598" i="26" s="1"/>
  <c r="U9" i="32"/>
  <c r="U10" i="32"/>
  <c r="U11" i="32"/>
  <c r="U12" i="32"/>
  <c r="U13" i="32"/>
  <c r="U14" i="32"/>
  <c r="U15" i="32"/>
  <c r="U16" i="32"/>
  <c r="U17" i="32"/>
  <c r="U18" i="32"/>
  <c r="U19" i="32"/>
  <c r="U20" i="32"/>
  <c r="U21" i="32"/>
  <c r="U22" i="32"/>
  <c r="U23" i="32"/>
  <c r="U24" i="32"/>
  <c r="U25" i="32"/>
  <c r="U26" i="32"/>
  <c r="U27" i="32"/>
  <c r="U28" i="32"/>
  <c r="U29" i="32"/>
  <c r="U30" i="32"/>
  <c r="U31" i="32"/>
  <c r="U32" i="32"/>
  <c r="U33" i="32"/>
  <c r="U34" i="32"/>
  <c r="U35" i="32"/>
  <c r="U36" i="32"/>
  <c r="U37" i="32"/>
  <c r="U38" i="32"/>
  <c r="U39" i="32"/>
  <c r="U40" i="32"/>
  <c r="U41" i="32"/>
  <c r="U42" i="32"/>
  <c r="U43" i="32"/>
  <c r="U44" i="32"/>
  <c r="U45" i="32"/>
  <c r="U46" i="32"/>
  <c r="U47" i="32"/>
  <c r="U48" i="32"/>
  <c r="U49" i="32"/>
  <c r="U50" i="32"/>
  <c r="U51" i="32"/>
  <c r="U52" i="32"/>
  <c r="U53" i="32"/>
  <c r="U54" i="32"/>
  <c r="U55" i="32"/>
  <c r="U56" i="32"/>
  <c r="U57" i="32"/>
  <c r="U58" i="32"/>
  <c r="U59" i="32"/>
  <c r="U60" i="32"/>
  <c r="U61" i="32"/>
  <c r="U62" i="32"/>
  <c r="U63" i="32"/>
  <c r="U64" i="32"/>
  <c r="U65" i="32"/>
  <c r="U66" i="32"/>
  <c r="U67" i="32"/>
  <c r="U68" i="32"/>
  <c r="U69" i="32"/>
  <c r="U70" i="32"/>
  <c r="U71" i="32"/>
  <c r="U72" i="32"/>
  <c r="U73" i="32"/>
  <c r="U74" i="32"/>
  <c r="U75" i="32"/>
  <c r="U76" i="32"/>
  <c r="U77" i="32"/>
  <c r="U78" i="32"/>
  <c r="U79" i="32"/>
  <c r="U80" i="32"/>
  <c r="U81" i="32"/>
  <c r="U82" i="32"/>
  <c r="U83" i="32"/>
  <c r="U84" i="32"/>
  <c r="U85" i="32"/>
  <c r="U86" i="32"/>
  <c r="U87" i="32"/>
  <c r="U88" i="32"/>
  <c r="U89" i="32"/>
  <c r="U90" i="32"/>
  <c r="U91" i="32"/>
  <c r="U92" i="32"/>
  <c r="U93" i="32"/>
  <c r="U94" i="32"/>
  <c r="U95" i="32"/>
  <c r="U96" i="32"/>
  <c r="U97" i="32"/>
  <c r="U98" i="32"/>
  <c r="U99" i="32"/>
  <c r="U100" i="32"/>
  <c r="U101" i="32"/>
  <c r="U102" i="32"/>
  <c r="U103" i="32"/>
  <c r="U104" i="32"/>
  <c r="U105" i="32"/>
  <c r="U106" i="32"/>
  <c r="U107" i="32"/>
  <c r="U108" i="32"/>
  <c r="U109" i="32"/>
  <c r="U110" i="32"/>
  <c r="U111" i="32"/>
  <c r="U112" i="32"/>
  <c r="U113" i="32"/>
  <c r="U114" i="32"/>
  <c r="U115" i="32"/>
  <c r="U116" i="32"/>
  <c r="U117" i="32"/>
  <c r="U118" i="32"/>
  <c r="U119" i="32"/>
  <c r="U120" i="32"/>
  <c r="U121" i="32"/>
  <c r="U122" i="32"/>
  <c r="U123" i="32"/>
  <c r="U124" i="32"/>
  <c r="U125" i="32"/>
  <c r="U126" i="32"/>
  <c r="U127" i="32"/>
  <c r="U128" i="32"/>
  <c r="U129" i="32"/>
  <c r="U130" i="32"/>
  <c r="U131" i="32"/>
  <c r="U132" i="32"/>
  <c r="U133" i="32"/>
  <c r="U134" i="32"/>
  <c r="U135" i="32"/>
  <c r="U136" i="32"/>
  <c r="U137" i="32"/>
  <c r="U138" i="32"/>
  <c r="U139" i="32"/>
  <c r="U140" i="32"/>
  <c r="U141" i="32"/>
  <c r="U142" i="32"/>
  <c r="U143" i="32"/>
  <c r="U144" i="32"/>
  <c r="U145" i="32"/>
  <c r="U146" i="32"/>
  <c r="U147" i="32"/>
  <c r="U148" i="32"/>
  <c r="U149" i="32"/>
  <c r="U150" i="32"/>
  <c r="U151" i="32"/>
  <c r="U152" i="32"/>
  <c r="U153" i="32"/>
  <c r="U154" i="32"/>
  <c r="U155" i="32"/>
  <c r="U156" i="32"/>
  <c r="U157" i="32"/>
  <c r="U158" i="32"/>
  <c r="U159" i="32"/>
  <c r="U160" i="32"/>
  <c r="U161" i="32"/>
  <c r="U162" i="32"/>
  <c r="U163" i="32"/>
  <c r="U164" i="32"/>
  <c r="U165" i="32"/>
  <c r="U166" i="32"/>
  <c r="U167" i="32"/>
  <c r="U168" i="32"/>
  <c r="U169" i="32"/>
  <c r="U170" i="32"/>
  <c r="U171" i="32"/>
  <c r="U172" i="32"/>
  <c r="U173" i="32"/>
  <c r="U174" i="32"/>
  <c r="U175" i="32"/>
  <c r="U176" i="32"/>
  <c r="U177" i="32"/>
  <c r="U178" i="32"/>
  <c r="U179" i="32"/>
  <c r="U180" i="32"/>
  <c r="U181" i="32"/>
  <c r="U182" i="32"/>
  <c r="U183" i="32"/>
  <c r="U184" i="32"/>
  <c r="U185" i="32"/>
  <c r="U186" i="32"/>
  <c r="U187" i="32"/>
  <c r="U188" i="32"/>
  <c r="U189" i="32"/>
  <c r="U190" i="32"/>
  <c r="U191" i="32"/>
  <c r="U192" i="32"/>
  <c r="U193" i="32"/>
  <c r="U194" i="32"/>
  <c r="U195" i="32"/>
  <c r="U196" i="32"/>
  <c r="U197" i="32"/>
  <c r="U198" i="32"/>
  <c r="U199" i="32"/>
  <c r="U200" i="32"/>
  <c r="U201" i="32"/>
  <c r="U202" i="32"/>
  <c r="U203" i="32"/>
  <c r="U204" i="32"/>
  <c r="U205" i="32"/>
  <c r="U206" i="32"/>
  <c r="U207" i="32"/>
  <c r="U208" i="32"/>
  <c r="U209" i="32"/>
  <c r="U210" i="32"/>
  <c r="U211" i="32"/>
  <c r="U212" i="32"/>
  <c r="U213" i="32"/>
  <c r="U214" i="32"/>
  <c r="U215" i="32"/>
  <c r="U216" i="32"/>
  <c r="U217" i="32"/>
  <c r="U218" i="32"/>
  <c r="U219" i="32"/>
  <c r="U220" i="32"/>
  <c r="U221" i="32"/>
  <c r="U222" i="32"/>
  <c r="U223" i="32"/>
  <c r="U224" i="32"/>
  <c r="U225" i="32"/>
  <c r="U226" i="32"/>
  <c r="U227" i="32"/>
  <c r="U228" i="32"/>
  <c r="U229" i="32"/>
  <c r="U230" i="32"/>
  <c r="U231" i="32"/>
  <c r="U232" i="32"/>
  <c r="U233" i="32"/>
  <c r="U234" i="32"/>
  <c r="U235" i="32"/>
  <c r="U236" i="32"/>
  <c r="U237" i="32"/>
  <c r="U238" i="32"/>
  <c r="U239" i="32"/>
  <c r="U240" i="32"/>
  <c r="U241" i="32"/>
  <c r="U242" i="32"/>
  <c r="U243" i="32"/>
  <c r="U244" i="32"/>
  <c r="U245" i="32"/>
  <c r="U246" i="32"/>
  <c r="U247" i="32"/>
  <c r="U248" i="32"/>
  <c r="U249" i="32"/>
  <c r="U250" i="32"/>
  <c r="U251" i="32"/>
  <c r="U252" i="32"/>
  <c r="U253" i="32"/>
  <c r="U254" i="32"/>
  <c r="U255" i="32"/>
  <c r="U256" i="32"/>
  <c r="U257" i="32"/>
  <c r="U258" i="32"/>
  <c r="U259" i="32"/>
  <c r="U260" i="32"/>
  <c r="U261" i="32"/>
  <c r="U262" i="32"/>
  <c r="U263" i="32"/>
  <c r="U264" i="32"/>
  <c r="U265" i="32"/>
  <c r="U266" i="32"/>
  <c r="U267" i="32"/>
  <c r="U268" i="32"/>
  <c r="U269" i="32"/>
  <c r="U270" i="32"/>
  <c r="U271" i="32"/>
  <c r="U272" i="32"/>
  <c r="U273" i="32"/>
  <c r="U274" i="32"/>
  <c r="U275" i="32"/>
  <c r="U276" i="32"/>
  <c r="U277" i="32"/>
  <c r="U278" i="32"/>
  <c r="U279" i="32"/>
  <c r="U280" i="32"/>
  <c r="U281" i="32"/>
  <c r="U282" i="32"/>
  <c r="U283" i="32"/>
  <c r="U284" i="32"/>
  <c r="U285" i="32"/>
  <c r="U286" i="32"/>
  <c r="U287" i="32"/>
  <c r="U288" i="32"/>
  <c r="U289" i="32"/>
  <c r="U290" i="32"/>
  <c r="U291" i="32"/>
  <c r="U292" i="32"/>
  <c r="U293" i="32"/>
  <c r="U294" i="32"/>
  <c r="U6" i="32"/>
  <c r="U7" i="32"/>
  <c r="U8" i="32"/>
  <c r="E299" i="32"/>
  <c r="E300" i="32"/>
  <c r="D299" i="32"/>
  <c r="D300" i="32"/>
  <c r="E298" i="32"/>
  <c r="D298" i="32"/>
  <c r="V317" i="32" l="1"/>
  <c r="P592" i="26"/>
  <c r="P591" i="26"/>
  <c r="AN592" i="26"/>
  <c r="Y588" i="26"/>
  <c r="N588" i="26"/>
  <c r="AI588" i="26"/>
  <c r="AE588" i="26"/>
  <c r="W588" i="26"/>
  <c r="O588" i="26"/>
  <c r="W294" i="32"/>
  <c r="AC294" i="32"/>
  <c r="W290" i="32"/>
  <c r="AC290" i="32"/>
  <c r="W286" i="32"/>
  <c r="AC286" i="32"/>
  <c r="W280" i="32"/>
  <c r="AC280" i="32"/>
  <c r="W274" i="32"/>
  <c r="AC274" i="32"/>
  <c r="W268" i="32"/>
  <c r="AC268" i="32"/>
  <c r="W264" i="32"/>
  <c r="AC264" i="32"/>
  <c r="W262" i="32"/>
  <c r="AC262" i="32"/>
  <c r="W258" i="32"/>
  <c r="AC258" i="32"/>
  <c r="W254" i="32"/>
  <c r="AC254" i="32"/>
  <c r="W252" i="32"/>
  <c r="AC252" i="32"/>
  <c r="W248" i="32"/>
  <c r="AC248" i="32"/>
  <c r="W244" i="32"/>
  <c r="AC244" i="32"/>
  <c r="W240" i="32"/>
  <c r="AC240" i="32"/>
  <c r="W236" i="32"/>
  <c r="AC236" i="32"/>
  <c r="W232" i="32"/>
  <c r="AC232" i="32"/>
  <c r="W228" i="32"/>
  <c r="AC228" i="32"/>
  <c r="W226" i="32"/>
  <c r="AC226" i="32"/>
  <c r="W222" i="32"/>
  <c r="AC222" i="32"/>
  <c r="W218" i="32"/>
  <c r="AC218" i="32"/>
  <c r="W214" i="32"/>
  <c r="AC214" i="32"/>
  <c r="W208" i="32"/>
  <c r="AC208" i="32"/>
  <c r="W204" i="32"/>
  <c r="AC204" i="32"/>
  <c r="W200" i="32"/>
  <c r="AC200" i="32"/>
  <c r="W196" i="32"/>
  <c r="AC196" i="32"/>
  <c r="W192" i="32"/>
  <c r="AC192" i="32"/>
  <c r="W188" i="32"/>
  <c r="AC188" i="32"/>
  <c r="W186" i="32"/>
  <c r="AC186" i="32"/>
  <c r="W182" i="32"/>
  <c r="AC182" i="32"/>
  <c r="W176" i="32"/>
  <c r="AC176" i="32"/>
  <c r="W172" i="32"/>
  <c r="AC172" i="32"/>
  <c r="W168" i="32"/>
  <c r="AC168" i="32"/>
  <c r="W164" i="32"/>
  <c r="AC164" i="32"/>
  <c r="W162" i="32"/>
  <c r="AC162" i="32"/>
  <c r="W158" i="32"/>
  <c r="AC158" i="32"/>
  <c r="W154" i="32"/>
  <c r="AC154" i="32"/>
  <c r="W150" i="32"/>
  <c r="AC150" i="32"/>
  <c r="W146" i="32"/>
  <c r="AC146" i="32"/>
  <c r="W142" i="32"/>
  <c r="AC142" i="32"/>
  <c r="W140" i="32"/>
  <c r="AC140" i="32"/>
  <c r="W136" i="32"/>
  <c r="AC136" i="32"/>
  <c r="W130" i="32"/>
  <c r="AC130" i="32"/>
  <c r="W126" i="32"/>
  <c r="AC126" i="32"/>
  <c r="W124" i="32"/>
  <c r="AC124" i="32"/>
  <c r="W120" i="32"/>
  <c r="AC120" i="32"/>
  <c r="W116" i="32"/>
  <c r="AC116" i="32"/>
  <c r="W112" i="32"/>
  <c r="AC112" i="32"/>
  <c r="W106" i="32"/>
  <c r="AC106" i="32"/>
  <c r="W102" i="32"/>
  <c r="AC102" i="32"/>
  <c r="W98" i="32"/>
  <c r="AC98" i="32"/>
  <c r="W96" i="32"/>
  <c r="AC96" i="32"/>
  <c r="W92" i="32"/>
  <c r="AC92" i="32"/>
  <c r="W88" i="32"/>
  <c r="AC88" i="32"/>
  <c r="W84" i="32"/>
  <c r="AC84" i="32"/>
  <c r="W80" i="32"/>
  <c r="AC80" i="32"/>
  <c r="W76" i="32"/>
  <c r="AC76" i="32"/>
  <c r="W72" i="32"/>
  <c r="AC72" i="32"/>
  <c r="W68" i="32"/>
  <c r="AC68" i="32"/>
  <c r="W64" i="32"/>
  <c r="AC64" i="32"/>
  <c r="W60" i="32"/>
  <c r="AC60" i="32"/>
  <c r="W54" i="32"/>
  <c r="AC54" i="32"/>
  <c r="W44" i="32"/>
  <c r="AC44" i="32"/>
  <c r="W7" i="32"/>
  <c r="AC7" i="32"/>
  <c r="W292" i="32"/>
  <c r="AC292" i="32"/>
  <c r="W288" i="32"/>
  <c r="AC288" i="32"/>
  <c r="W284" i="32"/>
  <c r="AC284" i="32"/>
  <c r="W282" i="32"/>
  <c r="AC282" i="32"/>
  <c r="W278" i="32"/>
  <c r="AC278" i="32"/>
  <c r="W276" i="32"/>
  <c r="AC276" i="32"/>
  <c r="W272" i="32"/>
  <c r="AC272" i="32"/>
  <c r="W270" i="32"/>
  <c r="AC270" i="32"/>
  <c r="W266" i="32"/>
  <c r="AC266" i="32"/>
  <c r="W260" i="32"/>
  <c r="AC260" i="32"/>
  <c r="W256" i="32"/>
  <c r="AC256" i="32"/>
  <c r="W250" i="32"/>
  <c r="AC250" i="32"/>
  <c r="W246" i="32"/>
  <c r="AC246" i="32"/>
  <c r="W242" i="32"/>
  <c r="AC242" i="32"/>
  <c r="W238" i="32"/>
  <c r="AC238" i="32"/>
  <c r="W234" i="32"/>
  <c r="AC234" i="32"/>
  <c r="W230" i="32"/>
  <c r="AC230" i="32"/>
  <c r="W224" i="32"/>
  <c r="AC224" i="32"/>
  <c r="W220" i="32"/>
  <c r="AC220" i="32"/>
  <c r="W216" i="32"/>
  <c r="AC216" i="32"/>
  <c r="W212" i="32"/>
  <c r="AC212" i="32"/>
  <c r="W210" i="32"/>
  <c r="AC210" i="32"/>
  <c r="W206" i="32"/>
  <c r="AC206" i="32"/>
  <c r="W202" i="32"/>
  <c r="AC202" i="32"/>
  <c r="W198" i="32"/>
  <c r="AC198" i="32"/>
  <c r="W194" i="32"/>
  <c r="AC194" i="32"/>
  <c r="W190" i="32"/>
  <c r="AC190" i="32"/>
  <c r="W184" i="32"/>
  <c r="AC184" i="32"/>
  <c r="W180" i="32"/>
  <c r="AC180" i="32"/>
  <c r="W178" i="32"/>
  <c r="AC178" i="32"/>
  <c r="W174" i="32"/>
  <c r="AC174" i="32"/>
  <c r="W170" i="32"/>
  <c r="AC170" i="32"/>
  <c r="W166" i="32"/>
  <c r="AC166" i="32"/>
  <c r="W160" i="32"/>
  <c r="AC160" i="32"/>
  <c r="W156" i="32"/>
  <c r="AC156" i="32"/>
  <c r="W152" i="32"/>
  <c r="AC152" i="32"/>
  <c r="W148" i="32"/>
  <c r="AC148" i="32"/>
  <c r="W144" i="32"/>
  <c r="AC144" i="32"/>
  <c r="W138" i="32"/>
  <c r="AC138" i="32"/>
  <c r="W134" i="32"/>
  <c r="AC134" i="32"/>
  <c r="W132" i="32"/>
  <c r="AC132" i="32"/>
  <c r="W128" i="32"/>
  <c r="AC128" i="32"/>
  <c r="W122" i="32"/>
  <c r="AC122" i="32"/>
  <c r="W118" i="32"/>
  <c r="AC118" i="32"/>
  <c r="W114" i="32"/>
  <c r="AC114" i="32"/>
  <c r="W110" i="32"/>
  <c r="AC110" i="32"/>
  <c r="W108" i="32"/>
  <c r="AC108" i="32"/>
  <c r="W104" i="32"/>
  <c r="AC104" i="32"/>
  <c r="W100" i="32"/>
  <c r="AC100" i="32"/>
  <c r="W94" i="32"/>
  <c r="AC94" i="32"/>
  <c r="W90" i="32"/>
  <c r="AC90" i="32"/>
  <c r="W86" i="32"/>
  <c r="AC86" i="32"/>
  <c r="W82" i="32"/>
  <c r="AC82" i="32"/>
  <c r="W78" i="32"/>
  <c r="AC78" i="32"/>
  <c r="W74" i="32"/>
  <c r="AC74" i="32"/>
  <c r="W70" i="32"/>
  <c r="AC70" i="32"/>
  <c r="W66" i="32"/>
  <c r="AC66" i="32"/>
  <c r="W62" i="32"/>
  <c r="AC62" i="32"/>
  <c r="W58" i="32"/>
  <c r="AC58" i="32"/>
  <c r="W56" i="32"/>
  <c r="AC56" i="32"/>
  <c r="W52" i="32"/>
  <c r="AC52" i="32"/>
  <c r="W50" i="32"/>
  <c r="AC50" i="32"/>
  <c r="W48" i="32"/>
  <c r="AC48" i="32"/>
  <c r="W46" i="32"/>
  <c r="AC46" i="32"/>
  <c r="W42" i="32"/>
  <c r="AC42" i="32"/>
  <c r="W40" i="32"/>
  <c r="AC40" i="32"/>
  <c r="W38" i="32"/>
  <c r="AC38" i="32"/>
  <c r="W36" i="32"/>
  <c r="AC36" i="32"/>
  <c r="W34" i="32"/>
  <c r="AC34" i="32"/>
  <c r="W32" i="32"/>
  <c r="AC32" i="32"/>
  <c r="W30" i="32"/>
  <c r="AC30" i="32"/>
  <c r="W28" i="32"/>
  <c r="AC28" i="32"/>
  <c r="W26" i="32"/>
  <c r="AC26" i="32"/>
  <c r="W24" i="32"/>
  <c r="AC24" i="32"/>
  <c r="W22" i="32"/>
  <c r="AC22" i="32"/>
  <c r="W20" i="32"/>
  <c r="AC20" i="32"/>
  <c r="W18" i="32"/>
  <c r="AC18" i="32"/>
  <c r="W16" i="32"/>
  <c r="AC16" i="32"/>
  <c r="W14" i="32"/>
  <c r="AC14" i="32"/>
  <c r="W12" i="32"/>
  <c r="AC12" i="32"/>
  <c r="W10" i="32"/>
  <c r="AC10" i="32"/>
  <c r="W8" i="32"/>
  <c r="AC8" i="32"/>
  <c r="W6" i="32"/>
  <c r="AC6" i="32"/>
  <c r="W293" i="32"/>
  <c r="AC293" i="32"/>
  <c r="W291" i="32"/>
  <c r="AC291" i="32"/>
  <c r="W289" i="32"/>
  <c r="AC289" i="32"/>
  <c r="W287" i="32"/>
  <c r="AC287" i="32"/>
  <c r="W285" i="32"/>
  <c r="AC285" i="32"/>
  <c r="W283" i="32"/>
  <c r="AC283" i="32"/>
  <c r="W281" i="32"/>
  <c r="AC281" i="32"/>
  <c r="W279" i="32"/>
  <c r="AC279" i="32"/>
  <c r="W277" i="32"/>
  <c r="AC277" i="32"/>
  <c r="W275" i="32"/>
  <c r="AC275" i="32"/>
  <c r="W273" i="32"/>
  <c r="AC273" i="32"/>
  <c r="W271" i="32"/>
  <c r="AC271" i="32"/>
  <c r="W269" i="32"/>
  <c r="AC269" i="32"/>
  <c r="W267" i="32"/>
  <c r="AC267" i="32"/>
  <c r="W265" i="32"/>
  <c r="AC265" i="32"/>
  <c r="W263" i="32"/>
  <c r="AC263" i="32"/>
  <c r="W261" i="32"/>
  <c r="AC261" i="32"/>
  <c r="W259" i="32"/>
  <c r="AC259" i="32"/>
  <c r="W257" i="32"/>
  <c r="AC257" i="32"/>
  <c r="W255" i="32"/>
  <c r="AC255" i="32"/>
  <c r="W253" i="32"/>
  <c r="AC253" i="32"/>
  <c r="W251" i="32"/>
  <c r="AC251" i="32"/>
  <c r="W249" i="32"/>
  <c r="AC249" i="32"/>
  <c r="W247" i="32"/>
  <c r="AC247" i="32"/>
  <c r="W245" i="32"/>
  <c r="AC245" i="32"/>
  <c r="W243" i="32"/>
  <c r="AC243" i="32"/>
  <c r="W241" i="32"/>
  <c r="AC241" i="32"/>
  <c r="W239" i="32"/>
  <c r="AC239" i="32"/>
  <c r="W237" i="32"/>
  <c r="AC237" i="32"/>
  <c r="W235" i="32"/>
  <c r="AC235" i="32"/>
  <c r="W233" i="32"/>
  <c r="AC233" i="32"/>
  <c r="W231" i="32"/>
  <c r="AC231" i="32"/>
  <c r="W229" i="32"/>
  <c r="AC229" i="32"/>
  <c r="W227" i="32"/>
  <c r="AC227" i="32"/>
  <c r="W225" i="32"/>
  <c r="AC225" i="32"/>
  <c r="W223" i="32"/>
  <c r="AC223" i="32"/>
  <c r="W221" i="32"/>
  <c r="AC221" i="32"/>
  <c r="W219" i="32"/>
  <c r="AC219" i="32"/>
  <c r="W217" i="32"/>
  <c r="AC217" i="32"/>
  <c r="W215" i="32"/>
  <c r="AC215" i="32"/>
  <c r="W213" i="32"/>
  <c r="AC213" i="32"/>
  <c r="W211" i="32"/>
  <c r="AC211" i="32"/>
  <c r="W209" i="32"/>
  <c r="AC209" i="32"/>
  <c r="W207" i="32"/>
  <c r="AC207" i="32"/>
  <c r="W205" i="32"/>
  <c r="AC205" i="32"/>
  <c r="W203" i="32"/>
  <c r="AC203" i="32"/>
  <c r="W201" i="32"/>
  <c r="AC201" i="32"/>
  <c r="W199" i="32"/>
  <c r="AC199" i="32"/>
  <c r="W197" i="32"/>
  <c r="AC197" i="32"/>
  <c r="W195" i="32"/>
  <c r="AC195" i="32"/>
  <c r="W193" i="32"/>
  <c r="AC193" i="32"/>
  <c r="W191" i="32"/>
  <c r="AC191" i="32"/>
  <c r="W189" i="32"/>
  <c r="AC189" i="32"/>
  <c r="W187" i="32"/>
  <c r="AC187" i="32"/>
  <c r="W185" i="32"/>
  <c r="AC185" i="32"/>
  <c r="W183" i="32"/>
  <c r="AC183" i="32"/>
  <c r="W181" i="32"/>
  <c r="AC181" i="32"/>
  <c r="W179" i="32"/>
  <c r="AC179" i="32"/>
  <c r="W177" i="32"/>
  <c r="AC177" i="32"/>
  <c r="W175" i="32"/>
  <c r="AC175" i="32"/>
  <c r="W173" i="32"/>
  <c r="AC173" i="32"/>
  <c r="W171" i="32"/>
  <c r="AC171" i="32"/>
  <c r="W169" i="32"/>
  <c r="AC169" i="32"/>
  <c r="W167" i="32"/>
  <c r="AC167" i="32"/>
  <c r="W165" i="32"/>
  <c r="AC165" i="32"/>
  <c r="W163" i="32"/>
  <c r="AC163" i="32"/>
  <c r="W161" i="32"/>
  <c r="AC161" i="32"/>
  <c r="W159" i="32"/>
  <c r="AC159" i="32"/>
  <c r="W157" i="32"/>
  <c r="AC157" i="32"/>
  <c r="W155" i="32"/>
  <c r="AC155" i="32"/>
  <c r="W153" i="32"/>
  <c r="AC153" i="32"/>
  <c r="W151" i="32"/>
  <c r="AC151" i="32"/>
  <c r="W149" i="32"/>
  <c r="AC149" i="32"/>
  <c r="W147" i="32"/>
  <c r="AC147" i="32"/>
  <c r="W145" i="32"/>
  <c r="AC145" i="32"/>
  <c r="W143" i="32"/>
  <c r="AC143" i="32"/>
  <c r="W141" i="32"/>
  <c r="AC141" i="32"/>
  <c r="W139" i="32"/>
  <c r="AC139" i="32"/>
  <c r="W137" i="32"/>
  <c r="AC137" i="32"/>
  <c r="W135" i="32"/>
  <c r="AC135" i="32"/>
  <c r="W133" i="32"/>
  <c r="AC133" i="32"/>
  <c r="W131" i="32"/>
  <c r="AC131" i="32"/>
  <c r="W129" i="32"/>
  <c r="AC129" i="32"/>
  <c r="W127" i="32"/>
  <c r="AC127" i="32"/>
  <c r="W125" i="32"/>
  <c r="AC125" i="32"/>
  <c r="W123" i="32"/>
  <c r="AC123" i="32"/>
  <c r="W121" i="32"/>
  <c r="AC121" i="32"/>
  <c r="W119" i="32"/>
  <c r="AC119" i="32"/>
  <c r="W117" i="32"/>
  <c r="AC117" i="32"/>
  <c r="W115" i="32"/>
  <c r="AC115" i="32"/>
  <c r="W113" i="32"/>
  <c r="AC113" i="32"/>
  <c r="W111" i="32"/>
  <c r="AC111" i="32"/>
  <c r="W109" i="32"/>
  <c r="AC109" i="32"/>
  <c r="W107" i="32"/>
  <c r="AC107" i="32"/>
  <c r="W105" i="32"/>
  <c r="AC105" i="32"/>
  <c r="W103" i="32"/>
  <c r="AC103" i="32"/>
  <c r="W101" i="32"/>
  <c r="AC101" i="32"/>
  <c r="W99" i="32"/>
  <c r="AC99" i="32"/>
  <c r="W97" i="32"/>
  <c r="AC97" i="32"/>
  <c r="W95" i="32"/>
  <c r="AC95" i="32"/>
  <c r="W93" i="32"/>
  <c r="AC93" i="32"/>
  <c r="W91" i="32"/>
  <c r="AC91" i="32"/>
  <c r="W89" i="32"/>
  <c r="AC89" i="32"/>
  <c r="W87" i="32"/>
  <c r="AC87" i="32"/>
  <c r="W85" i="32"/>
  <c r="AC85" i="32"/>
  <c r="W83" i="32"/>
  <c r="AC83" i="32"/>
  <c r="W81" i="32"/>
  <c r="AC81" i="32"/>
  <c r="W79" i="32"/>
  <c r="AC79" i="32"/>
  <c r="W77" i="32"/>
  <c r="AC77" i="32"/>
  <c r="W75" i="32"/>
  <c r="AC75" i="32"/>
  <c r="W73" i="32"/>
  <c r="AC73" i="32"/>
  <c r="W71" i="32"/>
  <c r="AC71" i="32"/>
  <c r="W69" i="32"/>
  <c r="AC69" i="32"/>
  <c r="W67" i="32"/>
  <c r="AC67" i="32"/>
  <c r="W65" i="32"/>
  <c r="AC65" i="32"/>
  <c r="W63" i="32"/>
  <c r="AC63" i="32"/>
  <c r="W61" i="32"/>
  <c r="AC61" i="32"/>
  <c r="W59" i="32"/>
  <c r="AC59" i="32"/>
  <c r="W57" i="32"/>
  <c r="AC57" i="32"/>
  <c r="W55" i="32"/>
  <c r="AC55" i="32"/>
  <c r="W53" i="32"/>
  <c r="AC53" i="32"/>
  <c r="W51" i="32"/>
  <c r="AC51" i="32"/>
  <c r="W49" i="32"/>
  <c r="AC49" i="32"/>
  <c r="W47" i="32"/>
  <c r="AC47" i="32"/>
  <c r="W45" i="32"/>
  <c r="AC45" i="32"/>
  <c r="W43" i="32"/>
  <c r="AC43" i="32"/>
  <c r="W41" i="32"/>
  <c r="AC41" i="32"/>
  <c r="W39" i="32"/>
  <c r="AC39" i="32"/>
  <c r="W37" i="32"/>
  <c r="AC37" i="32"/>
  <c r="W35" i="32"/>
  <c r="AC35" i="32"/>
  <c r="W33" i="32"/>
  <c r="AC33" i="32"/>
  <c r="W31" i="32"/>
  <c r="AC31" i="32"/>
  <c r="W29" i="32"/>
  <c r="AC29" i="32"/>
  <c r="W27" i="32"/>
  <c r="AC27" i="32"/>
  <c r="W25" i="32"/>
  <c r="AC25" i="32"/>
  <c r="W23" i="32"/>
  <c r="AC23" i="32"/>
  <c r="W21" i="32"/>
  <c r="AC21" i="32"/>
  <c r="W19" i="32"/>
  <c r="AC19" i="32"/>
  <c r="W17" i="32"/>
  <c r="AC17" i="32"/>
  <c r="W15" i="32"/>
  <c r="AC15" i="32"/>
  <c r="W13" i="32"/>
  <c r="AC13" i="32"/>
  <c r="W11" i="32"/>
  <c r="AC11" i="32"/>
  <c r="W9" i="32"/>
  <c r="AC9" i="32"/>
  <c r="S588" i="26"/>
  <c r="Q588" i="26"/>
  <c r="M588" i="26"/>
  <c r="AF588" i="26"/>
  <c r="V588" i="26"/>
  <c r="R588" i="26"/>
  <c r="F299" i="32"/>
  <c r="L592" i="26"/>
  <c r="AH588" i="26"/>
  <c r="AD588" i="26"/>
  <c r="Z588" i="26"/>
  <c r="AL588" i="26"/>
  <c r="L586" i="26"/>
  <c r="X586" i="26"/>
  <c r="E302" i="32"/>
  <c r="U300" i="32"/>
  <c r="W300" i="32" s="1"/>
  <c r="X582" i="26"/>
  <c r="AB584" i="26"/>
  <c r="AB586" i="26"/>
  <c r="AB582" i="26"/>
  <c r="L584" i="26"/>
  <c r="X584" i="26"/>
  <c r="AK588" i="26"/>
  <c r="AF593" i="26"/>
  <c r="AM588" i="26"/>
  <c r="AC588" i="26"/>
  <c r="U588" i="26"/>
  <c r="AF592" i="26"/>
  <c r="X592" i="26"/>
  <c r="T584" i="26"/>
  <c r="T586" i="26"/>
  <c r="AP588" i="26"/>
  <c r="AQ588" i="26"/>
  <c r="AO588" i="26"/>
  <c r="P588" i="26"/>
  <c r="T592" i="26"/>
  <c r="AB592" i="26"/>
  <c r="AJ592" i="26"/>
  <c r="T582" i="26"/>
  <c r="AN584" i="26"/>
  <c r="AN586" i="26"/>
  <c r="AF603" i="26"/>
  <c r="Q302" i="32"/>
  <c r="F298" i="32"/>
  <c r="U299" i="32"/>
  <c r="W299" i="32" s="1"/>
  <c r="T302" i="32"/>
  <c r="R302" i="32"/>
  <c r="P302" i="32"/>
  <c r="D302" i="32"/>
  <c r="F300" i="32"/>
  <c r="D317" i="32" l="1"/>
  <c r="E314" i="32"/>
  <c r="E317" i="32" s="1"/>
  <c r="AE9" i="32"/>
  <c r="AE11" i="32"/>
  <c r="AE13" i="32"/>
  <c r="AE15" i="32"/>
  <c r="AE17" i="32"/>
  <c r="AE19" i="32"/>
  <c r="AE21" i="32"/>
  <c r="AE23" i="32"/>
  <c r="AE25" i="32"/>
  <c r="AE27" i="32"/>
  <c r="AE29" i="32"/>
  <c r="AE31" i="32"/>
  <c r="AE33" i="32"/>
  <c r="AE35" i="32"/>
  <c r="AE37" i="32"/>
  <c r="AE39" i="32"/>
  <c r="AE41" i="32"/>
  <c r="AE43" i="32"/>
  <c r="AE45" i="32"/>
  <c r="AE47" i="32"/>
  <c r="AE49" i="32"/>
  <c r="AE51" i="32"/>
  <c r="AE53" i="32"/>
  <c r="AE55" i="32"/>
  <c r="AE57" i="32"/>
  <c r="AE59" i="32"/>
  <c r="AE61" i="32"/>
  <c r="AE63" i="32"/>
  <c r="AE65" i="32"/>
  <c r="AE67" i="32"/>
  <c r="AE69" i="32"/>
  <c r="AE71" i="32"/>
  <c r="AE73" i="32"/>
  <c r="AE75" i="32"/>
  <c r="AE77" i="32"/>
  <c r="AE79" i="32"/>
  <c r="AE81" i="32"/>
  <c r="AE83" i="32"/>
  <c r="AE85" i="32"/>
  <c r="AE87" i="32"/>
  <c r="AE89" i="32"/>
  <c r="AE91" i="32"/>
  <c r="AE93" i="32"/>
  <c r="AE95" i="32"/>
  <c r="AE97" i="32"/>
  <c r="AE99" i="32"/>
  <c r="AE101" i="32"/>
  <c r="AE103" i="32"/>
  <c r="AE105" i="32"/>
  <c r="AE107" i="32"/>
  <c r="AE109" i="32"/>
  <c r="AE111" i="32"/>
  <c r="AE113" i="32"/>
  <c r="AE115" i="32"/>
  <c r="AE117" i="32"/>
  <c r="AE119" i="32"/>
  <c r="AE121" i="32"/>
  <c r="AE123" i="32"/>
  <c r="AE125" i="32"/>
  <c r="AE127" i="32"/>
  <c r="AE129" i="32"/>
  <c r="AE131" i="32"/>
  <c r="AE133" i="32"/>
  <c r="AE135" i="32"/>
  <c r="AE137" i="32"/>
  <c r="AE139" i="32"/>
  <c r="AE141" i="32"/>
  <c r="AE143" i="32"/>
  <c r="AE145" i="32"/>
  <c r="AE147" i="32"/>
  <c r="AE149" i="32"/>
  <c r="AE151" i="32"/>
  <c r="AE153" i="32"/>
  <c r="AE155" i="32"/>
  <c r="AE157" i="32"/>
  <c r="AE159" i="32"/>
  <c r="AE161" i="32"/>
  <c r="AE163" i="32"/>
  <c r="AE165" i="32"/>
  <c r="AE167" i="32"/>
  <c r="AE169" i="32"/>
  <c r="AE171" i="32"/>
  <c r="AE173" i="32"/>
  <c r="AE175" i="32"/>
  <c r="AE177" i="32"/>
  <c r="AE179" i="32"/>
  <c r="AE181" i="32"/>
  <c r="AE183" i="32"/>
  <c r="AE185" i="32"/>
  <c r="AE187" i="32"/>
  <c r="AE189" i="32"/>
  <c r="AE191" i="32"/>
  <c r="AE193" i="32"/>
  <c r="AE195" i="32"/>
  <c r="AE197" i="32"/>
  <c r="AE199" i="32"/>
  <c r="AE201" i="32"/>
  <c r="AE203" i="32"/>
  <c r="AE205" i="32"/>
  <c r="AE207" i="32"/>
  <c r="AE209" i="32"/>
  <c r="AE211" i="32"/>
  <c r="AE213" i="32"/>
  <c r="AE215" i="32"/>
  <c r="AE217" i="32"/>
  <c r="AE219" i="32"/>
  <c r="AE221" i="32"/>
  <c r="AE223" i="32"/>
  <c r="AE225" i="32"/>
  <c r="AE227" i="32"/>
  <c r="AE229" i="32"/>
  <c r="AE231" i="32"/>
  <c r="AE233" i="32"/>
  <c r="AE235" i="32"/>
  <c r="AE237" i="32"/>
  <c r="AE239" i="32"/>
  <c r="AE241" i="32"/>
  <c r="AE243" i="32"/>
  <c r="AE245" i="32"/>
  <c r="AE247" i="32"/>
  <c r="AC299" i="32"/>
  <c r="AE299" i="32" s="1"/>
  <c r="AE249" i="32"/>
  <c r="AE251" i="32"/>
  <c r="AE253" i="32"/>
  <c r="AE255" i="32"/>
  <c r="AE257" i="32"/>
  <c r="AE259" i="32"/>
  <c r="AE261" i="32"/>
  <c r="AE263" i="32"/>
  <c r="AE265" i="32"/>
  <c r="AE267" i="32"/>
  <c r="AE269" i="32"/>
  <c r="AE271" i="32"/>
  <c r="AE273" i="32"/>
  <c r="AE275" i="32"/>
  <c r="AE277" i="32"/>
  <c r="AE279" i="32"/>
  <c r="AC300" i="32"/>
  <c r="AE300" i="32" s="1"/>
  <c r="AE281" i="32"/>
  <c r="AE283" i="32"/>
  <c r="AK285" i="32"/>
  <c r="AE285" i="32"/>
  <c r="AE287" i="32"/>
  <c r="AE289" i="32"/>
  <c r="AE291" i="32"/>
  <c r="AE293" i="32"/>
  <c r="AE6" i="32"/>
  <c r="AE8" i="32"/>
  <c r="AE10" i="32"/>
  <c r="AE12" i="32"/>
  <c r="AE14" i="32"/>
  <c r="AE16" i="32"/>
  <c r="AE18" i="32"/>
  <c r="AE20" i="32"/>
  <c r="AE22" i="32"/>
  <c r="AE24" i="32"/>
  <c r="AE26" i="32"/>
  <c r="AE28" i="32"/>
  <c r="AE30" i="32"/>
  <c r="AE32" i="32"/>
  <c r="AE34" i="32"/>
  <c r="AE36" i="32"/>
  <c r="AE38" i="32"/>
  <c r="AE40" i="32"/>
  <c r="AE42" i="32"/>
  <c r="AE46" i="32"/>
  <c r="AE48" i="32"/>
  <c r="AE50" i="32"/>
  <c r="AE52" i="32"/>
  <c r="AE56" i="32"/>
  <c r="AE58" i="32"/>
  <c r="AE62" i="32"/>
  <c r="AE66" i="32"/>
  <c r="AE70" i="32"/>
  <c r="AE74" i="32"/>
  <c r="AE78" i="32"/>
  <c r="AE82" i="32"/>
  <c r="AE86" i="32"/>
  <c r="AE90" i="32"/>
  <c r="AE94" i="32"/>
  <c r="AE100" i="32"/>
  <c r="AE104" i="32"/>
  <c r="AE108" i="32"/>
  <c r="AE110" i="32"/>
  <c r="AE114" i="32"/>
  <c r="AE118" i="32"/>
  <c r="AE122" i="32"/>
  <c r="AE128" i="32"/>
  <c r="AE132" i="32"/>
  <c r="AE134" i="32"/>
  <c r="AE138" i="32"/>
  <c r="AE144" i="32"/>
  <c r="AE148" i="32"/>
  <c r="AE152" i="32"/>
  <c r="AE156" i="32"/>
  <c r="AE160" i="32"/>
  <c r="AE166" i="32"/>
  <c r="AE170" i="32"/>
  <c r="AE174" i="32"/>
  <c r="AE178" i="32"/>
  <c r="AE180" i="32"/>
  <c r="AE184" i="32"/>
  <c r="AE190" i="32"/>
  <c r="AE194" i="32"/>
  <c r="AE198" i="32"/>
  <c r="AE202" i="32"/>
  <c r="AE206" i="32"/>
  <c r="AE210" i="32"/>
  <c r="AE212" i="32"/>
  <c r="AE216" i="32"/>
  <c r="AE220" i="32"/>
  <c r="AE224" i="32"/>
  <c r="AE230" i="32"/>
  <c r="AE234" i="32"/>
  <c r="AE238" i="32"/>
  <c r="AE242" i="32"/>
  <c r="AE246" i="32"/>
  <c r="AE250" i="32"/>
  <c r="AE256" i="32"/>
  <c r="AE260" i="32"/>
  <c r="AE266" i="32"/>
  <c r="AE270" i="32"/>
  <c r="AE272" i="32"/>
  <c r="AE276" i="32"/>
  <c r="AE278" i="32"/>
  <c r="AE282" i="32"/>
  <c r="AE284" i="32"/>
  <c r="AE288" i="32"/>
  <c r="AE292" i="32"/>
  <c r="AE7" i="32"/>
  <c r="AE44" i="32"/>
  <c r="AE54" i="32"/>
  <c r="AE60" i="32"/>
  <c r="AE64" i="32"/>
  <c r="AE68" i="32"/>
  <c r="AE72" i="32"/>
  <c r="AE76" i="32"/>
  <c r="AE80" i="32"/>
  <c r="AE84" i="32"/>
  <c r="AE88" i="32"/>
  <c r="AE92" i="32"/>
  <c r="AE96" i="32"/>
  <c r="AE98" i="32"/>
  <c r="AE102" i="32"/>
  <c r="AE106" i="32"/>
  <c r="AE112" i="32"/>
  <c r="AE116" i="32"/>
  <c r="AE120" i="32"/>
  <c r="AE124" i="32"/>
  <c r="AE126" i="32"/>
  <c r="AE130" i="32"/>
  <c r="AE136" i="32"/>
  <c r="AE140" i="32"/>
  <c r="AE142" i="32"/>
  <c r="AE146" i="32"/>
  <c r="AE150" i="32"/>
  <c r="AE154" i="32"/>
  <c r="AE158" i="32"/>
  <c r="AE162" i="32"/>
  <c r="AE164" i="32"/>
  <c r="AE168" i="32"/>
  <c r="AE172" i="32"/>
  <c r="AE176" i="32"/>
  <c r="AE182" i="32"/>
  <c r="AE186" i="32"/>
  <c r="AE188" i="32"/>
  <c r="AE192" i="32"/>
  <c r="AE196" i="32"/>
  <c r="AE200" i="32"/>
  <c r="AE204" i="32"/>
  <c r="AE208" i="32"/>
  <c r="AE214" i="32"/>
  <c r="AE218" i="32"/>
  <c r="AE222" i="32"/>
  <c r="AE226" i="32"/>
  <c r="AE228" i="32"/>
  <c r="AE232" i="32"/>
  <c r="AE236" i="32"/>
  <c r="AE240" i="32"/>
  <c r="AE244" i="32"/>
  <c r="AE248" i="32"/>
  <c r="AE252" i="32"/>
  <c r="AE254" i="32"/>
  <c r="AE258" i="32"/>
  <c r="AE262" i="32"/>
  <c r="AE264" i="32"/>
  <c r="AE268" i="32"/>
  <c r="AE274" i="32"/>
  <c r="AE280" i="32"/>
  <c r="AE286" i="32"/>
  <c r="AE290" i="32"/>
  <c r="AE294" i="32"/>
  <c r="P593" i="26"/>
  <c r="L591" i="26"/>
  <c r="L588" i="26"/>
  <c r="L593" i="26" s="1"/>
  <c r="X588" i="26"/>
  <c r="X593" i="26" s="1"/>
  <c r="X591" i="26"/>
  <c r="AB591" i="26"/>
  <c r="F302" i="32"/>
  <c r="F314" i="32" s="1"/>
  <c r="F317" i="32" s="1"/>
  <c r="T588" i="26"/>
  <c r="T593" i="26" s="1"/>
  <c r="AB588" i="26"/>
  <c r="AB593" i="26" s="1"/>
  <c r="T591" i="26"/>
  <c r="E296" i="32"/>
  <c r="V304" i="32" s="1"/>
  <c r="D296" i="32"/>
  <c r="AO298" i="32" l="1"/>
  <c r="AO296" i="32"/>
  <c r="AM285" i="32"/>
  <c r="AY285" i="32"/>
  <c r="F241" i="32"/>
  <c r="X241" i="32" s="1"/>
  <c r="AO302" i="32" l="1"/>
  <c r="AQ298" i="32"/>
  <c r="AQ302" i="32" s="1"/>
  <c r="AZ285" i="32"/>
  <c r="BA285" i="32"/>
  <c r="F161" i="32"/>
  <c r="X161" i="32" s="1"/>
  <c r="F160" i="32"/>
  <c r="X160" i="32" s="1"/>
  <c r="F159" i="32"/>
  <c r="X159" i="32" s="1"/>
  <c r="F158" i="32"/>
  <c r="F157" i="32"/>
  <c r="X157" i="32" s="1"/>
  <c r="F156" i="32"/>
  <c r="X156" i="32" s="1"/>
  <c r="F155" i="32"/>
  <c r="X155" i="32" s="1"/>
  <c r="F154" i="32"/>
  <c r="F153" i="32"/>
  <c r="X153" i="32" s="1"/>
  <c r="F152" i="32"/>
  <c r="X152" i="32" s="1"/>
  <c r="F151" i="32"/>
  <c r="X151" i="32" s="1"/>
  <c r="F150" i="32"/>
  <c r="F149" i="32"/>
  <c r="X149" i="32" s="1"/>
  <c r="F148" i="32"/>
  <c r="X148" i="32" s="1"/>
  <c r="F147" i="32"/>
  <c r="X147" i="32" s="1"/>
  <c r="F146" i="32"/>
  <c r="F145" i="32"/>
  <c r="X145" i="32" s="1"/>
  <c r="F144" i="32"/>
  <c r="X144" i="32" s="1"/>
  <c r="F143" i="32"/>
  <c r="X143" i="32" s="1"/>
  <c r="F142" i="32"/>
  <c r="F141" i="32"/>
  <c r="X141" i="32" s="1"/>
  <c r="F140" i="32"/>
  <c r="X140" i="32" s="1"/>
  <c r="F139" i="32"/>
  <c r="X139" i="32" s="1"/>
  <c r="F138" i="32"/>
  <c r="F137" i="32"/>
  <c r="X137" i="32" s="1"/>
  <c r="F136" i="32"/>
  <c r="X136" i="32" s="1"/>
  <c r="F135" i="32"/>
  <c r="X135" i="32" s="1"/>
  <c r="F134" i="32"/>
  <c r="F133" i="32"/>
  <c r="X133" i="32" s="1"/>
  <c r="F132" i="32"/>
  <c r="X132" i="32" s="1"/>
  <c r="F131" i="32"/>
  <c r="X131" i="32" s="1"/>
  <c r="F130" i="32"/>
  <c r="F129" i="32"/>
  <c r="X129" i="32" s="1"/>
  <c r="F128" i="32"/>
  <c r="X128" i="32" s="1"/>
  <c r="F127" i="32"/>
  <c r="X127" i="32" s="1"/>
  <c r="F126" i="32"/>
  <c r="F125" i="32"/>
  <c r="X125" i="32" s="1"/>
  <c r="F124" i="32"/>
  <c r="F123" i="32"/>
  <c r="X123" i="32" s="1"/>
  <c r="F122" i="32"/>
  <c r="X122" i="32" s="1"/>
  <c r="F121" i="32"/>
  <c r="X121" i="32" s="1"/>
  <c r="F120" i="32"/>
  <c r="F119" i="32"/>
  <c r="X119" i="32" s="1"/>
  <c r="F118" i="32"/>
  <c r="X118" i="32" s="1"/>
  <c r="F116" i="32"/>
  <c r="X116" i="32" s="1"/>
  <c r="F115" i="32"/>
  <c r="F114" i="32"/>
  <c r="X114" i="32" s="1"/>
  <c r="F113" i="32"/>
  <c r="X113" i="32" s="1"/>
  <c r="F112" i="32"/>
  <c r="X112" i="32" s="1"/>
  <c r="F43" i="32"/>
  <c r="X43" i="32" s="1"/>
  <c r="F42" i="32"/>
  <c r="X42" i="32" s="1"/>
  <c r="F41" i="32"/>
  <c r="F28" i="32"/>
  <c r="F26" i="32"/>
  <c r="X26" i="32" s="1"/>
  <c r="F21" i="32"/>
  <c r="F20" i="32"/>
  <c r="F18" i="32"/>
  <c r="X18" i="32" s="1"/>
  <c r="F17" i="32"/>
  <c r="X17" i="32" s="1"/>
  <c r="F16" i="32"/>
  <c r="X16" i="32" s="1"/>
  <c r="F15" i="32"/>
  <c r="X15" i="32" s="1"/>
  <c r="F14" i="32"/>
  <c r="F13" i="32"/>
  <c r="X13" i="32" s="1"/>
  <c r="F12" i="32"/>
  <c r="X12" i="32" s="1"/>
  <c r="F164" i="32"/>
  <c r="X164" i="32" s="1"/>
  <c r="F163" i="32"/>
  <c r="F162" i="32"/>
  <c r="F291" i="32"/>
  <c r="X291" i="32" s="1"/>
  <c r="F290" i="32"/>
  <c r="F289" i="32"/>
  <c r="X289" i="32" s="1"/>
  <c r="F288" i="32"/>
  <c r="F287" i="32"/>
  <c r="X287" i="32" s="1"/>
  <c r="F286" i="32"/>
  <c r="F285" i="32"/>
  <c r="X285" i="32" s="1"/>
  <c r="F284" i="32"/>
  <c r="X284" i="32" s="1"/>
  <c r="F283" i="32"/>
  <c r="X283" i="32" s="1"/>
  <c r="F282" i="32"/>
  <c r="F281" i="32"/>
  <c r="X281" i="32" s="1"/>
  <c r="F280" i="32"/>
  <c r="F279" i="32"/>
  <c r="X279" i="32" s="1"/>
  <c r="F278" i="32"/>
  <c r="X278" i="32" s="1"/>
  <c r="F277" i="32"/>
  <c r="X277" i="32" s="1"/>
  <c r="F276" i="32"/>
  <c r="X276" i="32" s="1"/>
  <c r="F275" i="32"/>
  <c r="X275" i="32" s="1"/>
  <c r="F274" i="32"/>
  <c r="F273" i="32"/>
  <c r="X273" i="32" s="1"/>
  <c r="F272" i="32"/>
  <c r="F271" i="32"/>
  <c r="X271" i="32" s="1"/>
  <c r="F270" i="32"/>
  <c r="F269" i="32"/>
  <c r="X269" i="32" s="1"/>
  <c r="F268" i="32"/>
  <c r="X268" i="32" s="1"/>
  <c r="F267" i="32"/>
  <c r="X267" i="32" s="1"/>
  <c r="F266" i="32"/>
  <c r="F265" i="32"/>
  <c r="X265" i="32" s="1"/>
  <c r="F264" i="32"/>
  <c r="F263" i="32"/>
  <c r="X263" i="32" s="1"/>
  <c r="F262" i="32"/>
  <c r="X262" i="32" s="1"/>
  <c r="F261" i="32"/>
  <c r="X261" i="32" s="1"/>
  <c r="F260" i="32"/>
  <c r="X260" i="32" s="1"/>
  <c r="F259" i="32"/>
  <c r="X259" i="32" s="1"/>
  <c r="F258" i="32"/>
  <c r="X258" i="32" s="1"/>
  <c r="F257" i="32"/>
  <c r="X257" i="32" s="1"/>
  <c r="F256" i="32"/>
  <c r="F255" i="32"/>
  <c r="X255" i="32" s="1"/>
  <c r="F253" i="32"/>
  <c r="F252" i="32"/>
  <c r="X252" i="32" s="1"/>
  <c r="F251" i="32"/>
  <c r="F250" i="32"/>
  <c r="X250" i="32" s="1"/>
  <c r="F249" i="32"/>
  <c r="F248" i="32"/>
  <c r="X248" i="32" s="1"/>
  <c r="F247" i="32"/>
  <c r="X247" i="32" s="1"/>
  <c r="F246" i="32"/>
  <c r="X246" i="32" s="1"/>
  <c r="F245" i="32"/>
  <c r="X245" i="32" s="1"/>
  <c r="F244" i="32"/>
  <c r="X244" i="32" s="1"/>
  <c r="F175" i="32"/>
  <c r="F174" i="32"/>
  <c r="F173" i="32"/>
  <c r="X173" i="32" s="1"/>
  <c r="F172" i="32"/>
  <c r="F171" i="32"/>
  <c r="X171" i="32" s="1"/>
  <c r="F170" i="32"/>
  <c r="F169" i="32"/>
  <c r="X169" i="32" s="1"/>
  <c r="F168" i="32"/>
  <c r="F167" i="32"/>
  <c r="X167" i="32" s="1"/>
  <c r="F166" i="32"/>
  <c r="F165" i="32"/>
  <c r="X165" i="32" s="1"/>
  <c r="F117" i="32"/>
  <c r="F111" i="32"/>
  <c r="X111" i="32" s="1"/>
  <c r="F110" i="32"/>
  <c r="F109" i="32"/>
  <c r="X109" i="32" s="1"/>
  <c r="F108" i="32"/>
  <c r="F107" i="32"/>
  <c r="X107" i="32" s="1"/>
  <c r="F106" i="32"/>
  <c r="F105" i="32"/>
  <c r="X105" i="32" s="1"/>
  <c r="F104" i="32"/>
  <c r="F103" i="32"/>
  <c r="X103" i="32" s="1"/>
  <c r="F102" i="32"/>
  <c r="F101" i="32"/>
  <c r="X101" i="32" s="1"/>
  <c r="F100" i="32"/>
  <c r="F99" i="32"/>
  <c r="X99" i="32" s="1"/>
  <c r="F98" i="32"/>
  <c r="F97" i="32"/>
  <c r="X97" i="32" s="1"/>
  <c r="F96" i="32"/>
  <c r="F95" i="32"/>
  <c r="X95" i="32" s="1"/>
  <c r="F94" i="32"/>
  <c r="F93" i="32"/>
  <c r="X93" i="32" s="1"/>
  <c r="F92" i="32"/>
  <c r="F91" i="32"/>
  <c r="X91" i="32" s="1"/>
  <c r="F90" i="32"/>
  <c r="F89" i="32"/>
  <c r="X89" i="32" s="1"/>
  <c r="F88" i="32"/>
  <c r="F87" i="32"/>
  <c r="X87" i="32" s="1"/>
  <c r="F86" i="32"/>
  <c r="F85" i="32"/>
  <c r="X85" i="32" s="1"/>
  <c r="F84" i="32"/>
  <c r="F83" i="32"/>
  <c r="X83" i="32" s="1"/>
  <c r="F82" i="32"/>
  <c r="F81" i="32"/>
  <c r="X81" i="32" s="1"/>
  <c r="F80" i="32"/>
  <c r="F79" i="32"/>
  <c r="X79" i="32" s="1"/>
  <c r="F78" i="32"/>
  <c r="F77" i="32"/>
  <c r="X77" i="32" s="1"/>
  <c r="F76" i="32"/>
  <c r="F75" i="32"/>
  <c r="X75" i="32" s="1"/>
  <c r="F74" i="32"/>
  <c r="F73" i="32"/>
  <c r="X73" i="32" s="1"/>
  <c r="F72" i="32"/>
  <c r="F71" i="32"/>
  <c r="X71" i="32" s="1"/>
  <c r="F70" i="32"/>
  <c r="F69" i="32"/>
  <c r="X69" i="32" s="1"/>
  <c r="F68" i="32"/>
  <c r="F67" i="32"/>
  <c r="X67" i="32" s="1"/>
  <c r="F66" i="32"/>
  <c r="F65" i="32"/>
  <c r="X65" i="32" s="1"/>
  <c r="F64" i="32"/>
  <c r="F63" i="32"/>
  <c r="X63" i="32" s="1"/>
  <c r="F62" i="32"/>
  <c r="F61" i="32"/>
  <c r="X61" i="32" s="1"/>
  <c r="F60" i="32"/>
  <c r="F59" i="32"/>
  <c r="X59" i="32" s="1"/>
  <c r="F58" i="32"/>
  <c r="F57" i="32"/>
  <c r="X57" i="32" s="1"/>
  <c r="F56" i="32"/>
  <c r="F55" i="32"/>
  <c r="X55" i="32" s="1"/>
  <c r="F54" i="32"/>
  <c r="F53" i="32"/>
  <c r="X53" i="32" s="1"/>
  <c r="F52" i="32"/>
  <c r="F51" i="32"/>
  <c r="X51" i="32" s="1"/>
  <c r="F50" i="32"/>
  <c r="F49" i="32"/>
  <c r="X49" i="32" s="1"/>
  <c r="F48" i="32"/>
  <c r="F47" i="32"/>
  <c r="X47" i="32" s="1"/>
  <c r="F46" i="32"/>
  <c r="F45" i="32"/>
  <c r="X45" i="32" s="1"/>
  <c r="F44" i="32"/>
  <c r="F40" i="32"/>
  <c r="X40" i="32" s="1"/>
  <c r="F39" i="32"/>
  <c r="F38" i="32"/>
  <c r="X38" i="32" s="1"/>
  <c r="F37" i="32"/>
  <c r="F36" i="32"/>
  <c r="X36" i="32" s="1"/>
  <c r="F35" i="32"/>
  <c r="F34" i="32"/>
  <c r="X34" i="32" s="1"/>
  <c r="F33" i="32"/>
  <c r="F32" i="32"/>
  <c r="X32" i="32" s="1"/>
  <c r="F27" i="32"/>
  <c r="F25" i="32"/>
  <c r="X25" i="32" s="1"/>
  <c r="F24" i="32"/>
  <c r="X24" i="32" s="1"/>
  <c r="F23" i="32"/>
  <c r="F22" i="32"/>
  <c r="F19" i="32"/>
  <c r="F11" i="32"/>
  <c r="F10" i="32"/>
  <c r="X10" i="32" s="1"/>
  <c r="F9" i="32"/>
  <c r="X9" i="32" s="1"/>
  <c r="F8" i="32"/>
  <c r="F7" i="32"/>
  <c r="F243" i="32"/>
  <c r="X243" i="32" s="1"/>
  <c r="F29" i="32"/>
  <c r="X29" i="32" s="1"/>
  <c r="F31" i="32"/>
  <c r="F30" i="32"/>
  <c r="X30" i="32" s="1"/>
  <c r="F6" i="32"/>
  <c r="X6" i="32" s="1"/>
  <c r="F242" i="32"/>
  <c r="X242" i="32" s="1"/>
  <c r="F254" i="32"/>
  <c r="X254" i="32" s="1"/>
  <c r="F240" i="32"/>
  <c r="X240" i="32" s="1"/>
  <c r="F239" i="32"/>
  <c r="F238" i="32"/>
  <c r="X238" i="32" s="1"/>
  <c r="F237" i="32"/>
  <c r="F236" i="32"/>
  <c r="X236" i="32" s="1"/>
  <c r="F235" i="32"/>
  <c r="F234" i="32"/>
  <c r="X234" i="32" s="1"/>
  <c r="F233" i="32"/>
  <c r="X233" i="32" s="1"/>
  <c r="F232" i="32"/>
  <c r="F231" i="32"/>
  <c r="X231" i="32" s="1"/>
  <c r="F230" i="32"/>
  <c r="F229" i="32"/>
  <c r="X229" i="32" s="1"/>
  <c r="F228" i="32"/>
  <c r="F227" i="32"/>
  <c r="X227" i="32" s="1"/>
  <c r="F226" i="32"/>
  <c r="F225" i="32"/>
  <c r="X225" i="32" s="1"/>
  <c r="F224" i="32"/>
  <c r="F223" i="32"/>
  <c r="X223" i="32" s="1"/>
  <c r="F222" i="32"/>
  <c r="F221" i="32"/>
  <c r="X221" i="32" s="1"/>
  <c r="F220" i="32"/>
  <c r="F219" i="32"/>
  <c r="X219" i="32" s="1"/>
  <c r="F294" i="32"/>
  <c r="F293" i="32"/>
  <c r="X293" i="32" s="1"/>
  <c r="F292" i="32"/>
  <c r="F218" i="32"/>
  <c r="X218" i="32" s="1"/>
  <c r="F217" i="32"/>
  <c r="F216" i="32"/>
  <c r="X216" i="32" s="1"/>
  <c r="F215" i="32"/>
  <c r="F214" i="32"/>
  <c r="X214" i="32" s="1"/>
  <c r="F213" i="32"/>
  <c r="F212" i="32"/>
  <c r="X212" i="32" s="1"/>
  <c r="F211" i="32"/>
  <c r="F210" i="32"/>
  <c r="X210" i="32" s="1"/>
  <c r="F209" i="32"/>
  <c r="F208" i="32"/>
  <c r="X208" i="32" s="1"/>
  <c r="F207" i="32"/>
  <c r="F206" i="32"/>
  <c r="X206" i="32" s="1"/>
  <c r="F205" i="32"/>
  <c r="F204" i="32"/>
  <c r="X204" i="32" s="1"/>
  <c r="F203" i="32"/>
  <c r="F202" i="32"/>
  <c r="X202" i="32" s="1"/>
  <c r="F201" i="32"/>
  <c r="F200" i="32"/>
  <c r="X200" i="32" s="1"/>
  <c r="F199" i="32"/>
  <c r="F198" i="32"/>
  <c r="X198" i="32" s="1"/>
  <c r="F197" i="32"/>
  <c r="F196" i="32"/>
  <c r="X196" i="32" s="1"/>
  <c r="F195" i="32"/>
  <c r="F194" i="32"/>
  <c r="X194" i="32" s="1"/>
  <c r="F193" i="32"/>
  <c r="F192" i="32"/>
  <c r="X192" i="32" s="1"/>
  <c r="F191" i="32"/>
  <c r="F190" i="32"/>
  <c r="X190" i="32" s="1"/>
  <c r="F189" i="32"/>
  <c r="F188" i="32"/>
  <c r="X188" i="32" s="1"/>
  <c r="F187" i="32"/>
  <c r="F186" i="32"/>
  <c r="X186" i="32" s="1"/>
  <c r="F185" i="32"/>
  <c r="F184" i="32"/>
  <c r="X184" i="32" s="1"/>
  <c r="F183" i="32"/>
  <c r="F182" i="32"/>
  <c r="X182" i="32" s="1"/>
  <c r="F181" i="32"/>
  <c r="F180" i="32"/>
  <c r="X180" i="32" s="1"/>
  <c r="F179" i="32"/>
  <c r="F178" i="32"/>
  <c r="X178" i="32" s="1"/>
  <c r="F177" i="32"/>
  <c r="F176" i="32"/>
  <c r="X176" i="32" s="1"/>
  <c r="L241" i="32"/>
  <c r="M241" i="32" s="1"/>
  <c r="F5" i="32"/>
  <c r="L131" i="32" l="1"/>
  <c r="M131" i="32" s="1"/>
  <c r="L248" i="32"/>
  <c r="M248" i="32" s="1"/>
  <c r="L114" i="32"/>
  <c r="M114" i="32" s="1"/>
  <c r="L147" i="32"/>
  <c r="M147" i="32" s="1"/>
  <c r="L123" i="32"/>
  <c r="M123" i="32" s="1"/>
  <c r="L139" i="32"/>
  <c r="M139" i="32" s="1"/>
  <c r="L155" i="32"/>
  <c r="M155" i="32" s="1"/>
  <c r="L119" i="32"/>
  <c r="M119" i="32" s="1"/>
  <c r="L127" i="32"/>
  <c r="M127" i="32" s="1"/>
  <c r="L135" i="32"/>
  <c r="M135" i="32" s="1"/>
  <c r="L143" i="32"/>
  <c r="M143" i="32" s="1"/>
  <c r="L151" i="32"/>
  <c r="M151" i="32" s="1"/>
  <c r="L159" i="32"/>
  <c r="M159" i="32" s="1"/>
  <c r="L112" i="32"/>
  <c r="M112" i="32" s="1"/>
  <c r="L116" i="32"/>
  <c r="M116" i="32" s="1"/>
  <c r="L121" i="32"/>
  <c r="M121" i="32" s="1"/>
  <c r="L125" i="32"/>
  <c r="M125" i="32" s="1"/>
  <c r="L129" i="32"/>
  <c r="M129" i="32" s="1"/>
  <c r="L133" i="32"/>
  <c r="M133" i="32" s="1"/>
  <c r="L137" i="32"/>
  <c r="M137" i="32" s="1"/>
  <c r="L141" i="32"/>
  <c r="M141" i="32" s="1"/>
  <c r="L145" i="32"/>
  <c r="M145" i="32" s="1"/>
  <c r="L149" i="32"/>
  <c r="M149" i="32" s="1"/>
  <c r="L153" i="32"/>
  <c r="M153" i="32" s="1"/>
  <c r="L157" i="32"/>
  <c r="M157" i="32" s="1"/>
  <c r="L161" i="32"/>
  <c r="M161" i="32" s="1"/>
  <c r="L283" i="32"/>
  <c r="M283" i="32" s="1"/>
  <c r="L279" i="32"/>
  <c r="M279" i="32" s="1"/>
  <c r="F296" i="32"/>
  <c r="L177" i="32"/>
  <c r="M177" i="32" s="1"/>
  <c r="X177" i="32"/>
  <c r="L179" i="32"/>
  <c r="M179" i="32" s="1"/>
  <c r="X179" i="32"/>
  <c r="L181" i="32"/>
  <c r="M181" i="32" s="1"/>
  <c r="X181" i="32"/>
  <c r="L183" i="32"/>
  <c r="M183" i="32" s="1"/>
  <c r="X183" i="32"/>
  <c r="L185" i="32"/>
  <c r="M185" i="32" s="1"/>
  <c r="X185" i="32"/>
  <c r="L187" i="32"/>
  <c r="M187" i="32" s="1"/>
  <c r="X187" i="32"/>
  <c r="L189" i="32"/>
  <c r="M189" i="32" s="1"/>
  <c r="X189" i="32"/>
  <c r="L191" i="32"/>
  <c r="M191" i="32" s="1"/>
  <c r="X191" i="32"/>
  <c r="L193" i="32"/>
  <c r="M193" i="32" s="1"/>
  <c r="X193" i="32"/>
  <c r="L195" i="32"/>
  <c r="M195" i="32" s="1"/>
  <c r="X195" i="32"/>
  <c r="L197" i="32"/>
  <c r="M197" i="32" s="1"/>
  <c r="X197" i="32"/>
  <c r="L199" i="32"/>
  <c r="M199" i="32" s="1"/>
  <c r="X199" i="32"/>
  <c r="L201" i="32"/>
  <c r="M201" i="32" s="1"/>
  <c r="X201" i="32"/>
  <c r="L203" i="32"/>
  <c r="M203" i="32" s="1"/>
  <c r="X203" i="32"/>
  <c r="L205" i="32"/>
  <c r="M205" i="32" s="1"/>
  <c r="X205" i="32"/>
  <c r="L207" i="32"/>
  <c r="M207" i="32" s="1"/>
  <c r="X207" i="32"/>
  <c r="L209" i="32"/>
  <c r="M209" i="32" s="1"/>
  <c r="X209" i="32"/>
  <c r="L211" i="32"/>
  <c r="M211" i="32" s="1"/>
  <c r="X211" i="32"/>
  <c r="L213" i="32"/>
  <c r="M213" i="32" s="1"/>
  <c r="X213" i="32"/>
  <c r="L215" i="32"/>
  <c r="M215" i="32" s="1"/>
  <c r="X215" i="32"/>
  <c r="L217" i="32"/>
  <c r="M217" i="32" s="1"/>
  <c r="X217" i="32"/>
  <c r="L292" i="32"/>
  <c r="M292" i="32" s="1"/>
  <c r="X292" i="32"/>
  <c r="L294" i="32"/>
  <c r="M294" i="32" s="1"/>
  <c r="X294" i="32"/>
  <c r="L220" i="32"/>
  <c r="M220" i="32" s="1"/>
  <c r="X220" i="32"/>
  <c r="L222" i="32"/>
  <c r="M222" i="32" s="1"/>
  <c r="X222" i="32"/>
  <c r="L224" i="32"/>
  <c r="M224" i="32" s="1"/>
  <c r="X224" i="32"/>
  <c r="L226" i="32"/>
  <c r="M226" i="32" s="1"/>
  <c r="X226" i="32"/>
  <c r="L228" i="32"/>
  <c r="M228" i="32" s="1"/>
  <c r="X228" i="32"/>
  <c r="L230" i="32"/>
  <c r="M230" i="32" s="1"/>
  <c r="X230" i="32"/>
  <c r="L232" i="32"/>
  <c r="M232" i="32" s="1"/>
  <c r="X232" i="32"/>
  <c r="L7" i="32"/>
  <c r="M7" i="32" s="1"/>
  <c r="X7" i="32"/>
  <c r="L11" i="32"/>
  <c r="M11" i="32" s="1"/>
  <c r="X11" i="32"/>
  <c r="L22" i="32"/>
  <c r="M22" i="32" s="1"/>
  <c r="X22" i="32"/>
  <c r="L27" i="32"/>
  <c r="M27" i="32" s="1"/>
  <c r="X27" i="32"/>
  <c r="L33" i="32"/>
  <c r="M33" i="32" s="1"/>
  <c r="X33" i="32"/>
  <c r="L35" i="32"/>
  <c r="M35" i="32" s="1"/>
  <c r="X35" i="32"/>
  <c r="L37" i="32"/>
  <c r="M37" i="32" s="1"/>
  <c r="X37" i="32"/>
  <c r="L39" i="32"/>
  <c r="M39" i="32" s="1"/>
  <c r="X39" i="32"/>
  <c r="L44" i="32"/>
  <c r="M44" i="32" s="1"/>
  <c r="X44" i="32"/>
  <c r="L46" i="32"/>
  <c r="M46" i="32" s="1"/>
  <c r="X46" i="32"/>
  <c r="L48" i="32"/>
  <c r="M48" i="32" s="1"/>
  <c r="X48" i="32"/>
  <c r="L50" i="32"/>
  <c r="M50" i="32" s="1"/>
  <c r="X50" i="32"/>
  <c r="L52" i="32"/>
  <c r="M52" i="32" s="1"/>
  <c r="X52" i="32"/>
  <c r="L54" i="32"/>
  <c r="M54" i="32" s="1"/>
  <c r="X54" i="32"/>
  <c r="L56" i="32"/>
  <c r="M56" i="32" s="1"/>
  <c r="X56" i="32"/>
  <c r="L58" i="32"/>
  <c r="M58" i="32" s="1"/>
  <c r="X58" i="32"/>
  <c r="L60" i="32"/>
  <c r="M60" i="32" s="1"/>
  <c r="X60" i="32"/>
  <c r="L62" i="32"/>
  <c r="M62" i="32" s="1"/>
  <c r="X62" i="32"/>
  <c r="L64" i="32"/>
  <c r="M64" i="32" s="1"/>
  <c r="X64" i="32"/>
  <c r="L66" i="32"/>
  <c r="M66" i="32" s="1"/>
  <c r="X66" i="32"/>
  <c r="L68" i="32"/>
  <c r="M68" i="32" s="1"/>
  <c r="X68" i="32"/>
  <c r="L70" i="32"/>
  <c r="M70" i="32" s="1"/>
  <c r="X70" i="32"/>
  <c r="L72" i="32"/>
  <c r="M72" i="32" s="1"/>
  <c r="X72" i="32"/>
  <c r="L74" i="32"/>
  <c r="M74" i="32" s="1"/>
  <c r="X74" i="32"/>
  <c r="L76" i="32"/>
  <c r="M76" i="32" s="1"/>
  <c r="X76" i="32"/>
  <c r="L78" i="32"/>
  <c r="M78" i="32" s="1"/>
  <c r="X78" i="32"/>
  <c r="L80" i="32"/>
  <c r="M80" i="32" s="1"/>
  <c r="X80" i="32"/>
  <c r="L82" i="32"/>
  <c r="M82" i="32" s="1"/>
  <c r="X82" i="32"/>
  <c r="L84" i="32"/>
  <c r="M84" i="32" s="1"/>
  <c r="X84" i="32"/>
  <c r="L86" i="32"/>
  <c r="M86" i="32" s="1"/>
  <c r="X86" i="32"/>
  <c r="L88" i="32"/>
  <c r="M88" i="32" s="1"/>
  <c r="X88" i="32"/>
  <c r="L90" i="32"/>
  <c r="M90" i="32" s="1"/>
  <c r="X90" i="32"/>
  <c r="L92" i="32"/>
  <c r="M92" i="32" s="1"/>
  <c r="X92" i="32"/>
  <c r="L94" i="32"/>
  <c r="M94" i="32" s="1"/>
  <c r="X94" i="32"/>
  <c r="L96" i="32"/>
  <c r="M96" i="32" s="1"/>
  <c r="X96" i="32"/>
  <c r="L98" i="32"/>
  <c r="M98" i="32" s="1"/>
  <c r="X98" i="32"/>
  <c r="L100" i="32"/>
  <c r="M100" i="32" s="1"/>
  <c r="X100" i="32"/>
  <c r="L102" i="32"/>
  <c r="M102" i="32" s="1"/>
  <c r="X102" i="32"/>
  <c r="L104" i="32"/>
  <c r="M104" i="32" s="1"/>
  <c r="X104" i="32"/>
  <c r="L106" i="32"/>
  <c r="M106" i="32" s="1"/>
  <c r="X106" i="32"/>
  <c r="L108" i="32"/>
  <c r="M108" i="32" s="1"/>
  <c r="X108" i="32"/>
  <c r="L110" i="32"/>
  <c r="M110" i="32" s="1"/>
  <c r="X110" i="32"/>
  <c r="L175" i="32"/>
  <c r="M175" i="32" s="1"/>
  <c r="L249" i="32"/>
  <c r="M249" i="32" s="1"/>
  <c r="X249" i="32"/>
  <c r="L251" i="32"/>
  <c r="M251" i="32" s="1"/>
  <c r="X251" i="32"/>
  <c r="L253" i="32"/>
  <c r="M253" i="32" s="1"/>
  <c r="X253" i="32"/>
  <c r="L256" i="32"/>
  <c r="M256" i="32" s="1"/>
  <c r="X256" i="32"/>
  <c r="L264" i="32"/>
  <c r="M264" i="32" s="1"/>
  <c r="X264" i="32"/>
  <c r="L266" i="32"/>
  <c r="M266" i="32" s="1"/>
  <c r="X266" i="32"/>
  <c r="L270" i="32"/>
  <c r="M270" i="32" s="1"/>
  <c r="X270" i="32"/>
  <c r="L272" i="32"/>
  <c r="M272" i="32" s="1"/>
  <c r="X272" i="32"/>
  <c r="L274" i="32"/>
  <c r="M274" i="32" s="1"/>
  <c r="X274" i="32"/>
  <c r="L280" i="32"/>
  <c r="M280" i="32" s="1"/>
  <c r="X280" i="32"/>
  <c r="L282" i="32"/>
  <c r="M282" i="32" s="1"/>
  <c r="X282" i="32"/>
  <c r="L286" i="32"/>
  <c r="M286" i="32" s="1"/>
  <c r="X286" i="32"/>
  <c r="L288" i="32"/>
  <c r="M288" i="32" s="1"/>
  <c r="X288" i="32"/>
  <c r="L290" i="32"/>
  <c r="M290" i="32" s="1"/>
  <c r="X290" i="32"/>
  <c r="L162" i="32"/>
  <c r="M162" i="32" s="1"/>
  <c r="X162" i="32"/>
  <c r="L20" i="32"/>
  <c r="M20" i="32" s="1"/>
  <c r="X20" i="32"/>
  <c r="L41" i="32"/>
  <c r="M41" i="32" s="1"/>
  <c r="X41" i="32"/>
  <c r="L115" i="32"/>
  <c r="M115" i="32" s="1"/>
  <c r="X115" i="32"/>
  <c r="L120" i="32"/>
  <c r="M120" i="32" s="1"/>
  <c r="X120" i="32"/>
  <c r="L124" i="32"/>
  <c r="M124" i="32" s="1"/>
  <c r="X124" i="32"/>
  <c r="L126" i="32"/>
  <c r="M126" i="32" s="1"/>
  <c r="X126" i="32"/>
  <c r="L130" i="32"/>
  <c r="M130" i="32" s="1"/>
  <c r="X130" i="32"/>
  <c r="L134" i="32"/>
  <c r="M134" i="32" s="1"/>
  <c r="X134" i="32"/>
  <c r="L138" i="32"/>
  <c r="M138" i="32" s="1"/>
  <c r="X138" i="32"/>
  <c r="L142" i="32"/>
  <c r="M142" i="32" s="1"/>
  <c r="X142" i="32"/>
  <c r="L146" i="32"/>
  <c r="M146" i="32" s="1"/>
  <c r="X146" i="32"/>
  <c r="L150" i="32"/>
  <c r="M150" i="32" s="1"/>
  <c r="X150" i="32"/>
  <c r="L154" i="32"/>
  <c r="M154" i="32" s="1"/>
  <c r="X154" i="32"/>
  <c r="L158" i="32"/>
  <c r="M158" i="32" s="1"/>
  <c r="X158" i="32"/>
  <c r="L235" i="32"/>
  <c r="M235" i="32" s="1"/>
  <c r="X235" i="32"/>
  <c r="L237" i="32"/>
  <c r="M237" i="32" s="1"/>
  <c r="X237" i="32"/>
  <c r="L239" i="32"/>
  <c r="M239" i="32" s="1"/>
  <c r="X239" i="32"/>
  <c r="L31" i="32"/>
  <c r="M31" i="32" s="1"/>
  <c r="X31" i="32"/>
  <c r="L8" i="32"/>
  <c r="M8" i="32" s="1"/>
  <c r="X8" i="32"/>
  <c r="L19" i="32"/>
  <c r="M19" i="32" s="1"/>
  <c r="X19" i="32"/>
  <c r="L23" i="32"/>
  <c r="M23" i="32" s="1"/>
  <c r="X23" i="32"/>
  <c r="L117" i="32"/>
  <c r="M117" i="32" s="1"/>
  <c r="X117" i="32"/>
  <c r="L166" i="32"/>
  <c r="M166" i="32" s="1"/>
  <c r="X166" i="32"/>
  <c r="L168" i="32"/>
  <c r="M168" i="32" s="1"/>
  <c r="X168" i="32"/>
  <c r="L170" i="32"/>
  <c r="M170" i="32" s="1"/>
  <c r="X170" i="32"/>
  <c r="L172" i="32"/>
  <c r="M172" i="32" s="1"/>
  <c r="X172" i="32"/>
  <c r="L174" i="32"/>
  <c r="M174" i="32" s="1"/>
  <c r="X174" i="32"/>
  <c r="L163" i="32"/>
  <c r="M163" i="32" s="1"/>
  <c r="X163" i="32"/>
  <c r="L14" i="32"/>
  <c r="M14" i="32" s="1"/>
  <c r="X14" i="32"/>
  <c r="L21" i="32"/>
  <c r="M21" i="32" s="1"/>
  <c r="X21" i="32"/>
  <c r="L28" i="32"/>
  <c r="M28" i="32" s="1"/>
  <c r="X28" i="32"/>
  <c r="L26" i="32"/>
  <c r="M26" i="32" s="1"/>
  <c r="L13" i="32"/>
  <c r="M13" i="32" s="1"/>
  <c r="L113" i="32"/>
  <c r="M113" i="32" s="1"/>
  <c r="L118" i="32"/>
  <c r="M118" i="32" s="1"/>
  <c r="L122" i="32"/>
  <c r="M122" i="32" s="1"/>
  <c r="L128" i="32"/>
  <c r="M128" i="32" s="1"/>
  <c r="L132" i="32"/>
  <c r="M132" i="32" s="1"/>
  <c r="L136" i="32"/>
  <c r="M136" i="32" s="1"/>
  <c r="L140" i="32"/>
  <c r="M140" i="32" s="1"/>
  <c r="L144" i="32"/>
  <c r="M144" i="32" s="1"/>
  <c r="L148" i="32"/>
  <c r="M148" i="32" s="1"/>
  <c r="L152" i="32"/>
  <c r="M152" i="32" s="1"/>
  <c r="L156" i="32"/>
  <c r="M156" i="32" s="1"/>
  <c r="L160" i="32"/>
  <c r="M160" i="32" s="1"/>
  <c r="L164" i="32"/>
  <c r="M164" i="32" s="1"/>
  <c r="L284" i="32"/>
  <c r="M284" i="32" s="1"/>
  <c r="L258" i="32"/>
  <c r="M258" i="32" s="1"/>
  <c r="L247" i="32"/>
  <c r="M247" i="32" s="1"/>
  <c r="L6" i="32"/>
  <c r="M6" i="32" s="1"/>
  <c r="L10" i="32"/>
  <c r="M10" i="32" s="1"/>
  <c r="L17" i="32"/>
  <c r="M17" i="32" s="1"/>
  <c r="L24" i="32"/>
  <c r="M24" i="32" s="1"/>
  <c r="L43" i="32"/>
  <c r="M43" i="32" s="1"/>
  <c r="L171" i="32"/>
  <c r="M171" i="32" s="1"/>
  <c r="L276" i="32"/>
  <c r="M276" i="32" s="1"/>
  <c r="L15" i="32"/>
  <c r="M15" i="32" s="1"/>
  <c r="L167" i="32"/>
  <c r="M167" i="32" s="1"/>
  <c r="L243" i="32"/>
  <c r="M243" i="32" s="1"/>
  <c r="L254" i="32"/>
  <c r="M254" i="32" s="1"/>
  <c r="L262" i="32"/>
  <c r="M262" i="32" s="1"/>
  <c r="L12" i="32"/>
  <c r="M12" i="32" s="1"/>
  <c r="L16" i="32"/>
  <c r="M16" i="32" s="1"/>
  <c r="L18" i="32"/>
  <c r="M18" i="32" s="1"/>
  <c r="L42" i="32"/>
  <c r="M42" i="32" s="1"/>
  <c r="L69" i="32"/>
  <c r="M69" i="32" s="1"/>
  <c r="L165" i="32"/>
  <c r="M165" i="32" s="1"/>
  <c r="L169" i="32"/>
  <c r="M169" i="32" s="1"/>
  <c r="L173" i="32"/>
  <c r="M173" i="32" s="1"/>
  <c r="L245" i="32"/>
  <c r="M245" i="32" s="1"/>
  <c r="L260" i="32"/>
  <c r="M260" i="32" s="1"/>
  <c r="L268" i="32"/>
  <c r="M268" i="32" s="1"/>
  <c r="L278" i="32"/>
  <c r="M278" i="32" s="1"/>
  <c r="L34" i="32"/>
  <c r="M34" i="32" s="1"/>
  <c r="L101" i="32"/>
  <c r="M101" i="32" s="1"/>
  <c r="L263" i="32"/>
  <c r="M263" i="32" s="1"/>
  <c r="L261" i="32"/>
  <c r="M261" i="32" s="1"/>
  <c r="L269" i="32"/>
  <c r="M269" i="32" s="1"/>
  <c r="L184" i="32"/>
  <c r="M184" i="32" s="1"/>
  <c r="L9" i="32"/>
  <c r="M9" i="32" s="1"/>
  <c r="L53" i="32"/>
  <c r="M53" i="32" s="1"/>
  <c r="L85" i="32"/>
  <c r="M85" i="32" s="1"/>
  <c r="L244" i="32"/>
  <c r="M244" i="32" s="1"/>
  <c r="L252" i="32"/>
  <c r="M252" i="32" s="1"/>
  <c r="L267" i="32"/>
  <c r="M267" i="32" s="1"/>
  <c r="L255" i="32"/>
  <c r="M255" i="32" s="1"/>
  <c r="L275" i="32"/>
  <c r="M275" i="32" s="1"/>
  <c r="L287" i="32"/>
  <c r="M287" i="32" s="1"/>
  <c r="L234" i="32"/>
  <c r="M234" i="32" s="1"/>
  <c r="L204" i="32"/>
  <c r="M204" i="32" s="1"/>
  <c r="L25" i="32"/>
  <c r="M25" i="32" s="1"/>
  <c r="L45" i="32"/>
  <c r="M45" i="32" s="1"/>
  <c r="L61" i="32"/>
  <c r="M61" i="32" s="1"/>
  <c r="L77" i="32"/>
  <c r="M77" i="32" s="1"/>
  <c r="L93" i="32"/>
  <c r="M93" i="32" s="1"/>
  <c r="L109" i="32"/>
  <c r="M109" i="32" s="1"/>
  <c r="L246" i="32"/>
  <c r="M246" i="32" s="1"/>
  <c r="L250" i="32"/>
  <c r="M250" i="32" s="1"/>
  <c r="L257" i="32"/>
  <c r="M257" i="32" s="1"/>
  <c r="L265" i="32"/>
  <c r="M265" i="32" s="1"/>
  <c r="L271" i="32"/>
  <c r="M271" i="32" s="1"/>
  <c r="L285" i="32"/>
  <c r="M285" i="32" s="1"/>
  <c r="L259" i="32"/>
  <c r="M259" i="32" s="1"/>
  <c r="L273" i="32"/>
  <c r="M273" i="32" s="1"/>
  <c r="L277" i="32"/>
  <c r="M277" i="32" s="1"/>
  <c r="L281" i="32"/>
  <c r="M281" i="32" s="1"/>
  <c r="L289" i="32"/>
  <c r="M289" i="32" s="1"/>
  <c r="L214" i="32"/>
  <c r="M214" i="32" s="1"/>
  <c r="L176" i="32"/>
  <c r="M176" i="32" s="1"/>
  <c r="L192" i="32"/>
  <c r="M192" i="32" s="1"/>
  <c r="L291" i="32"/>
  <c r="M291" i="32" s="1"/>
  <c r="L30" i="32"/>
  <c r="M30" i="32" s="1"/>
  <c r="L38" i="32"/>
  <c r="M38" i="32" s="1"/>
  <c r="L49" i="32"/>
  <c r="M49" i="32" s="1"/>
  <c r="L57" i="32"/>
  <c r="M57" i="32" s="1"/>
  <c r="L65" i="32"/>
  <c r="M65" i="32" s="1"/>
  <c r="L73" i="32"/>
  <c r="M73" i="32" s="1"/>
  <c r="L81" i="32"/>
  <c r="M81" i="32" s="1"/>
  <c r="L89" i="32"/>
  <c r="M89" i="32" s="1"/>
  <c r="L97" i="32"/>
  <c r="M97" i="32" s="1"/>
  <c r="L105" i="32"/>
  <c r="M105" i="32" s="1"/>
  <c r="L242" i="32"/>
  <c r="M242" i="32" s="1"/>
  <c r="L223" i="32"/>
  <c r="M223" i="32" s="1"/>
  <c r="L238" i="32"/>
  <c r="M238" i="32" s="1"/>
  <c r="L180" i="32"/>
  <c r="M180" i="32" s="1"/>
  <c r="L188" i="32"/>
  <c r="M188" i="32" s="1"/>
  <c r="L196" i="32"/>
  <c r="M196" i="32" s="1"/>
  <c r="L212" i="32"/>
  <c r="M212" i="32" s="1"/>
  <c r="L227" i="32"/>
  <c r="M227" i="32" s="1"/>
  <c r="L200" i="32"/>
  <c r="M200" i="32" s="1"/>
  <c r="L208" i="32"/>
  <c r="M208" i="32" s="1"/>
  <c r="L219" i="32"/>
  <c r="M219" i="32" s="1"/>
  <c r="L231" i="32"/>
  <c r="M231" i="32" s="1"/>
  <c r="L29" i="32"/>
  <c r="M29" i="32" s="1"/>
  <c r="L32" i="32"/>
  <c r="M32" i="32" s="1"/>
  <c r="L36" i="32"/>
  <c r="M36" i="32" s="1"/>
  <c r="L40" i="32"/>
  <c r="M40" i="32" s="1"/>
  <c r="L47" i="32"/>
  <c r="M47" i="32" s="1"/>
  <c r="L51" i="32"/>
  <c r="M51" i="32" s="1"/>
  <c r="L55" i="32"/>
  <c r="M55" i="32" s="1"/>
  <c r="L59" i="32"/>
  <c r="M59" i="32" s="1"/>
  <c r="L63" i="32"/>
  <c r="M63" i="32" s="1"/>
  <c r="L67" i="32"/>
  <c r="M67" i="32" s="1"/>
  <c r="L71" i="32"/>
  <c r="M71" i="32" s="1"/>
  <c r="L75" i="32"/>
  <c r="M75" i="32" s="1"/>
  <c r="L79" i="32"/>
  <c r="M79" i="32" s="1"/>
  <c r="L83" i="32"/>
  <c r="M83" i="32" s="1"/>
  <c r="L87" i="32"/>
  <c r="M87" i="32" s="1"/>
  <c r="L91" i="32"/>
  <c r="M91" i="32" s="1"/>
  <c r="L95" i="32"/>
  <c r="M95" i="32" s="1"/>
  <c r="L99" i="32"/>
  <c r="M99" i="32" s="1"/>
  <c r="L103" i="32"/>
  <c r="M103" i="32" s="1"/>
  <c r="L107" i="32"/>
  <c r="M107" i="32" s="1"/>
  <c r="L111" i="32"/>
  <c r="M111" i="32" s="1"/>
  <c r="L293" i="32"/>
  <c r="M293" i="32" s="1"/>
  <c r="L218" i="32"/>
  <c r="M218" i="32" s="1"/>
  <c r="L225" i="32"/>
  <c r="M225" i="32" s="1"/>
  <c r="L236" i="32"/>
  <c r="M236" i="32" s="1"/>
  <c r="L240" i="32"/>
  <c r="M240" i="32" s="1"/>
  <c r="L178" i="32"/>
  <c r="M178" i="32" s="1"/>
  <c r="L182" i="32"/>
  <c r="M182" i="32" s="1"/>
  <c r="L186" i="32"/>
  <c r="M186" i="32" s="1"/>
  <c r="L190" i="32"/>
  <c r="M190" i="32" s="1"/>
  <c r="L194" i="32"/>
  <c r="M194" i="32" s="1"/>
  <c r="L198" i="32"/>
  <c r="M198" i="32" s="1"/>
  <c r="L202" i="32"/>
  <c r="M202" i="32" s="1"/>
  <c r="L206" i="32"/>
  <c r="M206" i="32" s="1"/>
  <c r="L210" i="32"/>
  <c r="M210" i="32" s="1"/>
  <c r="L216" i="32"/>
  <c r="M216" i="32" s="1"/>
  <c r="L221" i="32"/>
  <c r="M221" i="32" s="1"/>
  <c r="L229" i="32"/>
  <c r="M229" i="32" s="1"/>
  <c r="L233" i="32"/>
  <c r="M233" i="32" s="1"/>
  <c r="L5" i="32"/>
  <c r="M5" i="32" s="1"/>
  <c r="M300" i="32" l="1"/>
  <c r="M299" i="32"/>
  <c r="M298" i="32"/>
  <c r="M296" i="32"/>
  <c r="M302" i="32" l="1"/>
  <c r="D601" i="26" l="1"/>
  <c r="D600" i="26"/>
  <c r="H600" i="26" l="1"/>
  <c r="D622" i="26"/>
  <c r="D635" i="26" s="1"/>
  <c r="E592" i="26"/>
  <c r="D636" i="26"/>
  <c r="N1093" i="20" l="1"/>
  <c r="AJ372" i="26" a="1"/>
  <c r="AJ372" i="26" s="1"/>
  <c r="AJ338" i="26" a="1"/>
  <c r="AJ338" i="26" s="1"/>
  <c r="AJ310" i="26" a="1"/>
  <c r="AJ310" i="26" s="1"/>
  <c r="AJ278" i="26" a="1"/>
  <c r="AJ278" i="26" s="1"/>
  <c r="AJ242" i="26" a="1"/>
  <c r="AJ242" i="26" s="1"/>
  <c r="AJ202" i="26" a="1"/>
  <c r="AJ202" i="26" s="1"/>
  <c r="AJ174" i="26" a="1"/>
  <c r="AJ174" i="26" s="1"/>
  <c r="AJ140" i="26" a="1"/>
  <c r="AJ140" i="26" s="1"/>
  <c r="AJ106" i="26" a="1"/>
  <c r="AJ106" i="26" s="1"/>
  <c r="AJ78" i="26" a="1"/>
  <c r="AJ78" i="26" s="1"/>
  <c r="AJ568" i="26" a="1"/>
  <c r="AJ568" i="26" s="1"/>
  <c r="AJ540" i="26" a="1"/>
  <c r="AJ540" i="26" s="1"/>
  <c r="AJ506" i="26" a="1"/>
  <c r="AJ506" i="26" s="1"/>
  <c r="AJ472" i="26" a="1"/>
  <c r="AJ472" i="26" s="1"/>
  <c r="AJ442" i="26" a="1"/>
  <c r="AJ442" i="26" s="1"/>
  <c r="AJ410" i="26" a="1"/>
  <c r="AJ410" i="26" s="1"/>
  <c r="AJ382" i="26" a="1"/>
  <c r="AJ382" i="26" s="1"/>
  <c r="AJ352" i="26" a="1"/>
  <c r="AJ352" i="26" s="1"/>
  <c r="AJ320" i="26" a="1"/>
  <c r="AJ320" i="26" s="1"/>
  <c r="AJ292" i="26" a="1"/>
  <c r="AJ292" i="26" s="1"/>
  <c r="AJ550" i="26" a="1"/>
  <c r="AJ550" i="26" s="1"/>
  <c r="AJ516" i="26" a="1"/>
  <c r="AJ516" i="26" s="1"/>
  <c r="AJ486" i="26" a="1"/>
  <c r="AJ486" i="26" s="1"/>
  <c r="AJ436" i="26" a="1"/>
  <c r="AJ436" i="26" s="1"/>
  <c r="AJ342" i="26" a="1"/>
  <c r="AJ342" i="26" s="1"/>
  <c r="AJ266" i="26" a="1"/>
  <c r="AJ266" i="26" s="1"/>
  <c r="AJ224" i="26" a="1"/>
  <c r="AJ224" i="26" s="1"/>
  <c r="AJ166" i="26" a="1"/>
  <c r="AJ166" i="26" s="1"/>
  <c r="AJ126" i="26" a="1"/>
  <c r="AJ126" i="26" s="1"/>
  <c r="AJ82" i="26" a="1"/>
  <c r="AJ82" i="26" s="1"/>
  <c r="AJ50" i="26" a="1"/>
  <c r="AJ50" i="26" s="1"/>
  <c r="AJ26" i="26" a="1"/>
  <c r="AJ26" i="26" s="1"/>
  <c r="AJ430" i="26" a="1"/>
  <c r="AJ430" i="26" s="1"/>
  <c r="AJ288" i="26" a="1"/>
  <c r="AJ288" i="26" s="1"/>
  <c r="AJ244" i="26" a="1"/>
  <c r="AJ244" i="26" s="1"/>
  <c r="AJ216" i="26" a="1"/>
  <c r="AJ216" i="26" s="1"/>
  <c r="AJ178" i="26" a="1"/>
  <c r="AJ178" i="26" s="1"/>
  <c r="AJ134" i="26" a="1"/>
  <c r="AJ134" i="26" s="1"/>
  <c r="AJ80" i="26" a="1"/>
  <c r="AJ80" i="26" s="1"/>
  <c r="AJ42" i="26" a="1"/>
  <c r="AJ42" i="26" s="1"/>
  <c r="AJ16" i="26" a="1"/>
  <c r="AJ16" i="26" s="1"/>
  <c r="AJ162" i="26" a="1"/>
  <c r="AJ162" i="26" s="1"/>
  <c r="AJ88" i="26" a="1"/>
  <c r="AJ88" i="26" s="1"/>
  <c r="AJ446" i="26" a="1"/>
  <c r="AJ446" i="26" s="1"/>
  <c r="AJ358" i="26" a="1"/>
  <c r="AJ358" i="26" s="1"/>
  <c r="AJ272" i="26" a="1"/>
  <c r="AJ272" i="26" s="1"/>
  <c r="AJ170" i="26" a="1"/>
  <c r="AJ170" i="26" s="1"/>
  <c r="AJ98" i="26" a="1"/>
  <c r="AJ98" i="26" s="1"/>
  <c r="AJ14" i="26" a="1"/>
  <c r="AJ14" i="26" s="1"/>
  <c r="AJ296" i="26" a="1"/>
  <c r="AJ296" i="26" s="1"/>
  <c r="AJ248" i="26" a="1"/>
  <c r="AJ248" i="26" s="1"/>
  <c r="AJ218" i="26" a="1"/>
  <c r="AJ218" i="26" s="1"/>
  <c r="AJ182" i="26" a="1"/>
  <c r="AJ182" i="26" s="1"/>
  <c r="AJ150" i="26" a="1"/>
  <c r="AJ150" i="26" s="1"/>
  <c r="AJ110" i="26" a="1"/>
  <c r="AJ110" i="26" s="1"/>
  <c r="AJ52" i="26" a="1"/>
  <c r="AJ52" i="26" s="1"/>
  <c r="AJ40" i="26" a="1"/>
  <c r="AJ40" i="26" s="1"/>
  <c r="AJ22" i="26" a="1"/>
  <c r="AJ22" i="26" s="1"/>
  <c r="AJ18" i="26" a="1"/>
  <c r="AJ18" i="26" s="1"/>
  <c r="AJ12" i="26" a="1"/>
  <c r="AJ12" i="26" s="1"/>
  <c r="AJ4" i="26" a="1"/>
  <c r="AJ4" i="26" s="1"/>
  <c r="AJ8" i="26" a="1"/>
  <c r="AJ8" i="26" s="1"/>
  <c r="D26" i="3" a="1"/>
  <c r="D26" i="3" s="1"/>
  <c r="H12" i="3" a="1"/>
  <c r="H12" i="3" s="1"/>
  <c r="G12" i="3" a="1"/>
  <c r="G12" i="3" s="1"/>
  <c r="F12" i="3" a="1"/>
  <c r="F12" i="3" s="1"/>
  <c r="E12" i="3" a="1"/>
  <c r="E12" i="3" s="1"/>
  <c r="P9" i="19" l="1" a="1"/>
  <c r="P9" i="19" s="1"/>
  <c r="P294" i="19" a="1"/>
  <c r="P294" i="19" s="1"/>
  <c r="AJ450" i="26" a="1"/>
  <c r="AJ450" i="26" s="1"/>
  <c r="P14" i="19" a="1"/>
  <c r="P14" i="19" s="1"/>
  <c r="P10" i="19" a="1"/>
  <c r="P10" i="19" s="1"/>
  <c r="P15" i="19" a="1"/>
  <c r="P15" i="19" s="1"/>
  <c r="P11" i="19" a="1"/>
  <c r="P11" i="19" s="1"/>
  <c r="P13" i="19" a="1"/>
  <c r="P13" i="19" s="1"/>
  <c r="P8" i="19" a="1"/>
  <c r="P8" i="19" s="1"/>
  <c r="P7" i="19" a="1"/>
  <c r="P7" i="19" s="1"/>
  <c r="P12" i="19" a="1"/>
  <c r="P12" i="19" s="1"/>
  <c r="P221" i="19" a="1"/>
  <c r="P221" i="19" s="1"/>
  <c r="H8" i="26" a="1"/>
  <c r="H8" i="26" s="1"/>
  <c r="P70" i="19" a="1"/>
  <c r="P70" i="19" s="1"/>
  <c r="P180" i="19" a="1"/>
  <c r="P180" i="19" s="1"/>
  <c r="P171" i="19" a="1"/>
  <c r="P171" i="19" s="1"/>
  <c r="P151" i="19" a="1"/>
  <c r="P151" i="19" s="1"/>
  <c r="P68" i="19" a="1"/>
  <c r="P68" i="19" s="1"/>
  <c r="P117" i="19" a="1"/>
  <c r="P117" i="19" s="1"/>
  <c r="P128" i="19" a="1"/>
  <c r="P128" i="19" s="1"/>
  <c r="P108" i="19" a="1"/>
  <c r="P108" i="19" s="1"/>
  <c r="P178" i="19" a="1"/>
  <c r="P178" i="19" s="1"/>
  <c r="P184" i="19" a="1"/>
  <c r="P184" i="19" s="1"/>
  <c r="AJ348" i="26" a="1"/>
  <c r="AJ348" i="26" s="1"/>
  <c r="P78" i="19" a="1"/>
  <c r="P78" i="19" s="1"/>
  <c r="P192" i="19" a="1"/>
  <c r="P192" i="19" s="1"/>
  <c r="P282" i="19" a="1"/>
  <c r="P282" i="19" s="1"/>
  <c r="P34" i="19" a="1"/>
  <c r="P34" i="19" s="1"/>
  <c r="P60" i="19" a="1"/>
  <c r="P60" i="19" s="1"/>
  <c r="P260" i="19" a="1"/>
  <c r="P260" i="19" s="1"/>
  <c r="P16" i="19" a="1"/>
  <c r="P16" i="19" s="1"/>
  <c r="P173" i="19" a="1"/>
  <c r="P173" i="19" s="1"/>
  <c r="P93" i="19" a="1"/>
  <c r="P93" i="19" s="1"/>
  <c r="P278" i="19" a="1"/>
  <c r="P278" i="19" s="1"/>
  <c r="P246" i="19" a="1"/>
  <c r="P246" i="19" s="1"/>
  <c r="P137" i="19" a="1"/>
  <c r="P137" i="19" s="1"/>
  <c r="P155" i="19" a="1"/>
  <c r="P155" i="19" s="1"/>
  <c r="P25" i="19" a="1"/>
  <c r="P25" i="19" s="1"/>
  <c r="P185" i="19" a="1"/>
  <c r="P185" i="19" s="1"/>
  <c r="P106" i="19" a="1"/>
  <c r="P106" i="19" s="1"/>
  <c r="P44" i="19" a="1"/>
  <c r="P44" i="19" s="1"/>
  <c r="P120" i="19" a="1"/>
  <c r="P120" i="19" s="1"/>
  <c r="P46" i="19" a="1"/>
  <c r="P46" i="19" s="1"/>
  <c r="P95" i="19" a="1"/>
  <c r="P95" i="19" s="1"/>
  <c r="P266" i="19" a="1"/>
  <c r="P266" i="19" s="1"/>
  <c r="P133" i="19" a="1"/>
  <c r="P133" i="19" s="1"/>
  <c r="P58" i="19" a="1"/>
  <c r="P58" i="19" s="1"/>
  <c r="P231" i="19" a="1"/>
  <c r="P231" i="19" s="1"/>
  <c r="P234" i="19" a="1"/>
  <c r="P234" i="19" s="1"/>
  <c r="P248" i="19" a="1"/>
  <c r="P248" i="19" s="1"/>
  <c r="P210" i="19" a="1"/>
  <c r="P210" i="19" s="1"/>
  <c r="P121" i="19" a="1"/>
  <c r="P121" i="19" s="1"/>
  <c r="P20" i="19" a="1"/>
  <c r="P20" i="19" s="1"/>
  <c r="P203" i="19" a="1"/>
  <c r="P203" i="19" s="1"/>
  <c r="P295" i="19" a="1"/>
  <c r="P295" i="19" s="1"/>
  <c r="Q295" i="19" s="1"/>
  <c r="P54" i="19" a="1"/>
  <c r="P54" i="19" s="1"/>
  <c r="P222" i="19" a="1"/>
  <c r="P222" i="19" s="1"/>
  <c r="P135" i="19" a="1"/>
  <c r="P135" i="19" s="1"/>
  <c r="P159" i="19" a="1"/>
  <c r="P159" i="19" s="1"/>
  <c r="P97" i="19" a="1"/>
  <c r="P97" i="19" s="1"/>
  <c r="P64" i="19" a="1"/>
  <c r="P64" i="19" s="1"/>
  <c r="P84" i="19" a="1"/>
  <c r="P84" i="19" s="1"/>
  <c r="P26" i="19" a="1"/>
  <c r="P26" i="19" s="1"/>
  <c r="P230" i="19" a="1"/>
  <c r="P230" i="19" s="1"/>
  <c r="P285" i="19" a="1"/>
  <c r="P285" i="19" s="1"/>
  <c r="P28" i="19" a="1"/>
  <c r="P28" i="19" s="1"/>
  <c r="P286" i="19" a="1"/>
  <c r="P286" i="19" s="1"/>
  <c r="P49" i="19" a="1"/>
  <c r="P49" i="19" s="1"/>
  <c r="P83" i="19" a="1"/>
  <c r="P83" i="19" s="1"/>
  <c r="P172" i="19" a="1"/>
  <c r="P172" i="19" s="1"/>
  <c r="P166" i="19" a="1"/>
  <c r="P166" i="19" s="1"/>
  <c r="P150" i="19" a="1"/>
  <c r="P150" i="19" s="1"/>
  <c r="P290" i="19" a="1"/>
  <c r="P290" i="19" s="1"/>
  <c r="P232" i="19" a="1"/>
  <c r="P232" i="19" s="1"/>
  <c r="P213" i="19" a="1"/>
  <c r="P213" i="19" s="1"/>
  <c r="P63" i="19" a="1"/>
  <c r="P63" i="19" s="1"/>
  <c r="P85" i="19" a="1"/>
  <c r="P85" i="19" s="1"/>
  <c r="P228" i="19" a="1"/>
  <c r="P228" i="19" s="1"/>
  <c r="P164" i="19" a="1"/>
  <c r="P164" i="19" s="1"/>
  <c r="P205" i="19" a="1"/>
  <c r="P205" i="19" s="1"/>
  <c r="P126" i="19" a="1"/>
  <c r="P126" i="19" s="1"/>
  <c r="P69" i="19" a="1"/>
  <c r="P69" i="19" s="1"/>
  <c r="P92" i="19" a="1"/>
  <c r="P92" i="19" s="1"/>
  <c r="P275" i="19" a="1"/>
  <c r="P275" i="19" s="1"/>
  <c r="P51" i="19" a="1"/>
  <c r="P51" i="19" s="1"/>
  <c r="P215" i="19" a="1"/>
  <c r="P215" i="19" s="1"/>
  <c r="P219" i="19" a="1"/>
  <c r="P219" i="19" s="1"/>
  <c r="P247" i="19" a="1"/>
  <c r="P247" i="19" s="1"/>
  <c r="P142" i="19" a="1"/>
  <c r="P142" i="19" s="1"/>
  <c r="P122" i="19" a="1"/>
  <c r="P122" i="19" s="1"/>
  <c r="P112" i="19" a="1"/>
  <c r="P112" i="19" s="1"/>
  <c r="P211" i="19" a="1"/>
  <c r="P211" i="19" s="1"/>
  <c r="P59" i="19" a="1"/>
  <c r="P59" i="19" s="1"/>
  <c r="P39" i="19" a="1"/>
  <c r="P39" i="19" s="1"/>
  <c r="P48" i="19" a="1"/>
  <c r="P48" i="19" s="1"/>
  <c r="P18" i="19" a="1"/>
  <c r="P18" i="19" s="1"/>
  <c r="P102" i="19" a="1"/>
  <c r="P102" i="19" s="1"/>
  <c r="P227" i="19" a="1"/>
  <c r="P227" i="19" s="1"/>
  <c r="P89" i="19" a="1"/>
  <c r="P89" i="19" s="1"/>
  <c r="P279" i="19" a="1"/>
  <c r="P279" i="19" s="1"/>
  <c r="P233" i="19" a="1"/>
  <c r="P233" i="19" s="1"/>
  <c r="P104" i="19" a="1"/>
  <c r="P104" i="19" s="1"/>
  <c r="P284" i="19" a="1"/>
  <c r="P284" i="19" s="1"/>
  <c r="P194" i="19" a="1"/>
  <c r="P194" i="19" s="1"/>
  <c r="P40" i="19" a="1"/>
  <c r="P40" i="19" s="1"/>
  <c r="P189" i="19" a="1"/>
  <c r="P189" i="19" s="1"/>
  <c r="P216" i="19" a="1"/>
  <c r="P216" i="19" s="1"/>
  <c r="P77" i="19" a="1"/>
  <c r="P77" i="19" s="1"/>
  <c r="P237" i="19" a="1"/>
  <c r="P237" i="19" s="1"/>
  <c r="P238" i="19" a="1"/>
  <c r="P238" i="19" s="1"/>
  <c r="P132" i="19" a="1"/>
  <c r="P132" i="19" s="1"/>
  <c r="P53" i="19" a="1"/>
  <c r="P53" i="19" s="1"/>
  <c r="P31" i="19" a="1"/>
  <c r="P31" i="19" s="1"/>
  <c r="P207" i="19" a="1"/>
  <c r="P207" i="19" s="1"/>
  <c r="P36" i="19" a="1"/>
  <c r="P36" i="19" s="1"/>
  <c r="P32" i="19" a="1"/>
  <c r="P32" i="19" s="1"/>
  <c r="P179" i="19" a="1"/>
  <c r="P179" i="19" s="1"/>
  <c r="P218" i="19" a="1"/>
  <c r="P218" i="19" s="1"/>
  <c r="P217" i="19" a="1"/>
  <c r="P217" i="19" s="1"/>
  <c r="P154" i="19" a="1"/>
  <c r="P154" i="19" s="1"/>
  <c r="P43" i="19" a="1"/>
  <c r="P43" i="19" s="1"/>
  <c r="P23" i="19" a="1"/>
  <c r="P23" i="19" s="1"/>
  <c r="P147" i="19" a="1"/>
  <c r="P147" i="19" s="1"/>
  <c r="P274" i="19" a="1"/>
  <c r="P274" i="19" s="1"/>
  <c r="P223" i="19" a="1"/>
  <c r="P223" i="19" s="1"/>
  <c r="P86" i="19" a="1"/>
  <c r="P86" i="19" s="1"/>
  <c r="P263" i="19" a="1"/>
  <c r="P263" i="19" s="1"/>
  <c r="P229" i="19" a="1"/>
  <c r="P229" i="19" s="1"/>
  <c r="P129" i="19" a="1"/>
  <c r="P129" i="19" s="1"/>
  <c r="P262" i="19" a="1"/>
  <c r="P262" i="19" s="1"/>
  <c r="P277" i="19" a="1"/>
  <c r="P277" i="19" s="1"/>
  <c r="P19" i="19" a="1"/>
  <c r="P19" i="19" s="1"/>
  <c r="P33" i="19" a="1"/>
  <c r="P33" i="19" s="1"/>
  <c r="P283" i="19" a="1"/>
  <c r="P283" i="19" s="1"/>
  <c r="P119" i="19" a="1"/>
  <c r="P119" i="19" s="1"/>
  <c r="P251" i="19" a="1"/>
  <c r="P251" i="19" s="1"/>
  <c r="P109" i="19" a="1"/>
  <c r="P109" i="19" s="1"/>
  <c r="P107" i="19" a="1"/>
  <c r="P107" i="19" s="1"/>
  <c r="P226" i="19" a="1"/>
  <c r="P226" i="19" s="1"/>
  <c r="P204" i="19" a="1"/>
  <c r="P204" i="19" s="1"/>
  <c r="P113" i="19" a="1"/>
  <c r="P113" i="19" s="1"/>
  <c r="P287" i="19" a="1"/>
  <c r="P287" i="19" s="1"/>
  <c r="P47" i="19" a="1"/>
  <c r="P47" i="19" s="1"/>
  <c r="P292" i="19" a="1"/>
  <c r="P292" i="19" s="1"/>
  <c r="P30" i="19" a="1"/>
  <c r="P30" i="19" s="1"/>
  <c r="P157" i="19" a="1"/>
  <c r="P157" i="19" s="1"/>
  <c r="P35" i="19" a="1"/>
  <c r="P35" i="19" s="1"/>
  <c r="P289" i="19" a="1"/>
  <c r="P289" i="19" s="1"/>
  <c r="P152" i="19" a="1"/>
  <c r="P152" i="19" s="1"/>
  <c r="P200" i="19" a="1"/>
  <c r="P200" i="19" s="1"/>
  <c r="P61" i="19" a="1"/>
  <c r="P61" i="19" s="1"/>
  <c r="P212" i="19" a="1"/>
  <c r="P212" i="19" s="1"/>
  <c r="P276" i="19" a="1"/>
  <c r="P276" i="19" s="1"/>
  <c r="P197" i="19" a="1"/>
  <c r="P197" i="19" s="1"/>
  <c r="P143" i="19" a="1"/>
  <c r="P143" i="19" s="1"/>
  <c r="P182" i="19" a="1"/>
  <c r="P182" i="19" s="1"/>
  <c r="P258" i="19" a="1"/>
  <c r="P258" i="19" s="1"/>
  <c r="P114" i="19" a="1"/>
  <c r="P114" i="19" s="1"/>
  <c r="P186" i="19" a="1"/>
  <c r="P186" i="19" s="1"/>
  <c r="P37" i="19" a="1"/>
  <c r="P37" i="19" s="1"/>
  <c r="P139" i="19" a="1"/>
  <c r="P139" i="19" s="1"/>
  <c r="P123" i="19" a="1"/>
  <c r="P123" i="19" s="1"/>
  <c r="P103" i="19" a="1"/>
  <c r="P103" i="19" s="1"/>
  <c r="P240" i="19" a="1"/>
  <c r="P240" i="19" s="1"/>
  <c r="P259" i="19" a="1"/>
  <c r="P259" i="19" s="1"/>
  <c r="P148" i="19" a="1"/>
  <c r="P148" i="19" s="1"/>
  <c r="P27" i="19" a="1"/>
  <c r="P27" i="19" s="1"/>
  <c r="P153" i="19" a="1"/>
  <c r="P153" i="19" s="1"/>
  <c r="P99" i="19" a="1"/>
  <c r="P99" i="19" s="1"/>
  <c r="P241" i="19" a="1"/>
  <c r="P241" i="19" s="1"/>
  <c r="P56" i="19" a="1"/>
  <c r="P56" i="19" s="1"/>
  <c r="P242" i="19" a="1"/>
  <c r="P242" i="19" s="1"/>
  <c r="P208" i="19" a="1"/>
  <c r="P208" i="19" s="1"/>
  <c r="P202" i="19" a="1"/>
  <c r="P202" i="19" s="1"/>
  <c r="P271" i="19" a="1"/>
  <c r="P271" i="19" s="1"/>
  <c r="P280" i="19" a="1"/>
  <c r="P280" i="19" s="1"/>
  <c r="P141" i="19" a="1"/>
  <c r="P141" i="19" s="1"/>
  <c r="P281" i="19" a="1"/>
  <c r="P281" i="19" s="1"/>
  <c r="P38" i="19" a="1"/>
  <c r="P38" i="19" s="1"/>
  <c r="P195" i="19" a="1"/>
  <c r="P195" i="19" s="1"/>
  <c r="P57" i="19" a="1"/>
  <c r="P57" i="19" s="1"/>
  <c r="P209" i="19" a="1"/>
  <c r="P209" i="19" s="1"/>
  <c r="P190" i="19" a="1"/>
  <c r="P190" i="19" s="1"/>
  <c r="P244" i="19" a="1"/>
  <c r="P244" i="19" s="1"/>
  <c r="P100" i="19" a="1"/>
  <c r="P100" i="19" s="1"/>
  <c r="P224" i="19" a="1"/>
  <c r="P224" i="19" s="1"/>
  <c r="P249" i="19" a="1"/>
  <c r="P249" i="19" s="1"/>
  <c r="P261" i="19" a="1"/>
  <c r="P261" i="19" s="1"/>
  <c r="P198" i="19" a="1"/>
  <c r="P198" i="19" s="1"/>
  <c r="P96" i="19" a="1"/>
  <c r="P96" i="19" s="1"/>
  <c r="P145" i="19" a="1"/>
  <c r="P145" i="19" s="1"/>
  <c r="P136" i="19" a="1"/>
  <c r="P136" i="19" s="1"/>
  <c r="P130" i="19" a="1"/>
  <c r="P130" i="19" s="1"/>
  <c r="P41" i="19" a="1"/>
  <c r="P41" i="19" s="1"/>
  <c r="P191" i="19" a="1"/>
  <c r="P191" i="19" s="1"/>
  <c r="P156" i="19" a="1"/>
  <c r="P156" i="19" s="1"/>
  <c r="P165" i="19" a="1"/>
  <c r="P165" i="19" s="1"/>
  <c r="P174" i="19" a="1"/>
  <c r="P174" i="19" s="1"/>
  <c r="P245" i="19" a="1"/>
  <c r="P245" i="19" s="1"/>
  <c r="P255" i="19" a="1"/>
  <c r="P255" i="19" s="1"/>
  <c r="P268" i="19" a="1"/>
  <c r="P268" i="19" s="1"/>
  <c r="P183" i="19" a="1"/>
  <c r="P183" i="19" s="1"/>
  <c r="P50" i="19" a="1"/>
  <c r="P50" i="19" s="1"/>
  <c r="P170" i="19" a="1"/>
  <c r="P170" i="19" s="1"/>
  <c r="P256" i="19" a="1"/>
  <c r="P256" i="19" s="1"/>
  <c r="P131" i="19" a="1"/>
  <c r="P131" i="19" s="1"/>
  <c r="P81" i="19" a="1"/>
  <c r="P81" i="19" s="1"/>
  <c r="P269" i="19" a="1"/>
  <c r="P269" i="19" s="1"/>
  <c r="P134" i="19" a="1"/>
  <c r="P134" i="19" s="1"/>
  <c r="P254" i="19" a="1"/>
  <c r="P254" i="19" s="1"/>
  <c r="P293" i="19" a="1"/>
  <c r="P293" i="19" s="1"/>
  <c r="P177" i="19" a="1"/>
  <c r="P177" i="19" s="1"/>
  <c r="P140" i="19" a="1"/>
  <c r="P140" i="19" s="1"/>
  <c r="P101" i="19" a="1"/>
  <c r="P101" i="19" s="1"/>
  <c r="P175" i="19" a="1"/>
  <c r="P175" i="19" s="1"/>
  <c r="P94" i="19" a="1"/>
  <c r="P94" i="19" s="1"/>
  <c r="P74" i="19" a="1"/>
  <c r="P74" i="19" s="1"/>
  <c r="P115" i="19" a="1"/>
  <c r="P115" i="19" s="1"/>
  <c r="P187" i="19" a="1"/>
  <c r="P187" i="19" s="1"/>
  <c r="P250" i="19" a="1"/>
  <c r="P250" i="19" s="1"/>
  <c r="P264" i="19" a="1"/>
  <c r="P264" i="19" s="1"/>
  <c r="P125" i="19" a="1"/>
  <c r="P125" i="19" s="1"/>
  <c r="P220" i="19" a="1"/>
  <c r="P220" i="19" s="1"/>
  <c r="P88" i="19" a="1"/>
  <c r="P88" i="19" s="1"/>
  <c r="P90" i="19" a="1"/>
  <c r="P90" i="19" s="1"/>
  <c r="P272" i="19" a="1"/>
  <c r="P272" i="19" s="1"/>
  <c r="P206" i="19" a="1"/>
  <c r="P206" i="19" s="1"/>
  <c r="P239" i="19" a="1"/>
  <c r="P239" i="19" s="1"/>
  <c r="P252" i="19" a="1"/>
  <c r="P252" i="19" s="1"/>
  <c r="P225" i="19" a="1"/>
  <c r="P225" i="19" s="1"/>
  <c r="P17" i="19" a="1"/>
  <c r="P17" i="19" s="1"/>
  <c r="P24" i="19" a="1"/>
  <c r="P24" i="19" s="1"/>
  <c r="P167" i="19" a="1"/>
  <c r="P167" i="19" s="1"/>
  <c r="P29" i="19" a="1"/>
  <c r="P29" i="19" s="1"/>
  <c r="P169" i="19" a="1"/>
  <c r="P169" i="19" s="1"/>
  <c r="P75" i="19" a="1"/>
  <c r="P75" i="19" s="1"/>
  <c r="P91" i="19" a="1"/>
  <c r="P91" i="19" s="1"/>
  <c r="P71" i="19" a="1"/>
  <c r="P71" i="19" s="1"/>
  <c r="P144" i="19" a="1"/>
  <c r="P144" i="19" s="1"/>
  <c r="P188" i="19" a="1"/>
  <c r="P188" i="19" s="1"/>
  <c r="P168" i="19" a="1"/>
  <c r="P168" i="19" s="1"/>
  <c r="P111" i="19" a="1"/>
  <c r="P111" i="19" s="1"/>
  <c r="P253" i="19" a="1"/>
  <c r="P253" i="19" s="1"/>
  <c r="P288" i="19" a="1"/>
  <c r="P288" i="19" s="1"/>
  <c r="P82" i="19" a="1"/>
  <c r="P82" i="19" s="1"/>
  <c r="P124" i="19" a="1"/>
  <c r="P124" i="19" s="1"/>
  <c r="P118" i="19" a="1"/>
  <c r="P118" i="19" s="1"/>
  <c r="P199" i="19" a="1"/>
  <c r="P199" i="19" s="1"/>
  <c r="P273" i="19" a="1"/>
  <c r="P273" i="19" s="1"/>
  <c r="P161" i="19" a="1"/>
  <c r="P161" i="19" s="1"/>
  <c r="P149" i="19" a="1"/>
  <c r="P149" i="19" s="1"/>
  <c r="P193" i="19" a="1"/>
  <c r="P193" i="19" s="1"/>
  <c r="P45" i="19" a="1"/>
  <c r="P45" i="19" s="1"/>
  <c r="P127" i="19" a="1"/>
  <c r="P127" i="19" s="1"/>
  <c r="P243" i="19" a="1"/>
  <c r="P243" i="19" s="1"/>
  <c r="P105" i="19" a="1"/>
  <c r="P105" i="19" s="1"/>
  <c r="P98" i="19" a="1"/>
  <c r="P98" i="19" s="1"/>
  <c r="P257" i="19" a="1"/>
  <c r="P257" i="19" s="1"/>
  <c r="P236" i="19" a="1"/>
  <c r="P236" i="19" s="1"/>
  <c r="P22" i="19" a="1"/>
  <c r="P22" i="19" s="1"/>
  <c r="P146" i="19" a="1"/>
  <c r="P146" i="19" s="1"/>
  <c r="P79" i="19" a="1"/>
  <c r="P79" i="19" s="1"/>
  <c r="P65" i="19" a="1"/>
  <c r="P65" i="19" s="1"/>
  <c r="P270" i="19" a="1"/>
  <c r="P270" i="19" s="1"/>
  <c r="P110" i="19" a="1"/>
  <c r="P110" i="19" s="1"/>
  <c r="P162" i="19" a="1"/>
  <c r="P162" i="19" s="1"/>
  <c r="P214" i="19" a="1"/>
  <c r="P214" i="19" s="1"/>
  <c r="P235" i="19" a="1"/>
  <c r="P235" i="19" s="1"/>
  <c r="P76" i="19" a="1"/>
  <c r="P76" i="19" s="1"/>
  <c r="P73" i="19" a="1"/>
  <c r="P73" i="19" s="1"/>
  <c r="P163" i="19" a="1"/>
  <c r="P163" i="19" s="1"/>
  <c r="P265" i="19" a="1"/>
  <c r="P265" i="19" s="1"/>
  <c r="P52" i="19" a="1"/>
  <c r="P52" i="19" s="1"/>
  <c r="P80" i="19" a="1"/>
  <c r="P80" i="19" s="1"/>
  <c r="P72" i="19" a="1"/>
  <c r="P72" i="19" s="1"/>
  <c r="P196" i="19" a="1"/>
  <c r="P196" i="19" s="1"/>
  <c r="P55" i="19" a="1"/>
  <c r="P55" i="19" s="1"/>
  <c r="P267" i="19" a="1"/>
  <c r="P267" i="19" s="1"/>
  <c r="P158" i="19" a="1"/>
  <c r="P158" i="19" s="1"/>
  <c r="P138" i="19" a="1"/>
  <c r="P138" i="19" s="1"/>
  <c r="P160" i="19" a="1"/>
  <c r="P160" i="19" s="1"/>
  <c r="P176" i="19" a="1"/>
  <c r="P176" i="19" s="1"/>
  <c r="P66" i="19" a="1"/>
  <c r="P66" i="19" s="1"/>
  <c r="P62" i="19" a="1"/>
  <c r="P62" i="19" s="1"/>
  <c r="P42" i="19" a="1"/>
  <c r="P42" i="19" s="1"/>
  <c r="P67" i="19" a="1"/>
  <c r="P67" i="19" s="1"/>
  <c r="P201" i="19" a="1"/>
  <c r="P201" i="19" s="1"/>
  <c r="P181" i="19" a="1"/>
  <c r="P181" i="19" s="1"/>
  <c r="P291" i="19" a="1"/>
  <c r="P291" i="19" s="1"/>
  <c r="P116" i="19" a="1"/>
  <c r="P116" i="19" s="1"/>
  <c r="P87" i="19" a="1"/>
  <c r="P87" i="19" s="1"/>
  <c r="AJ74" i="26" a="1"/>
  <c r="AJ74" i="26" s="1"/>
  <c r="AJ118" i="26" a="1"/>
  <c r="AJ118" i="26" s="1"/>
  <c r="AJ160" i="26" a="1"/>
  <c r="AJ160" i="26" s="1"/>
  <c r="AJ192" i="26" a="1"/>
  <c r="AJ192" i="26" s="1"/>
  <c r="AJ226" i="26" a="1"/>
  <c r="AJ226" i="26" s="1"/>
  <c r="AJ258" i="26" a="1"/>
  <c r="AJ258" i="26" s="1"/>
  <c r="AJ306" i="26" a="1"/>
  <c r="AJ306" i="26" s="1"/>
  <c r="AJ46" i="26" a="1"/>
  <c r="AJ46" i="26" s="1"/>
  <c r="AJ112" i="26" a="1"/>
  <c r="AJ112" i="26" s="1"/>
  <c r="AJ196" i="26" a="1"/>
  <c r="AJ196" i="26" s="1"/>
  <c r="AJ282" i="26" a="1"/>
  <c r="AJ282" i="26" s="1"/>
  <c r="AJ380" i="26" a="1"/>
  <c r="AJ380" i="26" s="1"/>
  <c r="AJ34" i="26" a="1"/>
  <c r="AJ34" i="26" s="1"/>
  <c r="AJ104" i="26" a="1"/>
  <c r="AJ104" i="26" s="1"/>
  <c r="AJ184" i="26" a="1"/>
  <c r="AJ184" i="26" s="1"/>
  <c r="AJ20" i="26" a="1"/>
  <c r="AJ20" i="26" s="1"/>
  <c r="AJ48" i="26" a="1"/>
  <c r="AJ48" i="26" s="1"/>
  <c r="AJ90" i="26" a="1"/>
  <c r="AJ90" i="26" s="1"/>
  <c r="AJ144" i="26" a="1"/>
  <c r="AJ144" i="26" s="1"/>
  <c r="AJ188" i="26" a="1"/>
  <c r="AJ188" i="26" s="1"/>
  <c r="AJ222" i="26" a="1"/>
  <c r="AJ222" i="26" s="1"/>
  <c r="AJ252" i="26" a="1"/>
  <c r="AJ252" i="26" s="1"/>
  <c r="AJ364" i="26" a="1"/>
  <c r="AJ364" i="26" s="1"/>
  <c r="AJ454" i="26" a="1"/>
  <c r="AJ454" i="26" s="1"/>
  <c r="AJ32" i="26" a="1"/>
  <c r="AJ32" i="26" s="1"/>
  <c r="AJ58" i="26" a="1"/>
  <c r="AJ58" i="26" s="1"/>
  <c r="AJ92" i="26" a="1"/>
  <c r="AJ92" i="26" s="1"/>
  <c r="AJ136" i="26" a="1"/>
  <c r="AJ136" i="26" s="1"/>
  <c r="AJ190" i="26" a="1"/>
  <c r="AJ190" i="26" s="1"/>
  <c r="AJ232" i="26" a="1"/>
  <c r="AJ232" i="26" s="1"/>
  <c r="AJ276" i="26" a="1"/>
  <c r="AJ276" i="26" s="1"/>
  <c r="AJ370" i="26" a="1"/>
  <c r="AJ370" i="26" s="1"/>
  <c r="AJ462" i="26" a="1"/>
  <c r="AJ462" i="26" s="1"/>
  <c r="AJ494" i="26" a="1"/>
  <c r="AJ494" i="26" s="1"/>
  <c r="AJ524" i="26" a="1"/>
  <c r="AJ524" i="26" s="1"/>
  <c r="AJ566" i="26" a="1"/>
  <c r="AJ566" i="26" s="1"/>
  <c r="AJ298" i="26" a="1"/>
  <c r="AJ298" i="26" s="1"/>
  <c r="AJ326" i="26" a="1"/>
  <c r="AJ326" i="26" s="1"/>
  <c r="AJ360" i="26" a="1"/>
  <c r="AJ360" i="26" s="1"/>
  <c r="AJ388" i="26" a="1"/>
  <c r="AJ388" i="26" s="1"/>
  <c r="AJ420" i="26" a="1"/>
  <c r="AJ420" i="26" s="1"/>
  <c r="AJ448" i="26" a="1"/>
  <c r="AJ448" i="26" s="1"/>
  <c r="AJ480" i="26" a="1"/>
  <c r="AJ480" i="26" s="1"/>
  <c r="AJ518" i="26" a="1"/>
  <c r="AJ518" i="26" s="1"/>
  <c r="AJ546" i="26" a="1"/>
  <c r="AJ546" i="26" s="1"/>
  <c r="AJ578" i="26" a="1"/>
  <c r="AJ578" i="26" s="1"/>
  <c r="AJ86" i="26" a="1"/>
  <c r="AJ86" i="26" s="1"/>
  <c r="AJ116" i="26" a="1"/>
  <c r="AJ116" i="26" s="1"/>
  <c r="AJ148" i="26" a="1"/>
  <c r="AJ148" i="26" s="1"/>
  <c r="AJ180" i="26" a="1"/>
  <c r="AJ180" i="26" s="1"/>
  <c r="AJ214" i="26" a="1"/>
  <c r="AJ214" i="26" s="1"/>
  <c r="AJ254" i="26" a="1"/>
  <c r="AJ254" i="26" s="1"/>
  <c r="AJ286" i="26" a="1"/>
  <c r="AJ286" i="26" s="1"/>
  <c r="AJ316" i="26" a="1"/>
  <c r="AJ316" i="26" s="1"/>
  <c r="AJ346" i="26" a="1"/>
  <c r="AJ346" i="26" s="1"/>
  <c r="AJ384" i="26" a="1"/>
  <c r="AJ384" i="26" s="1"/>
  <c r="AJ482" i="26" a="1"/>
  <c r="AJ482" i="26" s="1"/>
  <c r="AJ6" i="26" a="1"/>
  <c r="AJ6" i="26" s="1"/>
  <c r="AJ28" i="26" a="1"/>
  <c r="AJ28" i="26" s="1"/>
  <c r="AJ84" i="26" a="1"/>
  <c r="AJ84" i="26" s="1"/>
  <c r="AJ128" i="26" a="1"/>
  <c r="AJ128" i="26" s="1"/>
  <c r="AJ168" i="26" a="1"/>
  <c r="AJ168" i="26" s="1"/>
  <c r="AJ204" i="26" a="1"/>
  <c r="AJ204" i="26" s="1"/>
  <c r="AJ234" i="26" a="1"/>
  <c r="AJ234" i="26" s="1"/>
  <c r="AJ268" i="26" a="1"/>
  <c r="AJ268" i="26" s="1"/>
  <c r="AJ324" i="26" a="1"/>
  <c r="AJ324" i="26" s="1"/>
  <c r="AJ62" i="26" a="1"/>
  <c r="AJ62" i="26" s="1"/>
  <c r="AJ130" i="26" a="1"/>
  <c r="AJ130" i="26" s="1"/>
  <c r="AJ228" i="26" a="1"/>
  <c r="AJ228" i="26" s="1"/>
  <c r="AJ308" i="26" a="1"/>
  <c r="AJ308" i="26" s="1"/>
  <c r="AJ402" i="26" a="1"/>
  <c r="AJ402" i="26" s="1"/>
  <c r="AJ54" i="26" a="1"/>
  <c r="AJ54" i="26" s="1"/>
  <c r="AJ120" i="26" a="1"/>
  <c r="AJ120" i="26" s="1"/>
  <c r="AJ206" i="26" a="1"/>
  <c r="AJ206" i="26" s="1"/>
  <c r="AJ30" i="26" a="1"/>
  <c r="AJ30" i="26" s="1"/>
  <c r="AJ56" i="26" a="1"/>
  <c r="AJ56" i="26" s="1"/>
  <c r="AJ114" i="26" a="1"/>
  <c r="AJ114" i="26" s="1"/>
  <c r="AJ154" i="26" a="1"/>
  <c r="AJ154" i="26" s="1"/>
  <c r="AJ198" i="26" a="1"/>
  <c r="AJ198" i="26" s="1"/>
  <c r="AJ230" i="26" a="1"/>
  <c r="AJ230" i="26" s="1"/>
  <c r="AJ264" i="26" a="1"/>
  <c r="AJ264" i="26" s="1"/>
  <c r="AJ386" i="26" a="1"/>
  <c r="AJ386" i="26" s="1"/>
  <c r="AJ24" i="26" a="1"/>
  <c r="AJ24" i="26" s="1"/>
  <c r="AJ38" i="26" a="1"/>
  <c r="AJ38" i="26" s="1"/>
  <c r="AJ64" i="26" a="1"/>
  <c r="AJ64" i="26" s="1"/>
  <c r="AJ102" i="26" a="1"/>
  <c r="AJ102" i="26" s="1"/>
  <c r="AJ146" i="26" a="1"/>
  <c r="AJ146" i="26" s="1"/>
  <c r="AJ200" i="26" a="1"/>
  <c r="AJ200" i="26" s="1"/>
  <c r="AJ246" i="26" a="1"/>
  <c r="AJ246" i="26" s="1"/>
  <c r="AJ290" i="26" a="1"/>
  <c r="AJ290" i="26" s="1"/>
  <c r="AJ392" i="26" a="1"/>
  <c r="AJ392" i="26" s="1"/>
  <c r="AJ470" i="26" a="1"/>
  <c r="AJ470" i="26" s="1"/>
  <c r="AJ504" i="26" a="1"/>
  <c r="AJ504" i="26" s="1"/>
  <c r="AJ532" i="26" a="1"/>
  <c r="AJ532" i="26" s="1"/>
  <c r="AJ572" i="26" a="1"/>
  <c r="AJ572" i="26" s="1"/>
  <c r="AJ304" i="26" a="1"/>
  <c r="AJ304" i="26" s="1"/>
  <c r="AJ336" i="26" a="1"/>
  <c r="AJ336" i="26" s="1"/>
  <c r="AJ366" i="26" a="1"/>
  <c r="AJ366" i="26" s="1"/>
  <c r="AJ398" i="26" a="1"/>
  <c r="AJ398" i="26" s="1"/>
  <c r="AJ426" i="26" a="1"/>
  <c r="AJ426" i="26" s="1"/>
  <c r="AJ456" i="26" a="1"/>
  <c r="AJ456" i="26" s="1"/>
  <c r="AJ488" i="26" a="1"/>
  <c r="AJ488" i="26" s="1"/>
  <c r="AJ526" i="26" a="1"/>
  <c r="AJ526" i="26" s="1"/>
  <c r="AJ556" i="26" a="1"/>
  <c r="AJ556" i="26" s="1"/>
  <c r="AJ60" i="26" a="1"/>
  <c r="AJ60" i="26" s="1"/>
  <c r="AJ94" i="26" a="1"/>
  <c r="AJ94" i="26" s="1"/>
  <c r="AJ124" i="26" a="1"/>
  <c r="AJ124" i="26" s="1"/>
  <c r="AJ156" i="26" a="1"/>
  <c r="AJ156" i="26" s="1"/>
  <c r="AJ186" i="26" a="1"/>
  <c r="AJ186" i="26" s="1"/>
  <c r="AJ220" i="26" a="1"/>
  <c r="AJ220" i="26" s="1"/>
  <c r="AJ262" i="26" a="1"/>
  <c r="AJ262" i="26" s="1"/>
  <c r="AJ294" i="26" a="1"/>
  <c r="AJ294" i="26" s="1"/>
  <c r="AJ322" i="26" a="1"/>
  <c r="AJ322" i="26" s="1"/>
  <c r="AJ354" i="26" a="1"/>
  <c r="AJ354" i="26" s="1"/>
  <c r="AJ394" i="26" a="1"/>
  <c r="AJ394" i="26" s="1"/>
  <c r="AJ536" i="26" a="1"/>
  <c r="AJ536" i="26" s="1"/>
  <c r="AJ96" i="26" a="1"/>
  <c r="AJ96" i="26" s="1"/>
  <c r="AJ138" i="26" a="1"/>
  <c r="AJ138" i="26" s="1"/>
  <c r="AJ176" i="26" a="1"/>
  <c r="AJ176" i="26" s="1"/>
  <c r="AJ212" i="26" a="1"/>
  <c r="AJ212" i="26" s="1"/>
  <c r="AJ240" i="26" a="1"/>
  <c r="AJ240" i="26" s="1"/>
  <c r="AJ280" i="26" a="1"/>
  <c r="AJ280" i="26" s="1"/>
  <c r="AJ350" i="26" a="1"/>
  <c r="AJ350" i="26" s="1"/>
  <c r="AJ76" i="26" a="1"/>
  <c r="AJ76" i="26" s="1"/>
  <c r="AJ152" i="26" a="1"/>
  <c r="AJ152" i="26" s="1"/>
  <c r="AJ260" i="26" a="1"/>
  <c r="AJ260" i="26" s="1"/>
  <c r="AJ330" i="26" a="1"/>
  <c r="AJ330" i="26" s="1"/>
  <c r="AJ424" i="26" a="1"/>
  <c r="AJ424" i="26" s="1"/>
  <c r="AJ68" i="26" a="1"/>
  <c r="AJ68" i="26" s="1"/>
  <c r="AJ142" i="26" a="1"/>
  <c r="AJ142" i="26" s="1"/>
  <c r="AJ250" i="26" a="1"/>
  <c r="AJ250" i="26" s="1"/>
  <c r="AJ36" i="26" a="1"/>
  <c r="AJ36" i="26" s="1"/>
  <c r="AJ70" i="26" a="1"/>
  <c r="AJ70" i="26" s="1"/>
  <c r="AJ122" i="26" a="1"/>
  <c r="AJ122" i="26" s="1"/>
  <c r="AJ172" i="26" a="1"/>
  <c r="AJ172" i="26" s="1"/>
  <c r="AJ208" i="26" a="1"/>
  <c r="AJ208" i="26" s="1"/>
  <c r="AJ238" i="26" a="1"/>
  <c r="AJ238" i="26" s="1"/>
  <c r="AJ274" i="26" a="1"/>
  <c r="AJ274" i="26" s="1"/>
  <c r="AJ408" i="26" a="1"/>
  <c r="AJ408" i="26" s="1"/>
  <c r="AJ10" i="26" a="1"/>
  <c r="AJ10" i="26" s="1"/>
  <c r="AJ44" i="26" a="1"/>
  <c r="AJ44" i="26" s="1"/>
  <c r="AJ72" i="26" a="1"/>
  <c r="AJ72" i="26" s="1"/>
  <c r="AJ108" i="26" a="1"/>
  <c r="AJ108" i="26" s="1"/>
  <c r="AJ158" i="26" a="1"/>
  <c r="AJ158" i="26" s="1"/>
  <c r="AJ210" i="26" a="1"/>
  <c r="AJ210" i="26" s="1"/>
  <c r="AJ256" i="26" a="1"/>
  <c r="AJ256" i="26" s="1"/>
  <c r="AJ302" i="26" a="1"/>
  <c r="AJ302" i="26" s="1"/>
  <c r="AJ414" i="26" a="1"/>
  <c r="AJ414" i="26" s="1"/>
  <c r="AJ478" i="26" a="1"/>
  <c r="AJ478" i="26" s="1"/>
  <c r="AJ510" i="26" a="1"/>
  <c r="AJ510" i="26" s="1"/>
  <c r="AJ544" i="26" a="1"/>
  <c r="AJ544" i="26" s="1"/>
  <c r="AJ284" i="26" a="1"/>
  <c r="AJ284" i="26" s="1"/>
  <c r="AJ314" i="26" a="1"/>
  <c r="AJ314" i="26" s="1"/>
  <c r="AJ344" i="26" a="1"/>
  <c r="AJ344" i="26" s="1"/>
  <c r="AJ376" i="26" a="1"/>
  <c r="AJ376" i="26" s="1"/>
  <c r="AJ404" i="26" a="1"/>
  <c r="AJ404" i="26" s="1"/>
  <c r="AJ432" i="26" a="1"/>
  <c r="AJ432" i="26" s="1"/>
  <c r="AJ464" i="26" a="1"/>
  <c r="AJ464" i="26" s="1"/>
  <c r="AJ500" i="26" a="1"/>
  <c r="AJ500" i="26" s="1"/>
  <c r="AJ534" i="26" a="1"/>
  <c r="AJ534" i="26" s="1"/>
  <c r="AJ562" i="26" a="1"/>
  <c r="AJ562" i="26" s="1"/>
  <c r="AJ66" i="26" a="1"/>
  <c r="AJ66" i="26" s="1"/>
  <c r="AJ100" i="26" a="1"/>
  <c r="AJ100" i="26" s="1"/>
  <c r="AJ132" i="26" a="1"/>
  <c r="AJ132" i="26" s="1"/>
  <c r="AJ164" i="26" a="1"/>
  <c r="AJ164" i="26" s="1"/>
  <c r="AJ194" i="26" a="1"/>
  <c r="AJ194" i="26" s="1"/>
  <c r="AJ236" i="26" a="1"/>
  <c r="AJ236" i="26" s="1"/>
  <c r="AJ270" i="26" a="1"/>
  <c r="AJ270" i="26" s="1"/>
  <c r="AJ300" i="26" a="1"/>
  <c r="AJ300" i="26" s="1"/>
  <c r="AJ332" i="26" a="1"/>
  <c r="AJ332" i="26" s="1"/>
  <c r="AJ362" i="26" a="1"/>
  <c r="AJ362" i="26" s="1"/>
  <c r="AJ422" i="26" a="1"/>
  <c r="AJ422" i="26" s="1"/>
  <c r="AJ318" i="26" a="1"/>
  <c r="AJ318" i="26" s="1"/>
  <c r="AJ400" i="26" a="1"/>
  <c r="AJ400" i="26" s="1"/>
  <c r="AJ428" i="26" a="1"/>
  <c r="AJ428" i="26" s="1"/>
  <c r="AJ458" i="26" a="1"/>
  <c r="AJ458" i="26" s="1"/>
  <c r="AJ490" i="26" a="1"/>
  <c r="AJ490" i="26" s="1"/>
  <c r="AJ552" i="26" a="1"/>
  <c r="AJ552" i="26" s="1"/>
  <c r="AJ334" i="26" a="1"/>
  <c r="AJ334" i="26" s="1"/>
  <c r="AJ378" i="26" a="1"/>
  <c r="AJ378" i="26" s="1"/>
  <c r="AJ406" i="26" a="1"/>
  <c r="AJ406" i="26" s="1"/>
  <c r="AJ438" i="26" a="1"/>
  <c r="AJ438" i="26" s="1"/>
  <c r="AJ466" i="26" a="1"/>
  <c r="AJ466" i="26" s="1"/>
  <c r="AJ502" i="26" a="1"/>
  <c r="AJ502" i="26" s="1"/>
  <c r="AJ564" i="26" a="1"/>
  <c r="AJ564" i="26" s="1"/>
  <c r="AJ368" i="26" a="1"/>
  <c r="AJ368" i="26" s="1"/>
  <c r="AJ416" i="26" a="1"/>
  <c r="AJ416" i="26" s="1"/>
  <c r="AJ444" i="26" a="1"/>
  <c r="AJ444" i="26" s="1"/>
  <c r="AJ474" i="26" a="1"/>
  <c r="AJ474" i="26" s="1"/>
  <c r="AJ520" i="26" a="1"/>
  <c r="AJ520" i="26" s="1"/>
  <c r="AJ580" i="26" a="1"/>
  <c r="AJ580" i="26" s="1"/>
  <c r="AJ390" i="26" a="1"/>
  <c r="AJ390" i="26" s="1"/>
  <c r="AJ412" i="26" a="1"/>
  <c r="AJ412" i="26" s="1"/>
  <c r="AJ496" i="26" a="1"/>
  <c r="AJ496" i="26" s="1"/>
  <c r="AJ512" i="26" a="1"/>
  <c r="AJ512" i="26" s="1"/>
  <c r="AJ528" i="26" a="1"/>
  <c r="AJ528" i="26" s="1"/>
  <c r="AJ542" i="26" a="1"/>
  <c r="AJ542" i="26" s="1"/>
  <c r="AJ558" i="26" a="1"/>
  <c r="AJ558" i="26" s="1"/>
  <c r="AJ574" i="26" a="1"/>
  <c r="AJ574" i="26" s="1"/>
  <c r="AJ312" i="26" a="1"/>
  <c r="AJ312" i="26" s="1"/>
  <c r="AJ328" i="26" a="1"/>
  <c r="AJ328" i="26" s="1"/>
  <c r="AJ340" i="26" a="1"/>
  <c r="AJ340" i="26" s="1"/>
  <c r="AJ356" i="26" a="1"/>
  <c r="AJ356" i="26" s="1"/>
  <c r="AJ374" i="26" a="1"/>
  <c r="AJ374" i="26" s="1"/>
  <c r="AJ396" i="26" a="1"/>
  <c r="AJ396" i="26" s="1"/>
  <c r="AJ434" i="26" a="1"/>
  <c r="AJ434" i="26" s="1"/>
  <c r="AJ418" i="26" a="1"/>
  <c r="AJ418" i="26" s="1"/>
  <c r="AJ452" i="26" a="1"/>
  <c r="AJ452" i="26" s="1"/>
  <c r="AJ484" i="26" a="1"/>
  <c r="AJ484" i="26" s="1"/>
  <c r="AJ440" i="26" a="1"/>
  <c r="AJ440" i="26" s="1"/>
  <c r="AJ468" i="26" a="1"/>
  <c r="AJ468" i="26" s="1"/>
  <c r="AJ514" i="26" a="1"/>
  <c r="AJ514" i="26" s="1"/>
  <c r="AJ576" i="26" a="1"/>
  <c r="AJ576" i="26" s="1"/>
  <c r="AJ460" i="26" a="1"/>
  <c r="AJ460" i="26" s="1"/>
  <c r="AJ476" i="26" a="1"/>
  <c r="AJ476" i="26" s="1"/>
  <c r="AJ492" i="26" a="1"/>
  <c r="AJ492" i="26" s="1"/>
  <c r="AJ554" i="26" a="1"/>
  <c r="AJ554" i="26" s="1"/>
  <c r="AJ498" i="26" a="1"/>
  <c r="AJ498" i="26" s="1"/>
  <c r="AJ530" i="26" a="1"/>
  <c r="AJ530" i="26" s="1"/>
  <c r="AJ508" i="26" a="1"/>
  <c r="AJ508" i="26" s="1"/>
  <c r="AJ522" i="26" a="1"/>
  <c r="AJ522" i="26" s="1"/>
  <c r="AJ538" i="26" a="1"/>
  <c r="AJ538" i="26" s="1"/>
  <c r="AJ570" i="26" a="1"/>
  <c r="AJ570" i="26" s="1"/>
  <c r="P21" i="19" a="1"/>
  <c r="P21" i="19" s="1"/>
  <c r="AJ548" i="26" a="1"/>
  <c r="AJ548" i="26" s="1"/>
  <c r="AJ560" i="26" a="1"/>
  <c r="AJ560" i="26" s="1"/>
  <c r="K587" i="26"/>
  <c r="J587" i="26"/>
  <c r="I587" i="26"/>
  <c r="H587" i="26"/>
  <c r="AJ586" i="26" l="1"/>
  <c r="AJ582" i="26"/>
  <c r="AJ584" i="26"/>
  <c r="AJ591" i="26" l="1"/>
  <c r="AJ588" i="26"/>
  <c r="AJ593" i="26" s="1"/>
  <c r="BJ39" i="26"/>
  <c r="BJ41" i="26"/>
  <c r="BJ43" i="26"/>
  <c r="BJ45" i="26"/>
  <c r="BJ47" i="26"/>
  <c r="BJ49" i="26"/>
  <c r="BJ51" i="26"/>
  <c r="BJ53" i="26"/>
  <c r="BJ55" i="26"/>
  <c r="BJ57" i="26"/>
  <c r="BJ59" i="26"/>
  <c r="BJ61" i="26"/>
  <c r="BJ63" i="26"/>
  <c r="BJ65" i="26"/>
  <c r="BJ67" i="26"/>
  <c r="BJ69" i="26"/>
  <c r="BJ71" i="26"/>
  <c r="BJ73" i="26"/>
  <c r="BJ75" i="26"/>
  <c r="BJ77" i="26"/>
  <c r="BJ79" i="26"/>
  <c r="BJ81" i="26"/>
  <c r="BJ83" i="26"/>
  <c r="BJ85" i="26"/>
  <c r="BJ87" i="26"/>
  <c r="BJ89" i="26"/>
  <c r="BJ91" i="26"/>
  <c r="BJ93" i="26"/>
  <c r="BJ95" i="26"/>
  <c r="BJ97" i="26"/>
  <c r="BJ99" i="26"/>
  <c r="BJ101" i="26"/>
  <c r="BJ103" i="26"/>
  <c r="BJ105" i="26"/>
  <c r="BJ107" i="26"/>
  <c r="BJ109" i="26"/>
  <c r="BJ111" i="26"/>
  <c r="BJ113" i="26"/>
  <c r="BJ115" i="26"/>
  <c r="BJ117" i="26"/>
  <c r="BJ119" i="26"/>
  <c r="BJ121" i="26"/>
  <c r="BJ123" i="26"/>
  <c r="BJ125" i="26"/>
  <c r="BJ127" i="26"/>
  <c r="BJ129" i="26"/>
  <c r="BJ131" i="26"/>
  <c r="BJ133" i="26"/>
  <c r="BJ135" i="26"/>
  <c r="BJ137" i="26"/>
  <c r="BJ139" i="26"/>
  <c r="BJ141" i="26"/>
  <c r="BJ143" i="26"/>
  <c r="BJ145" i="26"/>
  <c r="BJ147" i="26"/>
  <c r="BJ149" i="26"/>
  <c r="BJ151" i="26"/>
  <c r="BJ153" i="26"/>
  <c r="BJ155" i="26"/>
  <c r="BJ157" i="26"/>
  <c r="BJ159" i="26"/>
  <c r="BJ161" i="26"/>
  <c r="BJ163" i="26"/>
  <c r="BJ165" i="26"/>
  <c r="BJ167" i="26"/>
  <c r="BJ169" i="26"/>
  <c r="BJ171" i="26"/>
  <c r="BJ173" i="26"/>
  <c r="BJ175" i="26"/>
  <c r="BJ177" i="26"/>
  <c r="BJ179" i="26"/>
  <c r="BJ181" i="26"/>
  <c r="BJ183" i="26"/>
  <c r="BJ185" i="26"/>
  <c r="BJ187" i="26"/>
  <c r="BJ189" i="26"/>
  <c r="BJ191" i="26"/>
  <c r="BJ193" i="26"/>
  <c r="BJ195" i="26"/>
  <c r="BJ197" i="26"/>
  <c r="BJ199" i="26"/>
  <c r="BJ201" i="26"/>
  <c r="BJ203" i="26"/>
  <c r="BJ205" i="26"/>
  <c r="BJ207" i="26"/>
  <c r="BJ209" i="26"/>
  <c r="BJ211" i="26"/>
  <c r="BJ213" i="26"/>
  <c r="BJ215" i="26"/>
  <c r="BJ217" i="26"/>
  <c r="BJ219" i="26"/>
  <c r="BJ221" i="26"/>
  <c r="BJ223" i="26"/>
  <c r="BJ225" i="26"/>
  <c r="BJ227" i="26"/>
  <c r="BJ229" i="26"/>
  <c r="BJ231" i="26"/>
  <c r="BJ233" i="26"/>
  <c r="BJ235" i="26"/>
  <c r="BJ237" i="26"/>
  <c r="BJ239" i="26"/>
  <c r="BJ241" i="26"/>
  <c r="BJ243" i="26"/>
  <c r="BJ245" i="26"/>
  <c r="BJ247" i="26"/>
  <c r="BJ249" i="26"/>
  <c r="BJ251" i="26"/>
  <c r="BJ253" i="26"/>
  <c r="BJ255" i="26"/>
  <c r="BJ257" i="26"/>
  <c r="BJ259" i="26"/>
  <c r="BJ261" i="26"/>
  <c r="BJ263" i="26"/>
  <c r="BJ265" i="26"/>
  <c r="BJ267" i="26"/>
  <c r="BJ269" i="26"/>
  <c r="BJ271" i="26"/>
  <c r="BJ273" i="26"/>
  <c r="BJ275" i="26"/>
  <c r="BJ277" i="26"/>
  <c r="BJ279" i="26"/>
  <c r="BJ281" i="26"/>
  <c r="BJ283" i="26"/>
  <c r="BJ285" i="26"/>
  <c r="BJ287" i="26"/>
  <c r="BJ289" i="26"/>
  <c r="BJ291" i="26"/>
  <c r="BJ293" i="26"/>
  <c r="BJ295" i="26"/>
  <c r="BJ297" i="26"/>
  <c r="BJ299" i="26"/>
  <c r="BJ301" i="26"/>
  <c r="BJ303" i="26"/>
  <c r="BJ305" i="26"/>
  <c r="BJ307" i="26"/>
  <c r="BJ309" i="26"/>
  <c r="BJ311" i="26"/>
  <c r="BJ313" i="26"/>
  <c r="BJ315" i="26"/>
  <c r="BJ317" i="26"/>
  <c r="BJ319" i="26"/>
  <c r="BJ321" i="26"/>
  <c r="BJ323" i="26"/>
  <c r="BJ325" i="26"/>
  <c r="BJ327" i="26"/>
  <c r="BJ329" i="26"/>
  <c r="BJ331" i="26"/>
  <c r="BJ333" i="26"/>
  <c r="BJ335" i="26"/>
  <c r="BJ337" i="26"/>
  <c r="BJ339" i="26"/>
  <c r="BJ341" i="26"/>
  <c r="BJ343" i="26"/>
  <c r="BJ345" i="26"/>
  <c r="BJ347" i="26"/>
  <c r="BJ349" i="26"/>
  <c r="BJ351" i="26"/>
  <c r="BJ353" i="26"/>
  <c r="BJ355" i="26"/>
  <c r="BJ357" i="26"/>
  <c r="BJ359" i="26"/>
  <c r="BJ361" i="26"/>
  <c r="BJ363" i="26"/>
  <c r="BJ365" i="26"/>
  <c r="BJ367" i="26"/>
  <c r="BJ369" i="26"/>
  <c r="BJ371" i="26"/>
  <c r="BJ373" i="26"/>
  <c r="BJ375" i="26"/>
  <c r="BJ377" i="26"/>
  <c r="BJ379" i="26"/>
  <c r="BJ381" i="26"/>
  <c r="BJ383" i="26"/>
  <c r="BJ385" i="26"/>
  <c r="BJ387" i="26"/>
  <c r="BJ389" i="26"/>
  <c r="BJ391" i="26"/>
  <c r="BJ393" i="26"/>
  <c r="BJ395" i="26"/>
  <c r="BJ397" i="26"/>
  <c r="BJ399" i="26"/>
  <c r="BJ401" i="26"/>
  <c r="BJ403" i="26"/>
  <c r="BJ405" i="26"/>
  <c r="BJ407" i="26"/>
  <c r="BJ409" i="26"/>
  <c r="BJ411" i="26"/>
  <c r="BJ413" i="26"/>
  <c r="BJ415" i="26"/>
  <c r="BJ417" i="26"/>
  <c r="BJ419" i="26"/>
  <c r="BJ421" i="26"/>
  <c r="BJ423" i="26"/>
  <c r="BJ425" i="26"/>
  <c r="BJ427" i="26"/>
  <c r="BJ429" i="26"/>
  <c r="BJ431" i="26"/>
  <c r="BJ433" i="26"/>
  <c r="BJ435" i="26"/>
  <c r="BJ437" i="26"/>
  <c r="BJ439" i="26"/>
  <c r="BJ441" i="26"/>
  <c r="BJ443" i="26"/>
  <c r="BJ445" i="26"/>
  <c r="BJ447" i="26"/>
  <c r="BJ449" i="26"/>
  <c r="BJ451" i="26"/>
  <c r="BJ453" i="26"/>
  <c r="BJ455" i="26"/>
  <c r="BJ457" i="26"/>
  <c r="BJ459" i="26"/>
  <c r="BJ461" i="26"/>
  <c r="BJ463" i="26"/>
  <c r="BJ465" i="26"/>
  <c r="BJ467" i="26"/>
  <c r="BJ469" i="26"/>
  <c r="BJ471" i="26"/>
  <c r="BJ473" i="26"/>
  <c r="BJ475" i="26"/>
  <c r="BJ477" i="26"/>
  <c r="BJ479" i="26"/>
  <c r="BJ481" i="26"/>
  <c r="BJ483" i="26"/>
  <c r="BJ485" i="26"/>
  <c r="BJ487" i="26"/>
  <c r="BJ489" i="26"/>
  <c r="BJ491" i="26"/>
  <c r="BJ493" i="26"/>
  <c r="BJ495" i="26"/>
  <c r="BJ497" i="26"/>
  <c r="BJ499" i="26"/>
  <c r="BJ501" i="26"/>
  <c r="BJ503" i="26"/>
  <c r="BJ505" i="26"/>
  <c r="BJ507" i="26"/>
  <c r="BJ509" i="26"/>
  <c r="BJ511" i="26"/>
  <c r="BJ513" i="26"/>
  <c r="BJ515" i="26"/>
  <c r="BJ517" i="26"/>
  <c r="BJ519" i="26"/>
  <c r="BJ521" i="26"/>
  <c r="BJ523" i="26"/>
  <c r="BJ525" i="26"/>
  <c r="BJ527" i="26"/>
  <c r="BJ529" i="26"/>
  <c r="BJ531" i="26"/>
  <c r="BJ533" i="26"/>
  <c r="BJ535" i="26"/>
  <c r="BJ537" i="26"/>
  <c r="BJ539" i="26"/>
  <c r="BJ541" i="26"/>
  <c r="BJ543" i="26"/>
  <c r="BJ545" i="26"/>
  <c r="BJ547" i="26"/>
  <c r="BJ549" i="26"/>
  <c r="BJ551" i="26"/>
  <c r="BJ553" i="26"/>
  <c r="BJ555" i="26"/>
  <c r="BJ557" i="26"/>
  <c r="BJ559" i="26"/>
  <c r="BJ561" i="26"/>
  <c r="BJ563" i="26"/>
  <c r="BJ565" i="26"/>
  <c r="BJ567" i="26"/>
  <c r="BJ569" i="26"/>
  <c r="BJ571" i="26"/>
  <c r="BJ573" i="26"/>
  <c r="BJ575" i="26"/>
  <c r="BJ577" i="26"/>
  <c r="BJ579" i="26"/>
  <c r="BJ37" i="26"/>
  <c r="BJ5" i="26"/>
  <c r="BJ7" i="26"/>
  <c r="BJ9" i="26"/>
  <c r="BJ11" i="26"/>
  <c r="BJ13" i="26"/>
  <c r="BJ15" i="26"/>
  <c r="BJ17" i="26"/>
  <c r="BJ19" i="26"/>
  <c r="BJ21" i="26"/>
  <c r="BJ23" i="26"/>
  <c r="BJ25" i="26"/>
  <c r="BJ27" i="26"/>
  <c r="BJ29" i="26"/>
  <c r="BJ31" i="26"/>
  <c r="BJ33" i="26"/>
  <c r="BJ35" i="26"/>
  <c r="AJ601" i="26" l="1"/>
  <c r="E601" i="26" s="1"/>
  <c r="H602" i="26" l="1"/>
  <c r="E600" i="26"/>
  <c r="F600" i="26" s="1"/>
  <c r="P296" i="19" a="1"/>
  <c r="P296" i="19" s="1"/>
  <c r="H580" i="26" a="1"/>
  <c r="H580" i="26" s="1"/>
  <c r="AX580" i="26" s="1"/>
  <c r="H578" i="26" a="1"/>
  <c r="H578" i="26" s="1"/>
  <c r="AX578" i="26" s="1"/>
  <c r="H576" i="26" a="1"/>
  <c r="H576" i="26" s="1"/>
  <c r="AX576" i="26" s="1"/>
  <c r="H574" i="26" a="1"/>
  <c r="H574" i="26" s="1"/>
  <c r="AX574" i="26" s="1"/>
  <c r="H572" i="26" a="1"/>
  <c r="H572" i="26" s="1"/>
  <c r="AX572" i="26" s="1"/>
  <c r="H570" i="26" a="1"/>
  <c r="H570" i="26" s="1"/>
  <c r="AX570" i="26" s="1"/>
  <c r="H568" i="26" a="1"/>
  <c r="H568" i="26" s="1"/>
  <c r="AX568" i="26" s="1"/>
  <c r="H566" i="26" a="1"/>
  <c r="H566" i="26" s="1"/>
  <c r="AX566" i="26" s="1"/>
  <c r="H564" i="26" a="1"/>
  <c r="H564" i="26" s="1"/>
  <c r="AX564" i="26" s="1"/>
  <c r="H562" i="26" a="1"/>
  <c r="H562" i="26" s="1"/>
  <c r="AX562" i="26" s="1"/>
  <c r="H560" i="26" a="1"/>
  <c r="H560" i="26" s="1"/>
  <c r="AX560" i="26" s="1"/>
  <c r="H558" i="26" a="1"/>
  <c r="H558" i="26" s="1"/>
  <c r="AX558" i="26" s="1"/>
  <c r="H556" i="26" a="1"/>
  <c r="H556" i="26" s="1"/>
  <c r="AX556" i="26" s="1"/>
  <c r="H554" i="26" a="1"/>
  <c r="H554" i="26" s="1"/>
  <c r="AX554" i="26" s="1"/>
  <c r="H552" i="26" a="1"/>
  <c r="H552" i="26" s="1"/>
  <c r="AX552" i="26" s="1"/>
  <c r="H550" i="26" a="1"/>
  <c r="H550" i="26" s="1"/>
  <c r="AX550" i="26" s="1"/>
  <c r="H548" i="26" a="1"/>
  <c r="H548" i="26" s="1"/>
  <c r="AX548" i="26" s="1"/>
  <c r="H546" i="26" a="1"/>
  <c r="H546" i="26" s="1"/>
  <c r="AX546" i="26" s="1"/>
  <c r="H544" i="26" a="1"/>
  <c r="H544" i="26" s="1"/>
  <c r="AX544" i="26" s="1"/>
  <c r="H542" i="26" a="1"/>
  <c r="H542" i="26" s="1"/>
  <c r="AX542" i="26" s="1"/>
  <c r="H540" i="26" a="1"/>
  <c r="H540" i="26" s="1"/>
  <c r="AX540" i="26" s="1"/>
  <c r="H583" i="26"/>
  <c r="I583" i="26"/>
  <c r="J583" i="26"/>
  <c r="K583" i="26"/>
  <c r="H585" i="26"/>
  <c r="I585" i="26"/>
  <c r="J585" i="26"/>
  <c r="K585" i="26"/>
  <c r="H538" i="26" a="1"/>
  <c r="H538" i="26" s="1"/>
  <c r="AX538" i="26" s="1"/>
  <c r="H536" i="26" a="1"/>
  <c r="H536" i="26" s="1"/>
  <c r="AX536" i="26" s="1"/>
  <c r="H534" i="26" a="1"/>
  <c r="H534" i="26" s="1"/>
  <c r="AX534" i="26" s="1"/>
  <c r="H532" i="26" a="1"/>
  <c r="H532" i="26" s="1"/>
  <c r="AX532" i="26" s="1"/>
  <c r="H530" i="26" a="1"/>
  <c r="H530" i="26" s="1"/>
  <c r="AX530" i="26" s="1"/>
  <c r="H528" i="26" a="1"/>
  <c r="H528" i="26" s="1"/>
  <c r="AX528" i="26" s="1"/>
  <c r="H526" i="26" a="1"/>
  <c r="H526" i="26" s="1"/>
  <c r="AX526" i="26" s="1"/>
  <c r="H524" i="26" a="1"/>
  <c r="H524" i="26" s="1"/>
  <c r="AX524" i="26" s="1"/>
  <c r="H522" i="26" a="1"/>
  <c r="H522" i="26" s="1"/>
  <c r="AX522" i="26" s="1"/>
  <c r="H520" i="26" a="1"/>
  <c r="H520" i="26" s="1"/>
  <c r="AX520" i="26" s="1"/>
  <c r="H518" i="26" a="1"/>
  <c r="H518" i="26" s="1"/>
  <c r="AX518" i="26" s="1"/>
  <c r="H516" i="26" a="1"/>
  <c r="H516" i="26" s="1"/>
  <c r="AX516" i="26" s="1"/>
  <c r="H514" i="26" a="1"/>
  <c r="H514" i="26" s="1"/>
  <c r="AX514" i="26" s="1"/>
  <c r="H512" i="26" a="1"/>
  <c r="H512" i="26" s="1"/>
  <c r="AX512" i="26" s="1"/>
  <c r="H510" i="26" a="1"/>
  <c r="H510" i="26" s="1"/>
  <c r="AX510" i="26" s="1"/>
  <c r="H508" i="26" a="1"/>
  <c r="H508" i="26" s="1"/>
  <c r="AX508" i="26" s="1"/>
  <c r="H506" i="26" a="1"/>
  <c r="H506" i="26" s="1"/>
  <c r="AX506" i="26" s="1"/>
  <c r="H504" i="26" a="1"/>
  <c r="H504" i="26" s="1"/>
  <c r="AX504" i="26" s="1"/>
  <c r="H502" i="26" a="1"/>
  <c r="H502" i="26" s="1"/>
  <c r="AX502" i="26" s="1"/>
  <c r="H500" i="26" a="1"/>
  <c r="H500" i="26" s="1"/>
  <c r="AX500" i="26" s="1"/>
  <c r="H498" i="26" a="1"/>
  <c r="H498" i="26" s="1"/>
  <c r="AX498" i="26" s="1"/>
  <c r="H496" i="26" a="1"/>
  <c r="H496" i="26" s="1"/>
  <c r="AX496" i="26" s="1"/>
  <c r="H494" i="26" a="1"/>
  <c r="H494" i="26" s="1"/>
  <c r="AX494" i="26" s="1"/>
  <c r="H492" i="26" a="1"/>
  <c r="H492" i="26" s="1"/>
  <c r="AX492" i="26" s="1"/>
  <c r="H490" i="26" a="1"/>
  <c r="H490" i="26" s="1"/>
  <c r="AX490" i="26" s="1"/>
  <c r="H488" i="26" a="1"/>
  <c r="H488" i="26" s="1"/>
  <c r="AX488" i="26" s="1"/>
  <c r="H486" i="26" a="1"/>
  <c r="H486" i="26" s="1"/>
  <c r="AX486" i="26" s="1"/>
  <c r="H484" i="26" a="1"/>
  <c r="H484" i="26" s="1"/>
  <c r="AX484" i="26" s="1"/>
  <c r="H482" i="26" a="1"/>
  <c r="H482" i="26" s="1"/>
  <c r="AX482" i="26" s="1"/>
  <c r="H480" i="26" a="1"/>
  <c r="H480" i="26" s="1"/>
  <c r="AX480" i="26" s="1"/>
  <c r="H478" i="26" a="1"/>
  <c r="H478" i="26" s="1"/>
  <c r="AX478" i="26" s="1"/>
  <c r="H476" i="26" a="1"/>
  <c r="H476" i="26" s="1"/>
  <c r="AX476" i="26" s="1"/>
  <c r="H474" i="26" a="1"/>
  <c r="H474" i="26" s="1"/>
  <c r="AX474" i="26" s="1"/>
  <c r="H472" i="26" a="1"/>
  <c r="H472" i="26" s="1"/>
  <c r="AX472" i="26" s="1"/>
  <c r="H470" i="26" a="1"/>
  <c r="H470" i="26" s="1"/>
  <c r="AX470" i="26" s="1"/>
  <c r="H468" i="26" a="1"/>
  <c r="H468" i="26" s="1"/>
  <c r="AX468" i="26" s="1"/>
  <c r="H466" i="26" a="1"/>
  <c r="H466" i="26" s="1"/>
  <c r="AX466" i="26" s="1"/>
  <c r="H464" i="26" a="1"/>
  <c r="H464" i="26" s="1"/>
  <c r="AX464" i="26" s="1"/>
  <c r="H462" i="26" a="1"/>
  <c r="H462" i="26" s="1"/>
  <c r="AX462" i="26" s="1"/>
  <c r="H460" i="26" a="1"/>
  <c r="H460" i="26" s="1"/>
  <c r="AX460" i="26" s="1"/>
  <c r="H458" i="26" a="1"/>
  <c r="H458" i="26" s="1"/>
  <c r="AX458" i="26" s="1"/>
  <c r="H456" i="26" a="1"/>
  <c r="H456" i="26" s="1"/>
  <c r="AX456" i="26" s="1"/>
  <c r="H454" i="26" a="1"/>
  <c r="H454" i="26" s="1"/>
  <c r="AX454" i="26" s="1"/>
  <c r="H452" i="26" a="1"/>
  <c r="H452" i="26" s="1"/>
  <c r="AX452" i="26" s="1"/>
  <c r="H450" i="26" a="1"/>
  <c r="H450" i="26" s="1"/>
  <c r="AX450" i="26" s="1"/>
  <c r="H448" i="26" a="1"/>
  <c r="H448" i="26" s="1"/>
  <c r="AX448" i="26" s="1"/>
  <c r="H446" i="26" a="1"/>
  <c r="H446" i="26" s="1"/>
  <c r="AX446" i="26" s="1"/>
  <c r="H444" i="26" a="1"/>
  <c r="H444" i="26" s="1"/>
  <c r="AX444" i="26" s="1"/>
  <c r="H442" i="26" a="1"/>
  <c r="H442" i="26" s="1"/>
  <c r="AX442" i="26" s="1"/>
  <c r="H440" i="26" a="1"/>
  <c r="H440" i="26" s="1"/>
  <c r="AX440" i="26" s="1"/>
  <c r="H438" i="26" a="1"/>
  <c r="H438" i="26" s="1"/>
  <c r="AX438" i="26" s="1"/>
  <c r="H436" i="26" a="1"/>
  <c r="H436" i="26" s="1"/>
  <c r="AX436" i="26" s="1"/>
  <c r="H434" i="26" a="1"/>
  <c r="H434" i="26" s="1"/>
  <c r="AX434" i="26" s="1"/>
  <c r="H432" i="26" a="1"/>
  <c r="H432" i="26" s="1"/>
  <c r="AX432" i="26" s="1"/>
  <c r="H430" i="26" a="1"/>
  <c r="H430" i="26" s="1"/>
  <c r="AX430" i="26" s="1"/>
  <c r="H428" i="26" a="1"/>
  <c r="H428" i="26" s="1"/>
  <c r="AX428" i="26" s="1"/>
  <c r="H426" i="26" a="1"/>
  <c r="H426" i="26" s="1"/>
  <c r="AX426" i="26" s="1"/>
  <c r="H424" i="26" a="1"/>
  <c r="H424" i="26" s="1"/>
  <c r="AX424" i="26" s="1"/>
  <c r="H422" i="26" a="1"/>
  <c r="H422" i="26" s="1"/>
  <c r="AX422" i="26" s="1"/>
  <c r="H420" i="26" a="1"/>
  <c r="H420" i="26" s="1"/>
  <c r="AX420" i="26" s="1"/>
  <c r="H418" i="26" a="1"/>
  <c r="H418" i="26" s="1"/>
  <c r="AX418" i="26" s="1"/>
  <c r="H416" i="26" a="1"/>
  <c r="H416" i="26" s="1"/>
  <c r="AX416" i="26" s="1"/>
  <c r="H414" i="26" a="1"/>
  <c r="H414" i="26" s="1"/>
  <c r="AX414" i="26" s="1"/>
  <c r="H412" i="26" a="1"/>
  <c r="H412" i="26" s="1"/>
  <c r="AX412" i="26" s="1"/>
  <c r="H410" i="26" a="1"/>
  <c r="H410" i="26" s="1"/>
  <c r="AX410" i="26" s="1"/>
  <c r="H408" i="26" a="1"/>
  <c r="H408" i="26" s="1"/>
  <c r="AX408" i="26" s="1"/>
  <c r="H406" i="26" a="1"/>
  <c r="H406" i="26" s="1"/>
  <c r="AX406" i="26" s="1"/>
  <c r="H404" i="26" a="1"/>
  <c r="H404" i="26" s="1"/>
  <c r="AX404" i="26" s="1"/>
  <c r="H402" i="26" a="1"/>
  <c r="H402" i="26" s="1"/>
  <c r="AX402" i="26" s="1"/>
  <c r="H400" i="26" a="1"/>
  <c r="H400" i="26" s="1"/>
  <c r="AX400" i="26" s="1"/>
  <c r="H398" i="26" a="1"/>
  <c r="H398" i="26" s="1"/>
  <c r="AX398" i="26" s="1"/>
  <c r="H396" i="26" a="1"/>
  <c r="H396" i="26" s="1"/>
  <c r="AX396" i="26" s="1"/>
  <c r="H394" i="26" a="1"/>
  <c r="H394" i="26" s="1"/>
  <c r="AX394" i="26" s="1"/>
  <c r="H392" i="26" a="1"/>
  <c r="H392" i="26" s="1"/>
  <c r="AX392" i="26" s="1"/>
  <c r="H390" i="26" a="1"/>
  <c r="H390" i="26" s="1"/>
  <c r="AX390" i="26" s="1"/>
  <c r="H388" i="26" a="1"/>
  <c r="H388" i="26" s="1"/>
  <c r="AX388" i="26" s="1"/>
  <c r="H386" i="26" a="1"/>
  <c r="H386" i="26" s="1"/>
  <c r="AX386" i="26" s="1"/>
  <c r="H384" i="26" a="1"/>
  <c r="H384" i="26" s="1"/>
  <c r="AX384" i="26" s="1"/>
  <c r="H382" i="26" a="1"/>
  <c r="H382" i="26" s="1"/>
  <c r="AX382" i="26" s="1"/>
  <c r="H380" i="26" a="1"/>
  <c r="H380" i="26" s="1"/>
  <c r="AX380" i="26" s="1"/>
  <c r="H378" i="26" a="1"/>
  <c r="H378" i="26" s="1"/>
  <c r="AX378" i="26" s="1"/>
  <c r="H376" i="26" a="1"/>
  <c r="H376" i="26" s="1"/>
  <c r="AX376" i="26" s="1"/>
  <c r="H374" i="26" a="1"/>
  <c r="H374" i="26" s="1"/>
  <c r="AX374" i="26" s="1"/>
  <c r="H372" i="26" a="1"/>
  <c r="H372" i="26" s="1"/>
  <c r="AX372" i="26" s="1"/>
  <c r="H370" i="26" a="1"/>
  <c r="H370" i="26" s="1"/>
  <c r="AX370" i="26" s="1"/>
  <c r="H368" i="26" a="1"/>
  <c r="H368" i="26" s="1"/>
  <c r="AX368" i="26" s="1"/>
  <c r="H366" i="26" a="1"/>
  <c r="H366" i="26" s="1"/>
  <c r="AX366" i="26" s="1"/>
  <c r="H364" i="26" a="1"/>
  <c r="H364" i="26" s="1"/>
  <c r="AX364" i="26" s="1"/>
  <c r="H362" i="26" a="1"/>
  <c r="H362" i="26" s="1"/>
  <c r="AX362" i="26" s="1"/>
  <c r="H360" i="26" a="1"/>
  <c r="H360" i="26" s="1"/>
  <c r="AX360" i="26" s="1"/>
  <c r="H358" i="26" a="1"/>
  <c r="H358" i="26" s="1"/>
  <c r="AX358" i="26" s="1"/>
  <c r="H356" i="26" a="1"/>
  <c r="H356" i="26" s="1"/>
  <c r="AX356" i="26" s="1"/>
  <c r="H354" i="26" a="1"/>
  <c r="H354" i="26" s="1"/>
  <c r="AX354" i="26" s="1"/>
  <c r="H352" i="26" a="1"/>
  <c r="H352" i="26" s="1"/>
  <c r="AX352" i="26" s="1"/>
  <c r="H350" i="26" a="1"/>
  <c r="H350" i="26" s="1"/>
  <c r="AX350" i="26" s="1"/>
  <c r="H348" i="26" a="1"/>
  <c r="H348" i="26" s="1"/>
  <c r="AX348" i="26" s="1"/>
  <c r="H346" i="26" a="1"/>
  <c r="H346" i="26" s="1"/>
  <c r="AX346" i="26" s="1"/>
  <c r="H344" i="26" a="1"/>
  <c r="H344" i="26" s="1"/>
  <c r="AX344" i="26" s="1"/>
  <c r="H342" i="26" a="1"/>
  <c r="H342" i="26" s="1"/>
  <c r="AX342" i="26" s="1"/>
  <c r="H340" i="26" a="1"/>
  <c r="H340" i="26" s="1"/>
  <c r="AX340" i="26" s="1"/>
  <c r="H338" i="26" a="1"/>
  <c r="H338" i="26" s="1"/>
  <c r="AX338" i="26" s="1"/>
  <c r="H336" i="26" a="1"/>
  <c r="H336" i="26" s="1"/>
  <c r="AX336" i="26" s="1"/>
  <c r="H334" i="26" a="1"/>
  <c r="H334" i="26" s="1"/>
  <c r="AX334" i="26" s="1"/>
  <c r="H332" i="26" a="1"/>
  <c r="H332" i="26" s="1"/>
  <c r="AX332" i="26" s="1"/>
  <c r="H330" i="26" a="1"/>
  <c r="H330" i="26" s="1"/>
  <c r="AX330" i="26" s="1"/>
  <c r="H328" i="26" a="1"/>
  <c r="H328" i="26" s="1"/>
  <c r="AX328" i="26" s="1"/>
  <c r="H326" i="26" a="1"/>
  <c r="H326" i="26" s="1"/>
  <c r="AX326" i="26" s="1"/>
  <c r="H324" i="26" a="1"/>
  <c r="H324" i="26" s="1"/>
  <c r="AX324" i="26" s="1"/>
  <c r="H322" i="26" a="1"/>
  <c r="H322" i="26" s="1"/>
  <c r="AX322" i="26" s="1"/>
  <c r="H320" i="26" a="1"/>
  <c r="H320" i="26" s="1"/>
  <c r="AX320" i="26" s="1"/>
  <c r="H318" i="26" a="1"/>
  <c r="H318" i="26" s="1"/>
  <c r="AX318" i="26" s="1"/>
  <c r="H316" i="26" a="1"/>
  <c r="H316" i="26" s="1"/>
  <c r="AX316" i="26" s="1"/>
  <c r="H314" i="26" a="1"/>
  <c r="H314" i="26" s="1"/>
  <c r="AX314" i="26" s="1"/>
  <c r="H312" i="26" a="1"/>
  <c r="H312" i="26" s="1"/>
  <c r="AX312" i="26" s="1"/>
  <c r="H310" i="26" a="1"/>
  <c r="H310" i="26" s="1"/>
  <c r="AX310" i="26" s="1"/>
  <c r="H308" i="26" a="1"/>
  <c r="H308" i="26" s="1"/>
  <c r="AX308" i="26" s="1"/>
  <c r="H306" i="26" a="1"/>
  <c r="H306" i="26" s="1"/>
  <c r="AX306" i="26" s="1"/>
  <c r="H304" i="26" a="1"/>
  <c r="H304" i="26" s="1"/>
  <c r="AX304" i="26" s="1"/>
  <c r="H302" i="26" a="1"/>
  <c r="H302" i="26" s="1"/>
  <c r="AX302" i="26" s="1"/>
  <c r="H300" i="26" a="1"/>
  <c r="H300" i="26" s="1"/>
  <c r="AX300" i="26" s="1"/>
  <c r="H298" i="26" a="1"/>
  <c r="H298" i="26" s="1"/>
  <c r="AX298" i="26" s="1"/>
  <c r="H296" i="26" a="1"/>
  <c r="H296" i="26" s="1"/>
  <c r="AX296" i="26" s="1"/>
  <c r="H294" i="26" a="1"/>
  <c r="H294" i="26" s="1"/>
  <c r="AX294" i="26" s="1"/>
  <c r="H292" i="26" a="1"/>
  <c r="H292" i="26" s="1"/>
  <c r="AX292" i="26" s="1"/>
  <c r="H290" i="26" a="1"/>
  <c r="H290" i="26" s="1"/>
  <c r="AX290" i="26" s="1"/>
  <c r="H288" i="26" a="1"/>
  <c r="H288" i="26" s="1"/>
  <c r="AX288" i="26" s="1"/>
  <c r="H286" i="26" a="1"/>
  <c r="H286" i="26" s="1"/>
  <c r="AX286" i="26" s="1"/>
  <c r="H284" i="26" a="1"/>
  <c r="H284" i="26" s="1"/>
  <c r="AX284" i="26" s="1"/>
  <c r="H282" i="26" a="1"/>
  <c r="H282" i="26" s="1"/>
  <c r="AX282" i="26" s="1"/>
  <c r="H280" i="26" a="1"/>
  <c r="H280" i="26" s="1"/>
  <c r="AX280" i="26" s="1"/>
  <c r="H278" i="26" a="1"/>
  <c r="H278" i="26" s="1"/>
  <c r="AX278" i="26" s="1"/>
  <c r="H276" i="26" a="1"/>
  <c r="H276" i="26" s="1"/>
  <c r="AX276" i="26" s="1"/>
  <c r="H274" i="26" a="1"/>
  <c r="H274" i="26" s="1"/>
  <c r="AX274" i="26" s="1"/>
  <c r="H272" i="26" a="1"/>
  <c r="H272" i="26" s="1"/>
  <c r="AX272" i="26" s="1"/>
  <c r="H270" i="26" a="1"/>
  <c r="H270" i="26" s="1"/>
  <c r="AX270" i="26" s="1"/>
  <c r="H268" i="26" a="1"/>
  <c r="H268" i="26" s="1"/>
  <c r="AX268" i="26" s="1"/>
  <c r="H266" i="26" a="1"/>
  <c r="H266" i="26" s="1"/>
  <c r="AX266" i="26" s="1"/>
  <c r="H264" i="26" a="1"/>
  <c r="H264" i="26" s="1"/>
  <c r="AX264" i="26" s="1"/>
  <c r="H262" i="26" a="1"/>
  <c r="H262" i="26" s="1"/>
  <c r="AX262" i="26" s="1"/>
  <c r="H260" i="26" a="1"/>
  <c r="H260" i="26" s="1"/>
  <c r="AX260" i="26" s="1"/>
  <c r="H258" i="26" a="1"/>
  <c r="H258" i="26" s="1"/>
  <c r="AX258" i="26" s="1"/>
  <c r="H256" i="26" a="1"/>
  <c r="H256" i="26" s="1"/>
  <c r="AX256" i="26" s="1"/>
  <c r="H254" i="26" a="1"/>
  <c r="H254" i="26" s="1"/>
  <c r="AX254" i="26" s="1"/>
  <c r="H252" i="26" a="1"/>
  <c r="H252" i="26" s="1"/>
  <c r="AX252" i="26" s="1"/>
  <c r="H250" i="26" a="1"/>
  <c r="H250" i="26" s="1"/>
  <c r="AX250" i="26" s="1"/>
  <c r="H248" i="26" a="1"/>
  <c r="H248" i="26" s="1"/>
  <c r="AX248" i="26" s="1"/>
  <c r="H246" i="26" a="1"/>
  <c r="H246" i="26" s="1"/>
  <c r="AX246" i="26" s="1"/>
  <c r="H244" i="26" a="1"/>
  <c r="H244" i="26" s="1"/>
  <c r="AX244" i="26" s="1"/>
  <c r="H242" i="26" a="1"/>
  <c r="H242" i="26" s="1"/>
  <c r="AX242" i="26" s="1"/>
  <c r="H240" i="26" a="1"/>
  <c r="H240" i="26" s="1"/>
  <c r="AX240" i="26" s="1"/>
  <c r="H238" i="26" a="1"/>
  <c r="H238" i="26" s="1"/>
  <c r="AX238" i="26" s="1"/>
  <c r="H236" i="26" a="1"/>
  <c r="H236" i="26" s="1"/>
  <c r="AX236" i="26" s="1"/>
  <c r="H234" i="26" a="1"/>
  <c r="H234" i="26" s="1"/>
  <c r="AX234" i="26" s="1"/>
  <c r="H232" i="26" a="1"/>
  <c r="H232" i="26" s="1"/>
  <c r="AX232" i="26" s="1"/>
  <c r="H230" i="26" a="1"/>
  <c r="H230" i="26" s="1"/>
  <c r="AX230" i="26" s="1"/>
  <c r="H228" i="26" a="1"/>
  <c r="H228" i="26" s="1"/>
  <c r="AX228" i="26" s="1"/>
  <c r="H226" i="26" a="1"/>
  <c r="H226" i="26" s="1"/>
  <c r="AX226" i="26" s="1"/>
  <c r="H224" i="26" a="1"/>
  <c r="H224" i="26" s="1"/>
  <c r="AX224" i="26" s="1"/>
  <c r="H222" i="26" a="1"/>
  <c r="H222" i="26" s="1"/>
  <c r="AX222" i="26" s="1"/>
  <c r="H220" i="26" a="1"/>
  <c r="H220" i="26" s="1"/>
  <c r="AX220" i="26" s="1"/>
  <c r="H218" i="26" a="1"/>
  <c r="H218" i="26" s="1"/>
  <c r="AX218" i="26" s="1"/>
  <c r="H216" i="26" a="1"/>
  <c r="H216" i="26" s="1"/>
  <c r="AX216" i="26" s="1"/>
  <c r="H214" i="26" a="1"/>
  <c r="H214" i="26" s="1"/>
  <c r="AX214" i="26" s="1"/>
  <c r="H212" i="26" a="1"/>
  <c r="H212" i="26" s="1"/>
  <c r="AX212" i="26" s="1"/>
  <c r="H210" i="26" a="1"/>
  <c r="H210" i="26" s="1"/>
  <c r="AX210" i="26" s="1"/>
  <c r="H208" i="26" a="1"/>
  <c r="H208" i="26" s="1"/>
  <c r="AX208" i="26" s="1"/>
  <c r="H206" i="26" a="1"/>
  <c r="H206" i="26" s="1"/>
  <c r="AX206" i="26" s="1"/>
  <c r="H204" i="26" a="1"/>
  <c r="H204" i="26" s="1"/>
  <c r="AX204" i="26" s="1"/>
  <c r="H202" i="26" a="1"/>
  <c r="H202" i="26" s="1"/>
  <c r="AX202" i="26" s="1"/>
  <c r="H200" i="26" a="1"/>
  <c r="H200" i="26" s="1"/>
  <c r="AX200" i="26" s="1"/>
  <c r="H198" i="26" a="1"/>
  <c r="H198" i="26" s="1"/>
  <c r="AX198" i="26" s="1"/>
  <c r="H196" i="26" a="1"/>
  <c r="H196" i="26" s="1"/>
  <c r="AX196" i="26" s="1"/>
  <c r="H194" i="26" a="1"/>
  <c r="H194" i="26" s="1"/>
  <c r="AX194" i="26" s="1"/>
  <c r="H192" i="26" a="1"/>
  <c r="H192" i="26" s="1"/>
  <c r="AX192" i="26" s="1"/>
  <c r="H190" i="26" a="1"/>
  <c r="H190" i="26" s="1"/>
  <c r="AX190" i="26" s="1"/>
  <c r="H188" i="26" a="1"/>
  <c r="H188" i="26" s="1"/>
  <c r="AX188" i="26" s="1"/>
  <c r="H186" i="26" a="1"/>
  <c r="H186" i="26" s="1"/>
  <c r="AX186" i="26" s="1"/>
  <c r="H184" i="26" a="1"/>
  <c r="H184" i="26" s="1"/>
  <c r="AX184" i="26" s="1"/>
  <c r="H182" i="26" a="1"/>
  <c r="H182" i="26" s="1"/>
  <c r="AX182" i="26" s="1"/>
  <c r="H180" i="26" a="1"/>
  <c r="H180" i="26" s="1"/>
  <c r="AX180" i="26" s="1"/>
  <c r="H178" i="26" a="1"/>
  <c r="H178" i="26" s="1"/>
  <c r="AX178" i="26" s="1"/>
  <c r="H176" i="26" a="1"/>
  <c r="H176" i="26" s="1"/>
  <c r="AX176" i="26" s="1"/>
  <c r="H174" i="26" a="1"/>
  <c r="H174" i="26" s="1"/>
  <c r="AX174" i="26" s="1"/>
  <c r="H172" i="26" a="1"/>
  <c r="H172" i="26" s="1"/>
  <c r="AX172" i="26" s="1"/>
  <c r="H170" i="26" a="1"/>
  <c r="H170" i="26" s="1"/>
  <c r="AX170" i="26" s="1"/>
  <c r="H168" i="26" a="1"/>
  <c r="H168" i="26" s="1"/>
  <c r="AX168" i="26" s="1"/>
  <c r="H166" i="26" a="1"/>
  <c r="H166" i="26" s="1"/>
  <c r="AX166" i="26" s="1"/>
  <c r="H164" i="26" a="1"/>
  <c r="H164" i="26" s="1"/>
  <c r="AX164" i="26" s="1"/>
  <c r="H162" i="26" a="1"/>
  <c r="H162" i="26" s="1"/>
  <c r="AX162" i="26" s="1"/>
  <c r="H160" i="26" a="1"/>
  <c r="H160" i="26" s="1"/>
  <c r="AX160" i="26" s="1"/>
  <c r="H158" i="26" a="1"/>
  <c r="H158" i="26" s="1"/>
  <c r="AX158" i="26" s="1"/>
  <c r="H156" i="26" a="1"/>
  <c r="H156" i="26" s="1"/>
  <c r="AX156" i="26" s="1"/>
  <c r="H154" i="26" a="1"/>
  <c r="H154" i="26" s="1"/>
  <c r="AX154" i="26" s="1"/>
  <c r="H152" i="26" a="1"/>
  <c r="H152" i="26" s="1"/>
  <c r="AX152" i="26" s="1"/>
  <c r="H150" i="26" a="1"/>
  <c r="H150" i="26" s="1"/>
  <c r="AX150" i="26" s="1"/>
  <c r="H148" i="26" a="1"/>
  <c r="H148" i="26" s="1"/>
  <c r="AX148" i="26" s="1"/>
  <c r="H146" i="26" a="1"/>
  <c r="H146" i="26" s="1"/>
  <c r="AX146" i="26" s="1"/>
  <c r="H144" i="26" a="1"/>
  <c r="H144" i="26" s="1"/>
  <c r="AX144" i="26" s="1"/>
  <c r="H142" i="26" a="1"/>
  <c r="H142" i="26" s="1"/>
  <c r="AX142" i="26" s="1"/>
  <c r="H140" i="26" a="1"/>
  <c r="H140" i="26" s="1"/>
  <c r="AX140" i="26" s="1"/>
  <c r="H138" i="26" a="1"/>
  <c r="H138" i="26" s="1"/>
  <c r="AX138" i="26" s="1"/>
  <c r="H136" i="26" a="1"/>
  <c r="H136" i="26" s="1"/>
  <c r="AX136" i="26" s="1"/>
  <c r="H134" i="26" a="1"/>
  <c r="H134" i="26" s="1"/>
  <c r="AX134" i="26" s="1"/>
  <c r="H132" i="26" a="1"/>
  <c r="H132" i="26" s="1"/>
  <c r="AX132" i="26" s="1"/>
  <c r="H130" i="26" a="1"/>
  <c r="H130" i="26" s="1"/>
  <c r="AX130" i="26" s="1"/>
  <c r="H128" i="26" a="1"/>
  <c r="H128" i="26" s="1"/>
  <c r="AX128" i="26" s="1"/>
  <c r="H126" i="26" a="1"/>
  <c r="H126" i="26" s="1"/>
  <c r="AX126" i="26" s="1"/>
  <c r="H124" i="26" a="1"/>
  <c r="H124" i="26" s="1"/>
  <c r="AX124" i="26" s="1"/>
  <c r="H122" i="26" a="1"/>
  <c r="H122" i="26" s="1"/>
  <c r="AX122" i="26" s="1"/>
  <c r="H120" i="26" a="1"/>
  <c r="H120" i="26" s="1"/>
  <c r="AX120" i="26" s="1"/>
  <c r="H118" i="26" a="1"/>
  <c r="H118" i="26" s="1"/>
  <c r="AX118" i="26" s="1"/>
  <c r="H116" i="26" a="1"/>
  <c r="H116" i="26" s="1"/>
  <c r="AX116" i="26" s="1"/>
  <c r="H114" i="26" a="1"/>
  <c r="H114" i="26" s="1"/>
  <c r="AX114" i="26" s="1"/>
  <c r="H112" i="26" a="1"/>
  <c r="H112" i="26" s="1"/>
  <c r="AX112" i="26" s="1"/>
  <c r="H110" i="26" a="1"/>
  <c r="H110" i="26" s="1"/>
  <c r="AX110" i="26" s="1"/>
  <c r="H108" i="26" a="1"/>
  <c r="H108" i="26" s="1"/>
  <c r="AX108" i="26" s="1"/>
  <c r="H106" i="26" a="1"/>
  <c r="H106" i="26" s="1"/>
  <c r="AX106" i="26" s="1"/>
  <c r="H104" i="26" a="1"/>
  <c r="H104" i="26" s="1"/>
  <c r="AX104" i="26" s="1"/>
  <c r="H102" i="26" a="1"/>
  <c r="H102" i="26" s="1"/>
  <c r="AX102" i="26" s="1"/>
  <c r="H100" i="26" a="1"/>
  <c r="H100" i="26" s="1"/>
  <c r="AX100" i="26" s="1"/>
  <c r="H98" i="26" a="1"/>
  <c r="H98" i="26" s="1"/>
  <c r="AX98" i="26" s="1"/>
  <c r="H96" i="26" a="1"/>
  <c r="H96" i="26" s="1"/>
  <c r="AX96" i="26" s="1"/>
  <c r="H94" i="26" a="1"/>
  <c r="H94" i="26" s="1"/>
  <c r="AX94" i="26" s="1"/>
  <c r="H92" i="26" a="1"/>
  <c r="H92" i="26" s="1"/>
  <c r="AX92" i="26" s="1"/>
  <c r="H90" i="26" a="1"/>
  <c r="H90" i="26" s="1"/>
  <c r="AX90" i="26" s="1"/>
  <c r="H88" i="26" a="1"/>
  <c r="H88" i="26" s="1"/>
  <c r="AX88" i="26" s="1"/>
  <c r="H86" i="26" a="1"/>
  <c r="H86" i="26" s="1"/>
  <c r="AX86" i="26" s="1"/>
  <c r="H84" i="26" a="1"/>
  <c r="H84" i="26" s="1"/>
  <c r="AX84" i="26" s="1"/>
  <c r="H82" i="26" a="1"/>
  <c r="H82" i="26" s="1"/>
  <c r="AX82" i="26" s="1"/>
  <c r="H80" i="26" a="1"/>
  <c r="H80" i="26" s="1"/>
  <c r="AX80" i="26" s="1"/>
  <c r="H78" i="26" a="1"/>
  <c r="H78" i="26" s="1"/>
  <c r="AX78" i="26" s="1"/>
  <c r="H76" i="26" a="1"/>
  <c r="H76" i="26" s="1"/>
  <c r="AX76" i="26" s="1"/>
  <c r="H74" i="26" a="1"/>
  <c r="H74" i="26" s="1"/>
  <c r="AX74" i="26" s="1"/>
  <c r="H72" i="26" a="1"/>
  <c r="H72" i="26" s="1"/>
  <c r="AX72" i="26" s="1"/>
  <c r="H70" i="26" a="1"/>
  <c r="H70" i="26" s="1"/>
  <c r="AX70" i="26" s="1"/>
  <c r="H68" i="26" a="1"/>
  <c r="H68" i="26" s="1"/>
  <c r="AX68" i="26" s="1"/>
  <c r="H66" i="26" a="1"/>
  <c r="H66" i="26" s="1"/>
  <c r="AX66" i="26" s="1"/>
  <c r="H64" i="26" a="1"/>
  <c r="H64" i="26" s="1"/>
  <c r="AX64" i="26" s="1"/>
  <c r="H62" i="26" a="1"/>
  <c r="H62" i="26" s="1"/>
  <c r="AX62" i="26" s="1"/>
  <c r="H60" i="26" a="1"/>
  <c r="H60" i="26" s="1"/>
  <c r="AX60" i="26" s="1"/>
  <c r="H58" i="26" a="1"/>
  <c r="H58" i="26" s="1"/>
  <c r="AX58" i="26" s="1"/>
  <c r="H56" i="26" a="1"/>
  <c r="H56" i="26" s="1"/>
  <c r="AX56" i="26" s="1"/>
  <c r="H54" i="26" a="1"/>
  <c r="H54" i="26" s="1"/>
  <c r="AX54" i="26" s="1"/>
  <c r="H52" i="26" a="1"/>
  <c r="H52" i="26" s="1"/>
  <c r="AX52" i="26" s="1"/>
  <c r="H50" i="26" a="1"/>
  <c r="H50" i="26" s="1"/>
  <c r="AX50" i="26" s="1"/>
  <c r="H48" i="26" a="1"/>
  <c r="H48" i="26" s="1"/>
  <c r="AX48" i="26" s="1"/>
  <c r="H46" i="26" a="1"/>
  <c r="H46" i="26" s="1"/>
  <c r="AX46" i="26" s="1"/>
  <c r="H44" i="26" a="1"/>
  <c r="H44" i="26" s="1"/>
  <c r="AX44" i="26" s="1"/>
  <c r="H42" i="26" a="1"/>
  <c r="H42" i="26" s="1"/>
  <c r="AX42" i="26" s="1"/>
  <c r="H40" i="26" a="1"/>
  <c r="H40" i="26" s="1"/>
  <c r="AX40" i="26" s="1"/>
  <c r="H38" i="26" a="1"/>
  <c r="H38" i="26" s="1"/>
  <c r="AX38" i="26" s="1"/>
  <c r="H36" i="26" a="1"/>
  <c r="H36" i="26" s="1"/>
  <c r="AX36" i="26" s="1"/>
  <c r="H34" i="26" a="1"/>
  <c r="H34" i="26" s="1"/>
  <c r="AX34" i="26" s="1"/>
  <c r="H32" i="26" a="1"/>
  <c r="H32" i="26" s="1"/>
  <c r="AX32" i="26" s="1"/>
  <c r="H30" i="26" a="1"/>
  <c r="H30" i="26" s="1"/>
  <c r="AX30" i="26" s="1"/>
  <c r="H28" i="26" a="1"/>
  <c r="H28" i="26" s="1"/>
  <c r="AX28" i="26" s="1"/>
  <c r="H26" i="26" a="1"/>
  <c r="H26" i="26" s="1"/>
  <c r="AX26" i="26" s="1"/>
  <c r="H24" i="26" a="1"/>
  <c r="H24" i="26" s="1"/>
  <c r="AX24" i="26" s="1"/>
  <c r="H22" i="26" a="1"/>
  <c r="H22" i="26" s="1"/>
  <c r="AX22" i="26" s="1"/>
  <c r="H20" i="26" a="1"/>
  <c r="H20" i="26" s="1"/>
  <c r="AX20" i="26" s="1"/>
  <c r="H18" i="26" a="1"/>
  <c r="H18" i="26" s="1"/>
  <c r="AX18" i="26" s="1"/>
  <c r="H16" i="26" a="1"/>
  <c r="H16" i="26" s="1"/>
  <c r="AX16" i="26" s="1"/>
  <c r="H14" i="26" a="1"/>
  <c r="H14" i="26" s="1"/>
  <c r="AX14" i="26" s="1"/>
  <c r="H12" i="26" a="1"/>
  <c r="H12" i="26" s="1"/>
  <c r="AX12" i="26" s="1"/>
  <c r="H10" i="26" a="1"/>
  <c r="H10" i="26" s="1"/>
  <c r="AX10" i="26" s="1"/>
  <c r="AX8" i="26"/>
  <c r="AX6" i="26"/>
  <c r="H592" i="26" l="1"/>
  <c r="D592" i="26" s="1"/>
  <c r="F592" i="26" s="1"/>
  <c r="H586" i="26"/>
  <c r="J588" i="26"/>
  <c r="I588" i="26"/>
  <c r="K588" i="26"/>
  <c r="H584" i="26"/>
  <c r="E5" i="26" a="1"/>
  <c r="E5" i="26" s="1"/>
  <c r="G549" i="26" a="1"/>
  <c r="G549" i="26" s="1"/>
  <c r="E581" i="26" a="1"/>
  <c r="E581" i="26" s="1"/>
  <c r="AW576" i="26"/>
  <c r="BJ576" i="26" s="1"/>
  <c r="AW568" i="26"/>
  <c r="BJ568" i="26" s="1"/>
  <c r="AW544" i="26"/>
  <c r="BJ544" i="26" s="1"/>
  <c r="AW538" i="26"/>
  <c r="BJ538" i="26" s="1"/>
  <c r="AW536" i="26"/>
  <c r="BJ536" i="26" s="1"/>
  <c r="AW528" i="26"/>
  <c r="BJ528" i="26" s="1"/>
  <c r="AW522" i="26"/>
  <c r="BJ522" i="26" s="1"/>
  <c r="AW498" i="26"/>
  <c r="BJ498" i="26" s="1"/>
  <c r="AW490" i="26"/>
  <c r="BJ490" i="26" s="1"/>
  <c r="AW488" i="26"/>
  <c r="BJ488" i="26" s="1"/>
  <c r="AW482" i="26"/>
  <c r="BJ482" i="26" s="1"/>
  <c r="AW472" i="26"/>
  <c r="BJ472" i="26" s="1"/>
  <c r="AW456" i="26"/>
  <c r="BJ456" i="26" s="1"/>
  <c r="AW450" i="26"/>
  <c r="BJ450" i="26" s="1"/>
  <c r="AW434" i="26"/>
  <c r="BJ434" i="26" s="1"/>
  <c r="AW426" i="26"/>
  <c r="BJ426" i="26" s="1"/>
  <c r="AW416" i="26"/>
  <c r="BJ416" i="26" s="1"/>
  <c r="AW402" i="26"/>
  <c r="BJ402" i="26" s="1"/>
  <c r="AW400" i="26"/>
  <c r="BJ400" i="26" s="1"/>
  <c r="AW394" i="26"/>
  <c r="BJ394" i="26" s="1"/>
  <c r="AW386" i="26"/>
  <c r="BJ386" i="26" s="1"/>
  <c r="AW378" i="26"/>
  <c r="BJ378" i="26" s="1"/>
  <c r="AW368" i="26"/>
  <c r="BJ368" i="26" s="1"/>
  <c r="AW346" i="26"/>
  <c r="BJ346" i="26" s="1"/>
  <c r="AW338" i="26"/>
  <c r="BJ338" i="26" s="1"/>
  <c r="AW328" i="26"/>
  <c r="BJ328" i="26" s="1"/>
  <c r="AW314" i="26"/>
  <c r="BJ314" i="26" s="1"/>
  <c r="AW312" i="26"/>
  <c r="BJ312" i="26" s="1"/>
  <c r="AW306" i="26"/>
  <c r="BJ306" i="26" s="1"/>
  <c r="AW274" i="26"/>
  <c r="BJ274" i="26" s="1"/>
  <c r="AW272" i="26"/>
  <c r="BJ272" i="26" s="1"/>
  <c r="AW266" i="26"/>
  <c r="BJ266" i="26" s="1"/>
  <c r="AW256" i="26"/>
  <c r="BJ256" i="26" s="1"/>
  <c r="AW242" i="26"/>
  <c r="BJ242" i="26" s="1"/>
  <c r="AW240" i="26"/>
  <c r="BJ240" i="26" s="1"/>
  <c r="AW226" i="26"/>
  <c r="BJ226" i="26" s="1"/>
  <c r="AW216" i="26"/>
  <c r="BJ216" i="26" s="1"/>
  <c r="AW210" i="26"/>
  <c r="BJ210" i="26" s="1"/>
  <c r="AW200" i="26"/>
  <c r="BJ200" i="26" s="1"/>
  <c r="AW186" i="26"/>
  <c r="BJ186" i="26" s="1"/>
  <c r="AW184" i="26"/>
  <c r="BJ184" i="26" s="1"/>
  <c r="AW160" i="26"/>
  <c r="BJ160" i="26" s="1"/>
  <c r="AW154" i="26"/>
  <c r="BJ154" i="26" s="1"/>
  <c r="AW144" i="26"/>
  <c r="BJ144" i="26" s="1"/>
  <c r="AW138" i="26"/>
  <c r="BJ138" i="26" s="1"/>
  <c r="AW130" i="26"/>
  <c r="BJ130" i="26" s="1"/>
  <c r="AW114" i="26"/>
  <c r="BJ114" i="26" s="1"/>
  <c r="AW112" i="26"/>
  <c r="BJ112" i="26" s="1"/>
  <c r="AW106" i="26"/>
  <c r="BJ106" i="26" s="1"/>
  <c r="AW104" i="26"/>
  <c r="BJ104" i="26" s="1"/>
  <c r="AW98" i="26"/>
  <c r="BJ98" i="26" s="1"/>
  <c r="AW88" i="26"/>
  <c r="BJ88" i="26" s="1"/>
  <c r="AW72" i="26"/>
  <c r="BJ72" i="26" s="1"/>
  <c r="AW64" i="26"/>
  <c r="BJ64" i="26" s="1"/>
  <c r="AW48" i="26"/>
  <c r="BJ48" i="26" s="1"/>
  <c r="AW42" i="26"/>
  <c r="BJ42" i="26" s="1"/>
  <c r="AW32" i="26"/>
  <c r="BJ32" i="26" s="1"/>
  <c r="AW24" i="26"/>
  <c r="BJ24" i="26" s="1"/>
  <c r="AW18" i="26"/>
  <c r="BJ18" i="26" s="1"/>
  <c r="AW10" i="26"/>
  <c r="BJ10" i="26" s="1"/>
  <c r="AW8" i="26"/>
  <c r="BJ8" i="26" s="1"/>
  <c r="AW546" i="26"/>
  <c r="BJ546" i="26" s="1"/>
  <c r="AW384" i="26"/>
  <c r="BJ384" i="26" s="1"/>
  <c r="AW344" i="26"/>
  <c r="BJ344" i="26" s="1"/>
  <c r="AW264" i="26"/>
  <c r="BJ264" i="26" s="1"/>
  <c r="AW202" i="26"/>
  <c r="BJ202" i="26" s="1"/>
  <c r="AW176" i="26"/>
  <c r="BJ176" i="26" s="1"/>
  <c r="G567" i="26" a="1"/>
  <c r="G567" i="26" s="1"/>
  <c r="D565" i="26" a="1"/>
  <c r="D565" i="26" s="1"/>
  <c r="G561" i="26" a="1"/>
  <c r="G561" i="26" s="1"/>
  <c r="E559" i="26" a="1"/>
  <c r="E559" i="26" s="1"/>
  <c r="D557" i="26" a="1"/>
  <c r="D557" i="26" s="1"/>
  <c r="G553" i="26" a="1"/>
  <c r="G553" i="26" s="1"/>
  <c r="F551" i="26" a="1"/>
  <c r="F551" i="26" s="1"/>
  <c r="D549" i="26" a="1"/>
  <c r="D549" i="26" s="1"/>
  <c r="E547" i="26" a="1"/>
  <c r="E547" i="26" s="1"/>
  <c r="D547" i="26" a="1"/>
  <c r="D547" i="26" s="1"/>
  <c r="E545" i="26" a="1"/>
  <c r="E545" i="26" s="1"/>
  <c r="D545" i="26" a="1"/>
  <c r="D545" i="26" s="1"/>
  <c r="G541" i="26" a="1"/>
  <c r="G541" i="26" s="1"/>
  <c r="F541" i="26" a="1"/>
  <c r="F541" i="26" s="1"/>
  <c r="F539" i="26" a="1"/>
  <c r="F539" i="26" s="1"/>
  <c r="E539" i="26" a="1"/>
  <c r="E539" i="26" s="1"/>
  <c r="F537" i="26" a="1"/>
  <c r="F537" i="26" s="1"/>
  <c r="E537" i="26" a="1"/>
  <c r="E537" i="26" s="1"/>
  <c r="D537" i="26" a="1"/>
  <c r="D537" i="26" s="1"/>
  <c r="G535" i="26" a="1"/>
  <c r="G535" i="26" s="1"/>
  <c r="F535" i="26" a="1"/>
  <c r="F535" i="26" s="1"/>
  <c r="D535" i="26" a="1"/>
  <c r="D535" i="26" s="1"/>
  <c r="G533" i="26" a="1"/>
  <c r="G533" i="26" s="1"/>
  <c r="F533" i="26" a="1"/>
  <c r="F533" i="26" s="1"/>
  <c r="D533" i="26" a="1"/>
  <c r="D533" i="26" s="1"/>
  <c r="G531" i="26" a="1"/>
  <c r="G531" i="26" s="1"/>
  <c r="F531" i="26" a="1"/>
  <c r="F531" i="26" s="1"/>
  <c r="E531" i="26" a="1"/>
  <c r="E531" i="26" s="1"/>
  <c r="D531" i="26" a="1"/>
  <c r="D531" i="26" s="1"/>
  <c r="G529" i="26" a="1"/>
  <c r="G529" i="26" s="1"/>
  <c r="F529" i="26" a="1"/>
  <c r="F529" i="26" s="1"/>
  <c r="E529" i="26" a="1"/>
  <c r="E529" i="26" s="1"/>
  <c r="D529" i="26" a="1"/>
  <c r="D529" i="26" s="1"/>
  <c r="G527" i="26" a="1"/>
  <c r="G527" i="26" s="1"/>
  <c r="F527" i="26" a="1"/>
  <c r="F527" i="26" s="1"/>
  <c r="E527" i="26" a="1"/>
  <c r="E527" i="26" s="1"/>
  <c r="D527" i="26" a="1"/>
  <c r="D527" i="26" s="1"/>
  <c r="G525" i="26" a="1"/>
  <c r="G525" i="26" s="1"/>
  <c r="F525" i="26" a="1"/>
  <c r="F525" i="26" s="1"/>
  <c r="D525" i="26" a="1"/>
  <c r="D525" i="26" s="1"/>
  <c r="G523" i="26" a="1"/>
  <c r="G523" i="26" s="1"/>
  <c r="F523" i="26" a="1"/>
  <c r="F523" i="26" s="1"/>
  <c r="E523" i="26" a="1"/>
  <c r="E523" i="26" s="1"/>
  <c r="D523" i="26" a="1"/>
  <c r="D523" i="26" s="1"/>
  <c r="G521" i="26" a="1"/>
  <c r="G521" i="26" s="1"/>
  <c r="F521" i="26" a="1"/>
  <c r="F521" i="26" s="1"/>
  <c r="D521" i="26" a="1"/>
  <c r="D521" i="26" s="1"/>
  <c r="F519" i="26" a="1"/>
  <c r="F519" i="26" s="1"/>
  <c r="E519" i="26" a="1"/>
  <c r="E519" i="26" s="1"/>
  <c r="D519" i="26" a="1"/>
  <c r="D519" i="26" s="1"/>
  <c r="G517" i="26" a="1"/>
  <c r="G517" i="26" s="1"/>
  <c r="F517" i="26" a="1"/>
  <c r="F517" i="26" s="1"/>
  <c r="D517" i="26" a="1"/>
  <c r="D517" i="26" s="1"/>
  <c r="G515" i="26" a="1"/>
  <c r="G515" i="26" s="1"/>
  <c r="F515" i="26" a="1"/>
  <c r="F515" i="26" s="1"/>
  <c r="E515" i="26" a="1"/>
  <c r="E515" i="26" s="1"/>
  <c r="D515" i="26" a="1"/>
  <c r="D515" i="26" s="1"/>
  <c r="G513" i="26" a="1"/>
  <c r="G513" i="26" s="1"/>
  <c r="F513" i="26" a="1"/>
  <c r="F513" i="26" s="1"/>
  <c r="D513" i="26" a="1"/>
  <c r="D513" i="26" s="1"/>
  <c r="G511" i="26" a="1"/>
  <c r="G511" i="26" s="1"/>
  <c r="F511" i="26" a="1"/>
  <c r="F511" i="26" s="1"/>
  <c r="E511" i="26" a="1"/>
  <c r="E511" i="26" s="1"/>
  <c r="D511" i="26" a="1"/>
  <c r="D511" i="26" s="1"/>
  <c r="G509" i="26" a="1"/>
  <c r="G509" i="26" s="1"/>
  <c r="F509" i="26" a="1"/>
  <c r="F509" i="26" s="1"/>
  <c r="E509" i="26" a="1"/>
  <c r="E509" i="26" s="1"/>
  <c r="D509" i="26" a="1"/>
  <c r="D509" i="26" s="1"/>
  <c r="G507" i="26" a="1"/>
  <c r="G507" i="26" s="1"/>
  <c r="F507" i="26" a="1"/>
  <c r="F507" i="26" s="1"/>
  <c r="D507" i="26" a="1"/>
  <c r="D507" i="26" s="1"/>
  <c r="G505" i="26" a="1"/>
  <c r="G505" i="26" s="1"/>
  <c r="F505" i="26" a="1"/>
  <c r="F505" i="26" s="1"/>
  <c r="D505" i="26" a="1"/>
  <c r="D505" i="26" s="1"/>
  <c r="F503" i="26" a="1"/>
  <c r="F503" i="26" s="1"/>
  <c r="E503" i="26" a="1"/>
  <c r="E503" i="26" s="1"/>
  <c r="D503" i="26" a="1"/>
  <c r="D503" i="26" s="1"/>
  <c r="G501" i="26" a="1"/>
  <c r="G501" i="26" s="1"/>
  <c r="D501" i="26" a="1"/>
  <c r="D501" i="26" s="1"/>
  <c r="G499" i="26" a="1"/>
  <c r="G499" i="26" s="1"/>
  <c r="F499" i="26" a="1"/>
  <c r="F499" i="26" s="1"/>
  <c r="E499" i="26" a="1"/>
  <c r="E499" i="26" s="1"/>
  <c r="D499" i="26" a="1"/>
  <c r="D499" i="26" s="1"/>
  <c r="G497" i="26" a="1"/>
  <c r="G497" i="26" s="1"/>
  <c r="F497" i="26" a="1"/>
  <c r="F497" i="26" s="1"/>
  <c r="E497" i="26" a="1"/>
  <c r="E497" i="26" s="1"/>
  <c r="D497" i="26" a="1"/>
  <c r="D497" i="26" s="1"/>
  <c r="G495" i="26" a="1"/>
  <c r="G495" i="26" s="1"/>
  <c r="F495" i="26" a="1"/>
  <c r="F495" i="26" s="1"/>
  <c r="E495" i="26" a="1"/>
  <c r="E495" i="26" s="1"/>
  <c r="D495" i="26" a="1"/>
  <c r="D495" i="26" s="1"/>
  <c r="G493" i="26" a="1"/>
  <c r="G493" i="26" s="1"/>
  <c r="F493" i="26" a="1"/>
  <c r="F493" i="26" s="1"/>
  <c r="D493" i="26" a="1"/>
  <c r="D493" i="26" s="1"/>
  <c r="G491" i="26" a="1"/>
  <c r="G491" i="26" s="1"/>
  <c r="F491" i="26" a="1"/>
  <c r="F491" i="26" s="1"/>
  <c r="E491" i="26" a="1"/>
  <c r="E491" i="26" s="1"/>
  <c r="D491" i="26" a="1"/>
  <c r="D491" i="26" s="1"/>
  <c r="AY490" i="26"/>
  <c r="BK490" i="26" s="1"/>
  <c r="G489" i="26" a="1"/>
  <c r="G489" i="26" s="1"/>
  <c r="F489" i="26" a="1"/>
  <c r="F489" i="26" s="1"/>
  <c r="E489" i="26" a="1"/>
  <c r="E489" i="26" s="1"/>
  <c r="D489" i="26" a="1"/>
  <c r="D489" i="26" s="1"/>
  <c r="G487" i="26" a="1"/>
  <c r="G487" i="26" s="1"/>
  <c r="F487" i="26" a="1"/>
  <c r="F487" i="26" s="1"/>
  <c r="E487" i="26" a="1"/>
  <c r="E487" i="26" s="1"/>
  <c r="D487" i="26" a="1"/>
  <c r="D487" i="26" s="1"/>
  <c r="G485" i="26" a="1"/>
  <c r="G485" i="26" s="1"/>
  <c r="F485" i="26" a="1"/>
  <c r="F485" i="26" s="1"/>
  <c r="E485" i="26" a="1"/>
  <c r="E485" i="26" s="1"/>
  <c r="D485" i="26" a="1"/>
  <c r="D485" i="26" s="1"/>
  <c r="G483" i="26" a="1"/>
  <c r="G483" i="26" s="1"/>
  <c r="F483" i="26" a="1"/>
  <c r="F483" i="26" s="1"/>
  <c r="E483" i="26" a="1"/>
  <c r="E483" i="26" s="1"/>
  <c r="D483" i="26" a="1"/>
  <c r="D483" i="26" s="1"/>
  <c r="G481" i="26" a="1"/>
  <c r="G481" i="26" s="1"/>
  <c r="F481" i="26" a="1"/>
  <c r="F481" i="26" s="1"/>
  <c r="E481" i="26" a="1"/>
  <c r="E481" i="26" s="1"/>
  <c r="D481" i="26" a="1"/>
  <c r="D481" i="26" s="1"/>
  <c r="G479" i="26" a="1"/>
  <c r="G479" i="26" s="1"/>
  <c r="F479" i="26" a="1"/>
  <c r="F479" i="26" s="1"/>
  <c r="E479" i="26" a="1"/>
  <c r="E479" i="26" s="1"/>
  <c r="D479" i="26" a="1"/>
  <c r="D479" i="26" s="1"/>
  <c r="AY478" i="26"/>
  <c r="BK478" i="26" s="1"/>
  <c r="G477" i="26" a="1"/>
  <c r="G477" i="26" s="1"/>
  <c r="F477" i="26" a="1"/>
  <c r="F477" i="26" s="1"/>
  <c r="E477" i="26" a="1"/>
  <c r="E477" i="26" s="1"/>
  <c r="D477" i="26" a="1"/>
  <c r="D477" i="26" s="1"/>
  <c r="G475" i="26" a="1"/>
  <c r="G475" i="26" s="1"/>
  <c r="F475" i="26" a="1"/>
  <c r="F475" i="26" s="1"/>
  <c r="E475" i="26" a="1"/>
  <c r="E475" i="26" s="1"/>
  <c r="D475" i="26" a="1"/>
  <c r="D475" i="26" s="1"/>
  <c r="G473" i="26" a="1"/>
  <c r="G473" i="26" s="1"/>
  <c r="F473" i="26" a="1"/>
  <c r="F473" i="26" s="1"/>
  <c r="E473" i="26" a="1"/>
  <c r="E473" i="26" s="1"/>
  <c r="D473" i="26" a="1"/>
  <c r="D473" i="26" s="1"/>
  <c r="G471" i="26" a="1"/>
  <c r="G471" i="26" s="1"/>
  <c r="F471" i="26" a="1"/>
  <c r="F471" i="26" s="1"/>
  <c r="E471" i="26" a="1"/>
  <c r="E471" i="26" s="1"/>
  <c r="D471" i="26" a="1"/>
  <c r="D471" i="26" s="1"/>
  <c r="G469" i="26" a="1"/>
  <c r="G469" i="26" s="1"/>
  <c r="F469" i="26" a="1"/>
  <c r="F469" i="26" s="1"/>
  <c r="E469" i="26" a="1"/>
  <c r="E469" i="26" s="1"/>
  <c r="D469" i="26" a="1"/>
  <c r="D469" i="26" s="1"/>
  <c r="G467" i="26" a="1"/>
  <c r="G467" i="26" s="1"/>
  <c r="F467" i="26" a="1"/>
  <c r="F467" i="26" s="1"/>
  <c r="E467" i="26" a="1"/>
  <c r="E467" i="26" s="1"/>
  <c r="D467" i="26" a="1"/>
  <c r="D467" i="26" s="1"/>
  <c r="G465" i="26" a="1"/>
  <c r="G465" i="26" s="1"/>
  <c r="F465" i="26" a="1"/>
  <c r="F465" i="26" s="1"/>
  <c r="E465" i="26" a="1"/>
  <c r="E465" i="26" s="1"/>
  <c r="D465" i="26" a="1"/>
  <c r="D465" i="26" s="1"/>
  <c r="AY464" i="26"/>
  <c r="G463" i="26" a="1"/>
  <c r="G463" i="26" s="1"/>
  <c r="F463" i="26" a="1"/>
  <c r="F463" i="26" s="1"/>
  <c r="E463" i="26" a="1"/>
  <c r="E463" i="26" s="1"/>
  <c r="D463" i="26" a="1"/>
  <c r="D463" i="26" s="1"/>
  <c r="G461" i="26" a="1"/>
  <c r="G461" i="26" s="1"/>
  <c r="E461" i="26" a="1"/>
  <c r="E461" i="26" s="1"/>
  <c r="D461" i="26" a="1"/>
  <c r="D461" i="26" s="1"/>
  <c r="G459" i="26" a="1"/>
  <c r="G459" i="26" s="1"/>
  <c r="F459" i="26" a="1"/>
  <c r="F459" i="26" s="1"/>
  <c r="E459" i="26" a="1"/>
  <c r="E459" i="26" s="1"/>
  <c r="D459" i="26" a="1"/>
  <c r="D459" i="26" s="1"/>
  <c r="G457" i="26" a="1"/>
  <c r="G457" i="26" s="1"/>
  <c r="F457" i="26" a="1"/>
  <c r="F457" i="26" s="1"/>
  <c r="E457" i="26" a="1"/>
  <c r="E457" i="26" s="1"/>
  <c r="D457" i="26" a="1"/>
  <c r="D457" i="26" s="1"/>
  <c r="G455" i="26" a="1"/>
  <c r="G455" i="26" s="1"/>
  <c r="F455" i="26" a="1"/>
  <c r="F455" i="26" s="1"/>
  <c r="E455" i="26" a="1"/>
  <c r="E455" i="26" s="1"/>
  <c r="D455" i="26" a="1"/>
  <c r="D455" i="26" s="1"/>
  <c r="G453" i="26" a="1"/>
  <c r="G453" i="26" s="1"/>
  <c r="F453" i="26" a="1"/>
  <c r="F453" i="26" s="1"/>
  <c r="E453" i="26" a="1"/>
  <c r="E453" i="26" s="1"/>
  <c r="D453" i="26" a="1"/>
  <c r="D453" i="26" s="1"/>
  <c r="AY452" i="26"/>
  <c r="BK452" i="26" s="1"/>
  <c r="F451" i="26" a="1"/>
  <c r="F451" i="26" s="1"/>
  <c r="E451" i="26" a="1"/>
  <c r="E451" i="26" s="1"/>
  <c r="D451" i="26" a="1"/>
  <c r="D451" i="26" s="1"/>
  <c r="G449" i="26" a="1"/>
  <c r="G449" i="26" s="1"/>
  <c r="F449" i="26" a="1"/>
  <c r="F449" i="26" s="1"/>
  <c r="E449" i="26" a="1"/>
  <c r="E449" i="26" s="1"/>
  <c r="D449" i="26" a="1"/>
  <c r="D449" i="26" s="1"/>
  <c r="AW448" i="26"/>
  <c r="BJ448" i="26" s="1"/>
  <c r="G447" i="26" a="1"/>
  <c r="G447" i="26" s="1"/>
  <c r="F447" i="26" a="1"/>
  <c r="F447" i="26" s="1"/>
  <c r="E447" i="26" a="1"/>
  <c r="E447" i="26" s="1"/>
  <c r="D447" i="26" a="1"/>
  <c r="D447" i="26" s="1"/>
  <c r="G445" i="26" a="1"/>
  <c r="G445" i="26" s="1"/>
  <c r="F445" i="26" a="1"/>
  <c r="F445" i="26" s="1"/>
  <c r="E445" i="26" a="1"/>
  <c r="E445" i="26" s="1"/>
  <c r="D445" i="26" a="1"/>
  <c r="D445" i="26" s="1"/>
  <c r="G443" i="26" a="1"/>
  <c r="G443" i="26" s="1"/>
  <c r="F443" i="26" a="1"/>
  <c r="F443" i="26" s="1"/>
  <c r="E443" i="26" a="1"/>
  <c r="E443" i="26" s="1"/>
  <c r="D443" i="26" a="1"/>
  <c r="D443" i="26" s="1"/>
  <c r="G441" i="26" a="1"/>
  <c r="G441" i="26" s="1"/>
  <c r="F441" i="26" a="1"/>
  <c r="F441" i="26" s="1"/>
  <c r="E441" i="26" a="1"/>
  <c r="E441" i="26" s="1"/>
  <c r="D441" i="26" a="1"/>
  <c r="D441" i="26" s="1"/>
  <c r="G439" i="26" a="1"/>
  <c r="G439" i="26" s="1"/>
  <c r="F439" i="26" a="1"/>
  <c r="F439" i="26" s="1"/>
  <c r="E439" i="26" a="1"/>
  <c r="E439" i="26" s="1"/>
  <c r="D439" i="26" a="1"/>
  <c r="D439" i="26" s="1"/>
  <c r="G437" i="26" a="1"/>
  <c r="G437" i="26" s="1"/>
  <c r="F437" i="26" a="1"/>
  <c r="F437" i="26" s="1"/>
  <c r="E437" i="26" a="1"/>
  <c r="E437" i="26" s="1"/>
  <c r="D437" i="26" a="1"/>
  <c r="D437" i="26" s="1"/>
  <c r="AY436" i="26"/>
  <c r="BK436" i="26" s="1"/>
  <c r="G435" i="26" a="1"/>
  <c r="G435" i="26" s="1"/>
  <c r="F435" i="26" a="1"/>
  <c r="F435" i="26" s="1"/>
  <c r="E435" i="26" a="1"/>
  <c r="E435" i="26" s="1"/>
  <c r="D435" i="26" a="1"/>
  <c r="D435" i="26" s="1"/>
  <c r="G433" i="26" a="1"/>
  <c r="G433" i="26" s="1"/>
  <c r="F433" i="26" a="1"/>
  <c r="F433" i="26" s="1"/>
  <c r="E433" i="26" a="1"/>
  <c r="E433" i="26" s="1"/>
  <c r="D433" i="26" a="1"/>
  <c r="D433" i="26" s="1"/>
  <c r="G431" i="26" a="1"/>
  <c r="G431" i="26" s="1"/>
  <c r="F431" i="26" a="1"/>
  <c r="F431" i="26" s="1"/>
  <c r="E431" i="26" a="1"/>
  <c r="E431" i="26" s="1"/>
  <c r="D431" i="26" a="1"/>
  <c r="D431" i="26" s="1"/>
  <c r="G429" i="26" a="1"/>
  <c r="G429" i="26" s="1"/>
  <c r="F429" i="26" a="1"/>
  <c r="F429" i="26" s="1"/>
  <c r="E429" i="26" a="1"/>
  <c r="E429" i="26" s="1"/>
  <c r="D429" i="26" a="1"/>
  <c r="D429" i="26" s="1"/>
  <c r="G427" i="26" a="1"/>
  <c r="G427" i="26" s="1"/>
  <c r="F427" i="26" a="1"/>
  <c r="F427" i="26" s="1"/>
  <c r="E427" i="26" a="1"/>
  <c r="E427" i="26" s="1"/>
  <c r="D427" i="26" a="1"/>
  <c r="D427" i="26" s="1"/>
  <c r="G425" i="26" a="1"/>
  <c r="G425" i="26" s="1"/>
  <c r="F425" i="26" a="1"/>
  <c r="F425" i="26" s="1"/>
  <c r="E425" i="26" a="1"/>
  <c r="E425" i="26" s="1"/>
  <c r="D425" i="26" a="1"/>
  <c r="D425" i="26" s="1"/>
  <c r="G423" i="26" a="1"/>
  <c r="G423" i="26" s="1"/>
  <c r="F423" i="26" a="1"/>
  <c r="F423" i="26" s="1"/>
  <c r="E423" i="26" a="1"/>
  <c r="E423" i="26" s="1"/>
  <c r="D423" i="26" a="1"/>
  <c r="D423" i="26" s="1"/>
  <c r="AY422" i="26"/>
  <c r="BK422" i="26" s="1"/>
  <c r="G421" i="26" a="1"/>
  <c r="G421" i="26" s="1"/>
  <c r="F421" i="26" a="1"/>
  <c r="F421" i="26" s="1"/>
  <c r="E421" i="26" a="1"/>
  <c r="E421" i="26" s="1"/>
  <c r="D421" i="26" a="1"/>
  <c r="D421" i="26" s="1"/>
  <c r="AW420" i="26"/>
  <c r="BJ420" i="26" s="1"/>
  <c r="G419" i="26" a="1"/>
  <c r="G419" i="26" s="1"/>
  <c r="F419" i="26" a="1"/>
  <c r="F419" i="26" s="1"/>
  <c r="E419" i="26" a="1"/>
  <c r="E419" i="26" s="1"/>
  <c r="D419" i="26" a="1"/>
  <c r="D419" i="26" s="1"/>
  <c r="G417" i="26" a="1"/>
  <c r="G417" i="26" s="1"/>
  <c r="F417" i="26" a="1"/>
  <c r="F417" i="26" s="1"/>
  <c r="E417" i="26" a="1"/>
  <c r="E417" i="26" s="1"/>
  <c r="D417" i="26" a="1"/>
  <c r="D417" i="26" s="1"/>
  <c r="G415" i="26" a="1"/>
  <c r="G415" i="26" s="1"/>
  <c r="F415" i="26" a="1"/>
  <c r="F415" i="26" s="1"/>
  <c r="E415" i="26" a="1"/>
  <c r="E415" i="26" s="1"/>
  <c r="D415" i="26" a="1"/>
  <c r="D415" i="26" s="1"/>
  <c r="G413" i="26" a="1"/>
  <c r="G413" i="26" s="1"/>
  <c r="F413" i="26" a="1"/>
  <c r="F413" i="26" s="1"/>
  <c r="E413" i="26" a="1"/>
  <c r="E413" i="26" s="1"/>
  <c r="D413" i="26" a="1"/>
  <c r="D413" i="26" s="1"/>
  <c r="G411" i="26" a="1"/>
  <c r="G411" i="26" s="1"/>
  <c r="F411" i="26" a="1"/>
  <c r="F411" i="26" s="1"/>
  <c r="E411" i="26" a="1"/>
  <c r="E411" i="26" s="1"/>
  <c r="D411" i="26" a="1"/>
  <c r="D411" i="26" s="1"/>
  <c r="G409" i="26" a="1"/>
  <c r="G409" i="26" s="1"/>
  <c r="F409" i="26" a="1"/>
  <c r="F409" i="26" s="1"/>
  <c r="E409" i="26" a="1"/>
  <c r="E409" i="26" s="1"/>
  <c r="D409" i="26" a="1"/>
  <c r="D409" i="26" s="1"/>
  <c r="G407" i="26" a="1"/>
  <c r="G407" i="26" s="1"/>
  <c r="F407" i="26" a="1"/>
  <c r="F407" i="26" s="1"/>
  <c r="E407" i="26" a="1"/>
  <c r="E407" i="26" s="1"/>
  <c r="D407" i="26" a="1"/>
  <c r="D407" i="26" s="1"/>
  <c r="G405" i="26" a="1"/>
  <c r="G405" i="26" s="1"/>
  <c r="F405" i="26" a="1"/>
  <c r="F405" i="26" s="1"/>
  <c r="E405" i="26" a="1"/>
  <c r="E405" i="26" s="1"/>
  <c r="D405" i="26" a="1"/>
  <c r="D405" i="26" s="1"/>
  <c r="AW404" i="26"/>
  <c r="BJ404" i="26" s="1"/>
  <c r="G403" i="26" a="1"/>
  <c r="G403" i="26" s="1"/>
  <c r="F403" i="26" a="1"/>
  <c r="F403" i="26" s="1"/>
  <c r="E403" i="26" a="1"/>
  <c r="E403" i="26" s="1"/>
  <c r="D403" i="26" a="1"/>
  <c r="D403" i="26" s="1"/>
  <c r="AY402" i="26"/>
  <c r="BK402" i="26" s="1"/>
  <c r="G401" i="26" a="1"/>
  <c r="G401" i="26" s="1"/>
  <c r="F401" i="26" a="1"/>
  <c r="F401" i="26" s="1"/>
  <c r="E401" i="26" a="1"/>
  <c r="E401" i="26" s="1"/>
  <c r="D401" i="26" a="1"/>
  <c r="D401" i="26" s="1"/>
  <c r="G399" i="26" a="1"/>
  <c r="G399" i="26" s="1"/>
  <c r="F399" i="26" a="1"/>
  <c r="F399" i="26" s="1"/>
  <c r="E399" i="26" a="1"/>
  <c r="E399" i="26" s="1"/>
  <c r="D399" i="26" a="1"/>
  <c r="D399" i="26" s="1"/>
  <c r="G397" i="26" a="1"/>
  <c r="G397" i="26" s="1"/>
  <c r="F397" i="26" a="1"/>
  <c r="F397" i="26" s="1"/>
  <c r="E397" i="26" a="1"/>
  <c r="E397" i="26" s="1"/>
  <c r="D397" i="26" a="1"/>
  <c r="D397" i="26" s="1"/>
  <c r="G395" i="26" a="1"/>
  <c r="G395" i="26" s="1"/>
  <c r="F395" i="26" a="1"/>
  <c r="F395" i="26" s="1"/>
  <c r="E395" i="26" a="1"/>
  <c r="E395" i="26" s="1"/>
  <c r="D395" i="26" a="1"/>
  <c r="D395" i="26" s="1"/>
  <c r="G393" i="26" a="1"/>
  <c r="G393" i="26" s="1"/>
  <c r="F393" i="26" a="1"/>
  <c r="F393" i="26" s="1"/>
  <c r="E393" i="26" a="1"/>
  <c r="E393" i="26" s="1"/>
  <c r="D393" i="26" a="1"/>
  <c r="D393" i="26" s="1"/>
  <c r="G391" i="26" a="1"/>
  <c r="G391" i="26" s="1"/>
  <c r="F391" i="26" a="1"/>
  <c r="F391" i="26" s="1"/>
  <c r="E391" i="26" a="1"/>
  <c r="E391" i="26" s="1"/>
  <c r="D391" i="26" a="1"/>
  <c r="D391" i="26" s="1"/>
  <c r="AW390" i="26"/>
  <c r="BJ390" i="26" s="1"/>
  <c r="G389" i="26" a="1"/>
  <c r="G389" i="26" s="1"/>
  <c r="F389" i="26" a="1"/>
  <c r="F389" i="26" s="1"/>
  <c r="E389" i="26" a="1"/>
  <c r="E389" i="26" s="1"/>
  <c r="D389" i="26" a="1"/>
  <c r="D389" i="26" s="1"/>
  <c r="AY388" i="26"/>
  <c r="BK388" i="26" s="1"/>
  <c r="G387" i="26" a="1"/>
  <c r="G387" i="26" s="1"/>
  <c r="F387" i="26" a="1"/>
  <c r="F387" i="26" s="1"/>
  <c r="E387" i="26" a="1"/>
  <c r="E387" i="26" s="1"/>
  <c r="D387" i="26" a="1"/>
  <c r="D387" i="26" s="1"/>
  <c r="G385" i="26" a="1"/>
  <c r="G385" i="26" s="1"/>
  <c r="F385" i="26" a="1"/>
  <c r="F385" i="26" s="1"/>
  <c r="E385" i="26" a="1"/>
  <c r="E385" i="26" s="1"/>
  <c r="D385" i="26" a="1"/>
  <c r="D385" i="26" s="1"/>
  <c r="G383" i="26" a="1"/>
  <c r="G383" i="26" s="1"/>
  <c r="F383" i="26" a="1"/>
  <c r="F383" i="26" s="1"/>
  <c r="E383" i="26" a="1"/>
  <c r="E383" i="26" s="1"/>
  <c r="D383" i="26" a="1"/>
  <c r="D383" i="26" s="1"/>
  <c r="G381" i="26" a="1"/>
  <c r="G381" i="26" s="1"/>
  <c r="F381" i="26" a="1"/>
  <c r="F381" i="26" s="1"/>
  <c r="E381" i="26" a="1"/>
  <c r="E381" i="26" s="1"/>
  <c r="D381" i="26" a="1"/>
  <c r="D381" i="26" s="1"/>
  <c r="G379" i="26" a="1"/>
  <c r="G379" i="26" s="1"/>
  <c r="F379" i="26" a="1"/>
  <c r="F379" i="26" s="1"/>
  <c r="E379" i="26" a="1"/>
  <c r="E379" i="26" s="1"/>
  <c r="D379" i="26" a="1"/>
  <c r="D379" i="26" s="1"/>
  <c r="G377" i="26" a="1"/>
  <c r="G377" i="26" s="1"/>
  <c r="F377" i="26" a="1"/>
  <c r="F377" i="26" s="1"/>
  <c r="E377" i="26" a="1"/>
  <c r="E377" i="26" s="1"/>
  <c r="D377" i="26" a="1"/>
  <c r="D377" i="26" s="1"/>
  <c r="G375" i="26" a="1"/>
  <c r="G375" i="26" s="1"/>
  <c r="F375" i="26" a="1"/>
  <c r="F375" i="26" s="1"/>
  <c r="E375" i="26" a="1"/>
  <c r="E375" i="26" s="1"/>
  <c r="D375" i="26" a="1"/>
  <c r="D375" i="26" s="1"/>
  <c r="AY374" i="26"/>
  <c r="BK374" i="26" s="1"/>
  <c r="G373" i="26" a="1"/>
  <c r="G373" i="26" s="1"/>
  <c r="F373" i="26" a="1"/>
  <c r="F373" i="26" s="1"/>
  <c r="E373" i="26" a="1"/>
  <c r="E373" i="26" s="1"/>
  <c r="D373" i="26" a="1"/>
  <c r="D373" i="26" s="1"/>
  <c r="AW372" i="26"/>
  <c r="BJ372" i="26" s="1"/>
  <c r="G371" i="26" a="1"/>
  <c r="G371" i="26" s="1"/>
  <c r="F371" i="26" a="1"/>
  <c r="F371" i="26" s="1"/>
  <c r="E371" i="26" a="1"/>
  <c r="E371" i="26" s="1"/>
  <c r="D371" i="26" a="1"/>
  <c r="D371" i="26" s="1"/>
  <c r="G369" i="26" a="1"/>
  <c r="G369" i="26" s="1"/>
  <c r="F369" i="26" a="1"/>
  <c r="F369" i="26" s="1"/>
  <c r="E369" i="26" a="1"/>
  <c r="E369" i="26" s="1"/>
  <c r="D369" i="26" a="1"/>
  <c r="D369" i="26" s="1"/>
  <c r="G367" i="26" a="1"/>
  <c r="G367" i="26" s="1"/>
  <c r="D367" i="26" a="1"/>
  <c r="D367" i="26" s="1"/>
  <c r="G365" i="26" a="1"/>
  <c r="G365" i="26" s="1"/>
  <c r="F365" i="26" a="1"/>
  <c r="F365" i="26" s="1"/>
  <c r="E365" i="26" a="1"/>
  <c r="E365" i="26" s="1"/>
  <c r="D365" i="26" a="1"/>
  <c r="D365" i="26" s="1"/>
  <c r="G363" i="26" a="1"/>
  <c r="G363" i="26" s="1"/>
  <c r="F363" i="26" a="1"/>
  <c r="F363" i="26" s="1"/>
  <c r="E363" i="26" a="1"/>
  <c r="E363" i="26" s="1"/>
  <c r="D363" i="26" a="1"/>
  <c r="D363" i="26" s="1"/>
  <c r="G361" i="26" a="1"/>
  <c r="G361" i="26" s="1"/>
  <c r="F361" i="26" a="1"/>
  <c r="F361" i="26" s="1"/>
  <c r="E361" i="26" a="1"/>
  <c r="E361" i="26" s="1"/>
  <c r="D361" i="26" a="1"/>
  <c r="D361" i="26" s="1"/>
  <c r="G359" i="26" a="1"/>
  <c r="G359" i="26" s="1"/>
  <c r="F359" i="26" a="1"/>
  <c r="F359" i="26" s="1"/>
  <c r="E359" i="26" a="1"/>
  <c r="E359" i="26" s="1"/>
  <c r="D359" i="26" a="1"/>
  <c r="D359" i="26" s="1"/>
  <c r="AW358" i="26"/>
  <c r="BJ358" i="26" s="1"/>
  <c r="G357" i="26" a="1"/>
  <c r="G357" i="26" s="1"/>
  <c r="F357" i="26" a="1"/>
  <c r="F357" i="26" s="1"/>
  <c r="E357" i="26" a="1"/>
  <c r="E357" i="26" s="1"/>
  <c r="D357" i="26" a="1"/>
  <c r="D357" i="26" s="1"/>
  <c r="AY356" i="26"/>
  <c r="BK356" i="26" s="1"/>
  <c r="G355" i="26" a="1"/>
  <c r="G355" i="26" s="1"/>
  <c r="F355" i="26" a="1"/>
  <c r="F355" i="26" s="1"/>
  <c r="D355" i="26" a="1"/>
  <c r="D355" i="26" s="1"/>
  <c r="G353" i="26" a="1"/>
  <c r="G353" i="26" s="1"/>
  <c r="F353" i="26" a="1"/>
  <c r="F353" i="26" s="1"/>
  <c r="E353" i="26" a="1"/>
  <c r="E353" i="26" s="1"/>
  <c r="D353" i="26" a="1"/>
  <c r="D353" i="26" s="1"/>
  <c r="G351" i="26" a="1"/>
  <c r="G351" i="26" s="1"/>
  <c r="F351" i="26" a="1"/>
  <c r="F351" i="26" s="1"/>
  <c r="E351" i="26" a="1"/>
  <c r="E351" i="26" s="1"/>
  <c r="D351" i="26" a="1"/>
  <c r="D351" i="26" s="1"/>
  <c r="G349" i="26" a="1"/>
  <c r="G349" i="26" s="1"/>
  <c r="F349" i="26" a="1"/>
  <c r="F349" i="26" s="1"/>
  <c r="E349" i="26" a="1"/>
  <c r="E349" i="26" s="1"/>
  <c r="D349" i="26" a="1"/>
  <c r="D349" i="26" s="1"/>
  <c r="G347" i="26" a="1"/>
  <c r="G347" i="26" s="1"/>
  <c r="F347" i="26" a="1"/>
  <c r="F347" i="26" s="1"/>
  <c r="E347" i="26" a="1"/>
  <c r="E347" i="26" s="1"/>
  <c r="D347" i="26" a="1"/>
  <c r="D347" i="26" s="1"/>
  <c r="G345" i="26" a="1"/>
  <c r="G345" i="26" s="1"/>
  <c r="F345" i="26" a="1"/>
  <c r="F345" i="26" s="1"/>
  <c r="E345" i="26" a="1"/>
  <c r="E345" i="26" s="1"/>
  <c r="D345" i="26" a="1"/>
  <c r="D345" i="26" s="1"/>
  <c r="G343" i="26" a="1"/>
  <c r="G343" i="26" s="1"/>
  <c r="F343" i="26" a="1"/>
  <c r="F343" i="26" s="1"/>
  <c r="E343" i="26" a="1"/>
  <c r="E343" i="26" s="1"/>
  <c r="D343" i="26" a="1"/>
  <c r="D343" i="26" s="1"/>
  <c r="AY342" i="26"/>
  <c r="BK342" i="26" s="1"/>
  <c r="G341" i="26" a="1"/>
  <c r="G341" i="26" s="1"/>
  <c r="F341" i="26" a="1"/>
  <c r="F341" i="26" s="1"/>
  <c r="E341" i="26" a="1"/>
  <c r="E341" i="26" s="1"/>
  <c r="D341" i="26" a="1"/>
  <c r="D341" i="26" s="1"/>
  <c r="G339" i="26" a="1"/>
  <c r="G339" i="26" s="1"/>
  <c r="F339" i="26" a="1"/>
  <c r="F339" i="26" s="1"/>
  <c r="E339" i="26" a="1"/>
  <c r="E339" i="26" s="1"/>
  <c r="D339" i="26" a="1"/>
  <c r="D339" i="26" s="1"/>
  <c r="G337" i="26" a="1"/>
  <c r="G337" i="26" s="1"/>
  <c r="F337" i="26" a="1"/>
  <c r="F337" i="26" s="1"/>
  <c r="E337" i="26" a="1"/>
  <c r="E337" i="26" s="1"/>
  <c r="D337" i="26" a="1"/>
  <c r="D337" i="26" s="1"/>
  <c r="G335" i="26" a="1"/>
  <c r="G335" i="26" s="1"/>
  <c r="F335" i="26" a="1"/>
  <c r="F335" i="26" s="1"/>
  <c r="E335" i="26" a="1"/>
  <c r="E335" i="26" s="1"/>
  <c r="D335" i="26" a="1"/>
  <c r="D335" i="26" s="1"/>
  <c r="AY334" i="26"/>
  <c r="BK334" i="26" s="1"/>
  <c r="G333" i="26" a="1"/>
  <c r="G333" i="26" s="1"/>
  <c r="F333" i="26" a="1"/>
  <c r="F333" i="26" s="1"/>
  <c r="E333" i="26" a="1"/>
  <c r="E333" i="26" s="1"/>
  <c r="D333" i="26" a="1"/>
  <c r="D333" i="26" s="1"/>
  <c r="F331" i="26" a="1"/>
  <c r="F331" i="26" s="1"/>
  <c r="E331" i="26" a="1"/>
  <c r="E331" i="26" s="1"/>
  <c r="D331" i="26" a="1"/>
  <c r="D331" i="26" s="1"/>
  <c r="G329" i="26" a="1"/>
  <c r="G329" i="26" s="1"/>
  <c r="F329" i="26" a="1"/>
  <c r="F329" i="26" s="1"/>
  <c r="E329" i="26" a="1"/>
  <c r="E329" i="26" s="1"/>
  <c r="D329" i="26" a="1"/>
  <c r="D329" i="26" s="1"/>
  <c r="G327" i="26" a="1"/>
  <c r="G327" i="26" s="1"/>
  <c r="F327" i="26" a="1"/>
  <c r="F327" i="26" s="1"/>
  <c r="E327" i="26" a="1"/>
  <c r="E327" i="26" s="1"/>
  <c r="D327" i="26" a="1"/>
  <c r="D327" i="26" s="1"/>
  <c r="AW326" i="26"/>
  <c r="BJ326" i="26" s="1"/>
  <c r="AY326" i="26"/>
  <c r="G325" i="26" a="1"/>
  <c r="G325" i="26" s="1"/>
  <c r="F325" i="26" a="1"/>
  <c r="F325" i="26" s="1"/>
  <c r="E325" i="26" a="1"/>
  <c r="E325" i="26" s="1"/>
  <c r="D325" i="26" a="1"/>
  <c r="D325" i="26" s="1"/>
  <c r="G323" i="26" a="1"/>
  <c r="G323" i="26" s="1"/>
  <c r="F323" i="26" a="1"/>
  <c r="F323" i="26" s="1"/>
  <c r="E323" i="26" a="1"/>
  <c r="E323" i="26" s="1"/>
  <c r="D323" i="26" a="1"/>
  <c r="D323" i="26" s="1"/>
  <c r="G321" i="26" a="1"/>
  <c r="G321" i="26" s="1"/>
  <c r="F321" i="26" a="1"/>
  <c r="F321" i="26" s="1"/>
  <c r="D321" i="26" a="1"/>
  <c r="D321" i="26" s="1"/>
  <c r="AY320" i="26"/>
  <c r="BK320" i="26" s="1"/>
  <c r="G319" i="26" a="1"/>
  <c r="G319" i="26" s="1"/>
  <c r="F319" i="26" a="1"/>
  <c r="F319" i="26" s="1"/>
  <c r="E319" i="26" a="1"/>
  <c r="E319" i="26" s="1"/>
  <c r="D319" i="26" a="1"/>
  <c r="D319" i="26" s="1"/>
  <c r="AW318" i="26"/>
  <c r="BJ318" i="26" s="1"/>
  <c r="G317" i="26" a="1"/>
  <c r="G317" i="26" s="1"/>
  <c r="F317" i="26" a="1"/>
  <c r="F317" i="26" s="1"/>
  <c r="E317" i="26" a="1"/>
  <c r="E317" i="26" s="1"/>
  <c r="D317" i="26" a="1"/>
  <c r="D317" i="26" s="1"/>
  <c r="G315" i="26" a="1"/>
  <c r="G315" i="26" s="1"/>
  <c r="F315" i="26" a="1"/>
  <c r="F315" i="26" s="1"/>
  <c r="E315" i="26" a="1"/>
  <c r="E315" i="26" s="1"/>
  <c r="D315" i="26" a="1"/>
  <c r="D315" i="26" s="1"/>
  <c r="G313" i="26" a="1"/>
  <c r="G313" i="26" s="1"/>
  <c r="F313" i="26" a="1"/>
  <c r="F313" i="26" s="1"/>
  <c r="E313" i="26" a="1"/>
  <c r="E313" i="26" s="1"/>
  <c r="D313" i="26" a="1"/>
  <c r="D313" i="26" s="1"/>
  <c r="AY312" i="26"/>
  <c r="BK312" i="26" s="1"/>
  <c r="G311" i="26" a="1"/>
  <c r="G311" i="26" s="1"/>
  <c r="F311" i="26" a="1"/>
  <c r="F311" i="26" s="1"/>
  <c r="D311" i="26" a="1"/>
  <c r="D311" i="26" s="1"/>
  <c r="G309" i="26" a="1"/>
  <c r="G309" i="26" s="1"/>
  <c r="F309" i="26" a="1"/>
  <c r="F309" i="26" s="1"/>
  <c r="E309" i="26" a="1"/>
  <c r="E309" i="26" s="1"/>
  <c r="D309" i="26" a="1"/>
  <c r="D309" i="26" s="1"/>
  <c r="G307" i="26" a="1"/>
  <c r="G307" i="26" s="1"/>
  <c r="F307" i="26" a="1"/>
  <c r="F307" i="26" s="1"/>
  <c r="E307" i="26" a="1"/>
  <c r="E307" i="26" s="1"/>
  <c r="D307" i="26" a="1"/>
  <c r="D307" i="26" s="1"/>
  <c r="G305" i="26" a="1"/>
  <c r="G305" i="26" s="1"/>
  <c r="F305" i="26" a="1"/>
  <c r="F305" i="26" s="1"/>
  <c r="E305" i="26" a="1"/>
  <c r="E305" i="26" s="1"/>
  <c r="D305" i="26" a="1"/>
  <c r="D305" i="26" s="1"/>
  <c r="AY304" i="26"/>
  <c r="BK304" i="26" s="1"/>
  <c r="G303" i="26" a="1"/>
  <c r="G303" i="26" s="1"/>
  <c r="F303" i="26" a="1"/>
  <c r="F303" i="26" s="1"/>
  <c r="E303" i="26" a="1"/>
  <c r="E303" i="26" s="1"/>
  <c r="D303" i="26" a="1"/>
  <c r="D303" i="26" s="1"/>
  <c r="AW302" i="26"/>
  <c r="BJ302" i="26" s="1"/>
  <c r="AY302" i="26"/>
  <c r="BK302" i="26" s="1"/>
  <c r="G301" i="26" a="1"/>
  <c r="G301" i="26" s="1"/>
  <c r="F301" i="26" a="1"/>
  <c r="F301" i="26" s="1"/>
  <c r="E301" i="26" a="1"/>
  <c r="E301" i="26" s="1"/>
  <c r="D301" i="26" a="1"/>
  <c r="D301" i="26" s="1"/>
  <c r="G299" i="26" a="1"/>
  <c r="G299" i="26" s="1"/>
  <c r="F299" i="26" a="1"/>
  <c r="F299" i="26" s="1"/>
  <c r="E299" i="26" a="1"/>
  <c r="E299" i="26" s="1"/>
  <c r="D299" i="26" a="1"/>
  <c r="D299" i="26" s="1"/>
  <c r="G297" i="26" a="1"/>
  <c r="G297" i="26" s="1"/>
  <c r="F297" i="26" a="1"/>
  <c r="F297" i="26" s="1"/>
  <c r="E297" i="26" a="1"/>
  <c r="E297" i="26" s="1"/>
  <c r="D297" i="26" a="1"/>
  <c r="D297" i="26" s="1"/>
  <c r="AY296" i="26"/>
  <c r="G295" i="26" a="1"/>
  <c r="G295" i="26" s="1"/>
  <c r="F295" i="26" a="1"/>
  <c r="F295" i="26" s="1"/>
  <c r="E295" i="26" a="1"/>
  <c r="E295" i="26" s="1"/>
  <c r="D295" i="26" a="1"/>
  <c r="D295" i="26" s="1"/>
  <c r="AW294" i="26"/>
  <c r="BJ294" i="26" s="1"/>
  <c r="G293" i="26" a="1"/>
  <c r="G293" i="26" s="1"/>
  <c r="F293" i="26" a="1"/>
  <c r="F293" i="26" s="1"/>
  <c r="E293" i="26" a="1"/>
  <c r="E293" i="26" s="1"/>
  <c r="D293" i="26" a="1"/>
  <c r="D293" i="26" s="1"/>
  <c r="G291" i="26" a="1"/>
  <c r="G291" i="26" s="1"/>
  <c r="F291" i="26" a="1"/>
  <c r="F291" i="26" s="1"/>
  <c r="E291" i="26" a="1"/>
  <c r="E291" i="26" s="1"/>
  <c r="D291" i="26" a="1"/>
  <c r="D291" i="26" s="1"/>
  <c r="G289" i="26" a="1"/>
  <c r="G289" i="26" s="1"/>
  <c r="F289" i="26" a="1"/>
  <c r="F289" i="26" s="1"/>
  <c r="E289" i="26" a="1"/>
  <c r="E289" i="26" s="1"/>
  <c r="D289" i="26" a="1"/>
  <c r="D289" i="26" s="1"/>
  <c r="AY288" i="26"/>
  <c r="G287" i="26" a="1"/>
  <c r="G287" i="26" s="1"/>
  <c r="F287" i="26" a="1"/>
  <c r="F287" i="26" s="1"/>
  <c r="E287" i="26" a="1"/>
  <c r="E287" i="26" s="1"/>
  <c r="D287" i="26" a="1"/>
  <c r="D287" i="26" s="1"/>
  <c r="AW286" i="26"/>
  <c r="BJ286" i="26" s="1"/>
  <c r="G285" i="26" a="1"/>
  <c r="G285" i="26" s="1"/>
  <c r="F285" i="26" a="1"/>
  <c r="F285" i="26" s="1"/>
  <c r="E285" i="26" a="1"/>
  <c r="E285" i="26" s="1"/>
  <c r="D285" i="26" a="1"/>
  <c r="D285" i="26" s="1"/>
  <c r="G283" i="26" a="1"/>
  <c r="G283" i="26" s="1"/>
  <c r="F283" i="26" a="1"/>
  <c r="F283" i="26" s="1"/>
  <c r="E283" i="26" a="1"/>
  <c r="E283" i="26" s="1"/>
  <c r="D283" i="26" a="1"/>
  <c r="D283" i="26" s="1"/>
  <c r="F281" i="26" a="1"/>
  <c r="F281" i="26" s="1"/>
  <c r="E281" i="26" a="1"/>
  <c r="E281" i="26" s="1"/>
  <c r="D281" i="26" a="1"/>
  <c r="D281" i="26" s="1"/>
  <c r="AY280" i="26"/>
  <c r="BK280" i="26" s="1"/>
  <c r="G279" i="26" a="1"/>
  <c r="G279" i="26" s="1"/>
  <c r="F279" i="26" a="1"/>
  <c r="F279" i="26" s="1"/>
  <c r="E279" i="26" a="1"/>
  <c r="E279" i="26" s="1"/>
  <c r="D279" i="26" a="1"/>
  <c r="D279" i="26" s="1"/>
  <c r="AW278" i="26"/>
  <c r="BJ278" i="26" s="1"/>
  <c r="G277" i="26" a="1"/>
  <c r="G277" i="26" s="1"/>
  <c r="F277" i="26" a="1"/>
  <c r="F277" i="26" s="1"/>
  <c r="E277" i="26" a="1"/>
  <c r="E277" i="26" s="1"/>
  <c r="D277" i="26" a="1"/>
  <c r="D277" i="26" s="1"/>
  <c r="G275" i="26" a="1"/>
  <c r="G275" i="26" s="1"/>
  <c r="F275" i="26" a="1"/>
  <c r="F275" i="26" s="1"/>
  <c r="E275" i="26" a="1"/>
  <c r="E275" i="26" s="1"/>
  <c r="D275" i="26" a="1"/>
  <c r="D275" i="26" s="1"/>
  <c r="G273" i="26" a="1"/>
  <c r="G273" i="26" s="1"/>
  <c r="F273" i="26" a="1"/>
  <c r="F273" i="26" s="1"/>
  <c r="E273" i="26" a="1"/>
  <c r="E273" i="26" s="1"/>
  <c r="D273" i="26" a="1"/>
  <c r="D273" i="26" s="1"/>
  <c r="G271" i="26" a="1"/>
  <c r="G271" i="26" s="1"/>
  <c r="F271" i="26" a="1"/>
  <c r="F271" i="26" s="1"/>
  <c r="E271" i="26" a="1"/>
  <c r="E271" i="26" s="1"/>
  <c r="D271" i="26" a="1"/>
  <c r="D271" i="26" s="1"/>
  <c r="G269" i="26" a="1"/>
  <c r="G269" i="26" s="1"/>
  <c r="F269" i="26" a="1"/>
  <c r="F269" i="26" s="1"/>
  <c r="E269" i="26" a="1"/>
  <c r="E269" i="26" s="1"/>
  <c r="D269" i="26" a="1"/>
  <c r="D269" i="26" s="1"/>
  <c r="G267" i="26" a="1"/>
  <c r="G267" i="26" s="1"/>
  <c r="F267" i="26" a="1"/>
  <c r="F267" i="26" s="1"/>
  <c r="E267" i="26" a="1"/>
  <c r="E267" i="26" s="1"/>
  <c r="D267" i="26" a="1"/>
  <c r="D267" i="26" s="1"/>
  <c r="G265" i="26" a="1"/>
  <c r="G265" i="26" s="1"/>
  <c r="F265" i="26" a="1"/>
  <c r="F265" i="26" s="1"/>
  <c r="E265" i="26" a="1"/>
  <c r="E265" i="26" s="1"/>
  <c r="D265" i="26" a="1"/>
  <c r="D265" i="26" s="1"/>
  <c r="G263" i="26" a="1"/>
  <c r="G263" i="26" s="1"/>
  <c r="F263" i="26" a="1"/>
  <c r="F263" i="26" s="1"/>
  <c r="E263" i="26" a="1"/>
  <c r="E263" i="26" s="1"/>
  <c r="D263" i="26" a="1"/>
  <c r="D263" i="26" s="1"/>
  <c r="G261" i="26" a="1"/>
  <c r="G261" i="26" s="1"/>
  <c r="F261" i="26" a="1"/>
  <c r="F261" i="26" s="1"/>
  <c r="E261" i="26" a="1"/>
  <c r="E261" i="26" s="1"/>
  <c r="D261" i="26" a="1"/>
  <c r="D261" i="26" s="1"/>
  <c r="G259" i="26" a="1"/>
  <c r="G259" i="26" s="1"/>
  <c r="F259" i="26" a="1"/>
  <c r="F259" i="26" s="1"/>
  <c r="D259" i="26" a="1"/>
  <c r="D259" i="26" s="1"/>
  <c r="G257" i="26" a="1"/>
  <c r="G257" i="26" s="1"/>
  <c r="F257" i="26" a="1"/>
  <c r="F257" i="26" s="1"/>
  <c r="E257" i="26" a="1"/>
  <c r="E257" i="26" s="1"/>
  <c r="D257" i="26" a="1"/>
  <c r="D257" i="26" s="1"/>
  <c r="G255" i="26" a="1"/>
  <c r="G255" i="26" s="1"/>
  <c r="F255" i="26" a="1"/>
  <c r="F255" i="26" s="1"/>
  <c r="E255" i="26" a="1"/>
  <c r="E255" i="26" s="1"/>
  <c r="D255" i="26" a="1"/>
  <c r="D255" i="26" s="1"/>
  <c r="G253" i="26" a="1"/>
  <c r="G253" i="26" s="1"/>
  <c r="F253" i="26" a="1"/>
  <c r="F253" i="26" s="1"/>
  <c r="E253" i="26" a="1"/>
  <c r="E253" i="26" s="1"/>
  <c r="D253" i="26" a="1"/>
  <c r="D253" i="26" s="1"/>
  <c r="AY252" i="26"/>
  <c r="BK252" i="26" s="1"/>
  <c r="G251" i="26" a="1"/>
  <c r="G251" i="26" s="1"/>
  <c r="F251" i="26" a="1"/>
  <c r="F251" i="26" s="1"/>
  <c r="E251" i="26" a="1"/>
  <c r="E251" i="26" s="1"/>
  <c r="D251" i="26" a="1"/>
  <c r="D251" i="26" s="1"/>
  <c r="AY250" i="26"/>
  <c r="BK250" i="26" s="1"/>
  <c r="G249" i="26" a="1"/>
  <c r="G249" i="26" s="1"/>
  <c r="F249" i="26" a="1"/>
  <c r="F249" i="26" s="1"/>
  <c r="E249" i="26" a="1"/>
  <c r="E249" i="26" s="1"/>
  <c r="D249" i="26" a="1"/>
  <c r="D249" i="26" s="1"/>
  <c r="G247" i="26" a="1"/>
  <c r="G247" i="26" s="1"/>
  <c r="F247" i="26" a="1"/>
  <c r="F247" i="26" s="1"/>
  <c r="D247" i="26" a="1"/>
  <c r="D247" i="26" s="1"/>
  <c r="G245" i="26" a="1"/>
  <c r="G245" i="26" s="1"/>
  <c r="F245" i="26" a="1"/>
  <c r="F245" i="26" s="1"/>
  <c r="E245" i="26" a="1"/>
  <c r="E245" i="26" s="1"/>
  <c r="D245" i="26" a="1"/>
  <c r="D245" i="26" s="1"/>
  <c r="G243" i="26" a="1"/>
  <c r="G243" i="26" s="1"/>
  <c r="F243" i="26" a="1"/>
  <c r="F243" i="26" s="1"/>
  <c r="E243" i="26" a="1"/>
  <c r="E243" i="26" s="1"/>
  <c r="D243" i="26" a="1"/>
  <c r="D243" i="26" s="1"/>
  <c r="AY242" i="26"/>
  <c r="BK242" i="26" s="1"/>
  <c r="G241" i="26" a="1"/>
  <c r="G241" i="26" s="1"/>
  <c r="F241" i="26" a="1"/>
  <c r="F241" i="26" s="1"/>
  <c r="E241" i="26" a="1"/>
  <c r="E241" i="26" s="1"/>
  <c r="D241" i="26" a="1"/>
  <c r="D241" i="26" s="1"/>
  <c r="G239" i="26" a="1"/>
  <c r="G239" i="26" s="1"/>
  <c r="F239" i="26" a="1"/>
  <c r="F239" i="26" s="1"/>
  <c r="E239" i="26" a="1"/>
  <c r="E239" i="26" s="1"/>
  <c r="D239" i="26" a="1"/>
  <c r="D239" i="26" s="1"/>
  <c r="G237" i="26" a="1"/>
  <c r="G237" i="26" s="1"/>
  <c r="F237" i="26" a="1"/>
  <c r="F237" i="26" s="1"/>
  <c r="E237" i="26" a="1"/>
  <c r="E237" i="26" s="1"/>
  <c r="D237" i="26" a="1"/>
  <c r="D237" i="26" s="1"/>
  <c r="G235" i="26" a="1"/>
  <c r="G235" i="26" s="1"/>
  <c r="F235" i="26" a="1"/>
  <c r="F235" i="26" s="1"/>
  <c r="E235" i="26" a="1"/>
  <c r="E235" i="26" s="1"/>
  <c r="D235" i="26" a="1"/>
  <c r="D235" i="26" s="1"/>
  <c r="AY234" i="26"/>
  <c r="BK234" i="26" s="1"/>
  <c r="G233" i="26" a="1"/>
  <c r="G233" i="26" s="1"/>
  <c r="F233" i="26" a="1"/>
  <c r="F233" i="26" s="1"/>
  <c r="E233" i="26" a="1"/>
  <c r="E233" i="26" s="1"/>
  <c r="D233" i="26" a="1"/>
  <c r="D233" i="26" s="1"/>
  <c r="F231" i="26" a="1"/>
  <c r="F231" i="26" s="1"/>
  <c r="E231" i="26" a="1"/>
  <c r="E231" i="26" s="1"/>
  <c r="D231" i="26" a="1"/>
  <c r="D231" i="26" s="1"/>
  <c r="AW230" i="26"/>
  <c r="BJ230" i="26" s="1"/>
  <c r="AY230" i="26"/>
  <c r="BK230" i="26" s="1"/>
  <c r="G229" i="26" a="1"/>
  <c r="G229" i="26" s="1"/>
  <c r="F229" i="26" a="1"/>
  <c r="F229" i="26" s="1"/>
  <c r="E229" i="26" a="1"/>
  <c r="E229" i="26" s="1"/>
  <c r="D229" i="26" a="1"/>
  <c r="D229" i="26" s="1"/>
  <c r="G227" i="26" a="1"/>
  <c r="G227" i="26" s="1"/>
  <c r="F227" i="26" a="1"/>
  <c r="F227" i="26" s="1"/>
  <c r="E227" i="26" a="1"/>
  <c r="E227" i="26" s="1"/>
  <c r="D227" i="26" a="1"/>
  <c r="D227" i="26" s="1"/>
  <c r="F225" i="26" a="1"/>
  <c r="F225" i="26" s="1"/>
  <c r="E225" i="26" a="1"/>
  <c r="E225" i="26" s="1"/>
  <c r="D225" i="26" a="1"/>
  <c r="D225" i="26" s="1"/>
  <c r="G223" i="26" a="1"/>
  <c r="G223" i="26" s="1"/>
  <c r="F223" i="26" a="1"/>
  <c r="F223" i="26" s="1"/>
  <c r="D223" i="26" a="1"/>
  <c r="D223" i="26" s="1"/>
  <c r="G221" i="26" a="1"/>
  <c r="G221" i="26" s="1"/>
  <c r="F221" i="26" a="1"/>
  <c r="F221" i="26" s="1"/>
  <c r="E221" i="26" a="1"/>
  <c r="E221" i="26" s="1"/>
  <c r="D221" i="26" a="1"/>
  <c r="D221" i="26" s="1"/>
  <c r="AW220" i="26"/>
  <c r="BJ220" i="26" s="1"/>
  <c r="BE220" i="26"/>
  <c r="G219" i="26" a="1"/>
  <c r="G219" i="26" s="1"/>
  <c r="F219" i="26" a="1"/>
  <c r="F219" i="26" s="1"/>
  <c r="E219" i="26" a="1"/>
  <c r="E219" i="26" s="1"/>
  <c r="D219" i="26" a="1"/>
  <c r="D219" i="26" s="1"/>
  <c r="AY218" i="26"/>
  <c r="BK218" i="26" s="1"/>
  <c r="G217" i="26" a="1"/>
  <c r="G217" i="26" s="1"/>
  <c r="F217" i="26" a="1"/>
  <c r="F217" i="26" s="1"/>
  <c r="E217" i="26" a="1"/>
  <c r="E217" i="26" s="1"/>
  <c r="D217" i="26" a="1"/>
  <c r="D217" i="26" s="1"/>
  <c r="G215" i="26" a="1"/>
  <c r="G215" i="26" s="1"/>
  <c r="F215" i="26" a="1"/>
  <c r="F215" i="26" s="1"/>
  <c r="E215" i="26" a="1"/>
  <c r="E215" i="26" s="1"/>
  <c r="D215" i="26" a="1"/>
  <c r="D215" i="26" s="1"/>
  <c r="AY214" i="26"/>
  <c r="BK214" i="26" s="1"/>
  <c r="G213" i="26" a="1"/>
  <c r="G213" i="26" s="1"/>
  <c r="F213" i="26" a="1"/>
  <c r="F213" i="26" s="1"/>
  <c r="D213" i="26" a="1"/>
  <c r="D213" i="26" s="1"/>
  <c r="G211" i="26" a="1"/>
  <c r="G211" i="26" s="1"/>
  <c r="F211" i="26" a="1"/>
  <c r="F211" i="26" s="1"/>
  <c r="E211" i="26" a="1"/>
  <c r="E211" i="26" s="1"/>
  <c r="D211" i="26" a="1"/>
  <c r="D211" i="26" s="1"/>
  <c r="G209" i="26" a="1"/>
  <c r="G209" i="26" s="1"/>
  <c r="F209" i="26" a="1"/>
  <c r="F209" i="26" s="1"/>
  <c r="E209" i="26" a="1"/>
  <c r="E209" i="26" s="1"/>
  <c r="D209" i="26" a="1"/>
  <c r="D209" i="26" s="1"/>
  <c r="G207" i="26" a="1"/>
  <c r="G207" i="26" s="1"/>
  <c r="F207" i="26" a="1"/>
  <c r="F207" i="26" s="1"/>
  <c r="D207" i="26" a="1"/>
  <c r="D207" i="26" s="1"/>
  <c r="G205" i="26" a="1"/>
  <c r="G205" i="26" s="1"/>
  <c r="F205" i="26" a="1"/>
  <c r="F205" i="26" s="1"/>
  <c r="E205" i="26" a="1"/>
  <c r="E205" i="26" s="1"/>
  <c r="D205" i="26" a="1"/>
  <c r="D205" i="26" s="1"/>
  <c r="G203" i="26" a="1"/>
  <c r="G203" i="26" s="1"/>
  <c r="F203" i="26" a="1"/>
  <c r="F203" i="26" s="1"/>
  <c r="E203" i="26" a="1"/>
  <c r="E203" i="26" s="1"/>
  <c r="D203" i="26" a="1"/>
  <c r="D203" i="26" s="1"/>
  <c r="G201" i="26" a="1"/>
  <c r="G201" i="26" s="1"/>
  <c r="F201" i="26" a="1"/>
  <c r="F201" i="26" s="1"/>
  <c r="E201" i="26" a="1"/>
  <c r="E201" i="26" s="1"/>
  <c r="D201" i="26" a="1"/>
  <c r="D201" i="26" s="1"/>
  <c r="F199" i="26" a="1"/>
  <c r="F199" i="26" s="1"/>
  <c r="E199" i="26" a="1"/>
  <c r="E199" i="26" s="1"/>
  <c r="D199" i="26" a="1"/>
  <c r="D199" i="26" s="1"/>
  <c r="AY198" i="26"/>
  <c r="BK198" i="26" s="1"/>
  <c r="G197" i="26" a="1"/>
  <c r="G197" i="26" s="1"/>
  <c r="F197" i="26" a="1"/>
  <c r="F197" i="26" s="1"/>
  <c r="E197" i="26" a="1"/>
  <c r="E197" i="26" s="1"/>
  <c r="D197" i="26" a="1"/>
  <c r="D197" i="26" s="1"/>
  <c r="G195" i="26" a="1"/>
  <c r="G195" i="26" s="1"/>
  <c r="F195" i="26" a="1"/>
  <c r="F195" i="26" s="1"/>
  <c r="E195" i="26" a="1"/>
  <c r="E195" i="26" s="1"/>
  <c r="D195" i="26" a="1"/>
  <c r="D195" i="26" s="1"/>
  <c r="BE194" i="26"/>
  <c r="G193" i="26" a="1"/>
  <c r="G193" i="26" s="1"/>
  <c r="F193" i="26" a="1"/>
  <c r="F193" i="26" s="1"/>
  <c r="E193" i="26" a="1"/>
  <c r="E193" i="26" s="1"/>
  <c r="D193" i="26" a="1"/>
  <c r="D193" i="26" s="1"/>
  <c r="AY192" i="26"/>
  <c r="BK192" i="26" s="1"/>
  <c r="G191" i="26" a="1"/>
  <c r="G191" i="26" s="1"/>
  <c r="F191" i="26" a="1"/>
  <c r="F191" i="26" s="1"/>
  <c r="E191" i="26" a="1"/>
  <c r="E191" i="26" s="1"/>
  <c r="D191" i="26" a="1"/>
  <c r="D191" i="26" s="1"/>
  <c r="AW190" i="26"/>
  <c r="BJ190" i="26" s="1"/>
  <c r="BE190" i="26"/>
  <c r="G189" i="26" a="1"/>
  <c r="G189" i="26" s="1"/>
  <c r="F189" i="26" a="1"/>
  <c r="F189" i="26" s="1"/>
  <c r="E189" i="26" a="1"/>
  <c r="E189" i="26" s="1"/>
  <c r="D189" i="26" a="1"/>
  <c r="D189" i="26" s="1"/>
  <c r="G187" i="26" a="1"/>
  <c r="G187" i="26" s="1"/>
  <c r="F187" i="26" a="1"/>
  <c r="F187" i="26" s="1"/>
  <c r="E187" i="26" a="1"/>
  <c r="E187" i="26" s="1"/>
  <c r="D187" i="26" a="1"/>
  <c r="D187" i="26" s="1"/>
  <c r="G185" i="26" a="1"/>
  <c r="G185" i="26" s="1"/>
  <c r="F185" i="26" a="1"/>
  <c r="F185" i="26" s="1"/>
  <c r="E185" i="26" a="1"/>
  <c r="E185" i="26" s="1"/>
  <c r="D185" i="26" a="1"/>
  <c r="D185" i="26" s="1"/>
  <c r="AY184" i="26"/>
  <c r="BK184" i="26" s="1"/>
  <c r="G183" i="26" a="1"/>
  <c r="G183" i="26" s="1"/>
  <c r="F183" i="26" a="1"/>
  <c r="F183" i="26" s="1"/>
  <c r="E183" i="26" a="1"/>
  <c r="E183" i="26" s="1"/>
  <c r="D183" i="26" a="1"/>
  <c r="D183" i="26" s="1"/>
  <c r="AZ182" i="26"/>
  <c r="BL182" i="26" s="1"/>
  <c r="AY182" i="26"/>
  <c r="BK182" i="26" s="1"/>
  <c r="G181" i="26" a="1"/>
  <c r="G181" i="26" s="1"/>
  <c r="F181" i="26" a="1"/>
  <c r="F181" i="26" s="1"/>
  <c r="E181" i="26" a="1"/>
  <c r="E181" i="26" s="1"/>
  <c r="D181" i="26" a="1"/>
  <c r="D181" i="26" s="1"/>
  <c r="G179" i="26" a="1"/>
  <c r="G179" i="26" s="1"/>
  <c r="F179" i="26" a="1"/>
  <c r="F179" i="26" s="1"/>
  <c r="D179" i="26" a="1"/>
  <c r="D179" i="26" s="1"/>
  <c r="G177" i="26" a="1"/>
  <c r="G177" i="26" s="1"/>
  <c r="F177" i="26" a="1"/>
  <c r="F177" i="26" s="1"/>
  <c r="E177" i="26" a="1"/>
  <c r="E177" i="26" s="1"/>
  <c r="D177" i="26" a="1"/>
  <c r="D177" i="26" s="1"/>
  <c r="AY176" i="26"/>
  <c r="BK176" i="26" s="1"/>
  <c r="G175" i="26" a="1"/>
  <c r="G175" i="26" s="1"/>
  <c r="F175" i="26" a="1"/>
  <c r="F175" i="26" s="1"/>
  <c r="E175" i="26" a="1"/>
  <c r="E175" i="26" s="1"/>
  <c r="D175" i="26" a="1"/>
  <c r="D175" i="26" s="1"/>
  <c r="AW174" i="26"/>
  <c r="BJ174" i="26" s="1"/>
  <c r="BE174" i="26"/>
  <c r="G173" i="26" a="1"/>
  <c r="G173" i="26" s="1"/>
  <c r="F173" i="26" a="1"/>
  <c r="F173" i="26" s="1"/>
  <c r="E173" i="26" a="1"/>
  <c r="E173" i="26" s="1"/>
  <c r="D173" i="26" a="1"/>
  <c r="D173" i="26" s="1"/>
  <c r="AW172" i="26"/>
  <c r="BJ172" i="26" s="1"/>
  <c r="BE172" i="26"/>
  <c r="AY172" i="26"/>
  <c r="BK172" i="26" s="1"/>
  <c r="G171" i="26" a="1"/>
  <c r="G171" i="26" s="1"/>
  <c r="F171" i="26" a="1"/>
  <c r="F171" i="26" s="1"/>
  <c r="D171" i="26" a="1"/>
  <c r="D171" i="26" s="1"/>
  <c r="G169" i="26" a="1"/>
  <c r="G169" i="26" s="1"/>
  <c r="F169" i="26" a="1"/>
  <c r="F169" i="26" s="1"/>
  <c r="E169" i="26" a="1"/>
  <c r="E169" i="26" s="1"/>
  <c r="D169" i="26" a="1"/>
  <c r="D169" i="26" s="1"/>
  <c r="AZ168" i="26"/>
  <c r="G167" i="26" a="1"/>
  <c r="G167" i="26" s="1"/>
  <c r="F167" i="26" a="1"/>
  <c r="F167" i="26" s="1"/>
  <c r="E167" i="26" a="1"/>
  <c r="E167" i="26" s="1"/>
  <c r="D167" i="26" a="1"/>
  <c r="D167" i="26" s="1"/>
  <c r="AY166" i="26"/>
  <c r="BK166" i="26" s="1"/>
  <c r="G165" i="26" a="1"/>
  <c r="G165" i="26" s="1"/>
  <c r="F165" i="26" a="1"/>
  <c r="F165" i="26" s="1"/>
  <c r="E165" i="26" a="1"/>
  <c r="E165" i="26" s="1"/>
  <c r="D165" i="26" a="1"/>
  <c r="D165" i="26" s="1"/>
  <c r="AW164" i="26"/>
  <c r="BJ164" i="26" s="1"/>
  <c r="AY164" i="26"/>
  <c r="BK164" i="26" s="1"/>
  <c r="G163" i="26" a="1"/>
  <c r="G163" i="26" s="1"/>
  <c r="F163" i="26" a="1"/>
  <c r="F163" i="26" s="1"/>
  <c r="E163" i="26" a="1"/>
  <c r="E163" i="26" s="1"/>
  <c r="D163" i="26" a="1"/>
  <c r="D163" i="26" s="1"/>
  <c r="G161" i="26" a="1"/>
  <c r="G161" i="26" s="1"/>
  <c r="F161" i="26" a="1"/>
  <c r="F161" i="26" s="1"/>
  <c r="E161" i="26" a="1"/>
  <c r="E161" i="26" s="1"/>
  <c r="D161" i="26" a="1"/>
  <c r="D161" i="26" s="1"/>
  <c r="AZ160" i="26"/>
  <c r="BL160" i="26" s="1"/>
  <c r="G159" i="26" a="1"/>
  <c r="G159" i="26" s="1"/>
  <c r="F159" i="26" a="1"/>
  <c r="F159" i="26" s="1"/>
  <c r="D159" i="26" a="1"/>
  <c r="D159" i="26" s="1"/>
  <c r="G157" i="26" a="1"/>
  <c r="G157" i="26" s="1"/>
  <c r="F157" i="26" a="1"/>
  <c r="F157" i="26" s="1"/>
  <c r="E157" i="26" a="1"/>
  <c r="E157" i="26" s="1"/>
  <c r="D157" i="26" a="1"/>
  <c r="D157" i="26" s="1"/>
  <c r="G155" i="26" a="1"/>
  <c r="G155" i="26" s="1"/>
  <c r="F155" i="26" a="1"/>
  <c r="F155" i="26" s="1"/>
  <c r="E155" i="26" a="1"/>
  <c r="E155" i="26" s="1"/>
  <c r="D155" i="26" a="1"/>
  <c r="D155" i="26" s="1"/>
  <c r="F153" i="26" a="1"/>
  <c r="F153" i="26" s="1"/>
  <c r="E153" i="26" a="1"/>
  <c r="E153" i="26" s="1"/>
  <c r="D153" i="26" a="1"/>
  <c r="D153" i="26" s="1"/>
  <c r="G151" i="26" a="1"/>
  <c r="G151" i="26" s="1"/>
  <c r="F151" i="26" a="1"/>
  <c r="F151" i="26" s="1"/>
  <c r="E151" i="26" a="1"/>
  <c r="E151" i="26" s="1"/>
  <c r="D151" i="26" a="1"/>
  <c r="D151" i="26" s="1"/>
  <c r="BE150" i="26"/>
  <c r="G149" i="26" a="1"/>
  <c r="G149" i="26" s="1"/>
  <c r="F149" i="26" a="1"/>
  <c r="F149" i="26" s="1"/>
  <c r="E149" i="26" a="1"/>
  <c r="E149" i="26" s="1"/>
  <c r="D149" i="26" a="1"/>
  <c r="D149" i="26" s="1"/>
  <c r="G147" i="26" a="1"/>
  <c r="G147" i="26" s="1"/>
  <c r="F147" i="26" a="1"/>
  <c r="F147" i="26" s="1"/>
  <c r="E147" i="26" a="1"/>
  <c r="E147" i="26" s="1"/>
  <c r="D147" i="26" a="1"/>
  <c r="D147" i="26" s="1"/>
  <c r="AW146" i="26"/>
  <c r="BJ146" i="26" s="1"/>
  <c r="AY146" i="26"/>
  <c r="BK146" i="26" s="1"/>
  <c r="G145" i="26" a="1"/>
  <c r="G145" i="26" s="1"/>
  <c r="F145" i="26" a="1"/>
  <c r="F145" i="26" s="1"/>
  <c r="E145" i="26" a="1"/>
  <c r="E145" i="26" s="1"/>
  <c r="D145" i="26" a="1"/>
  <c r="D145" i="26" s="1"/>
  <c r="AY144" i="26"/>
  <c r="BK144" i="26" s="1"/>
  <c r="G143" i="26" a="1"/>
  <c r="G143" i="26" s="1"/>
  <c r="F143" i="26" a="1"/>
  <c r="F143" i="26" s="1"/>
  <c r="E143" i="26" a="1"/>
  <c r="E143" i="26" s="1"/>
  <c r="D143" i="26" a="1"/>
  <c r="D143" i="26" s="1"/>
  <c r="BA142" i="26"/>
  <c r="BM142" i="26" s="1"/>
  <c r="G141" i="26" a="1"/>
  <c r="G141" i="26" s="1"/>
  <c r="F141" i="26" a="1"/>
  <c r="F141" i="26" s="1"/>
  <c r="E141" i="26" a="1"/>
  <c r="E141" i="26" s="1"/>
  <c r="D141" i="26" a="1"/>
  <c r="D141" i="26" s="1"/>
  <c r="AY140" i="26"/>
  <c r="BK140" i="26" s="1"/>
  <c r="G139" i="26" a="1"/>
  <c r="G139" i="26" s="1"/>
  <c r="F139" i="26" a="1"/>
  <c r="F139" i="26" s="1"/>
  <c r="E139" i="26" a="1"/>
  <c r="E139" i="26" s="1"/>
  <c r="D139" i="26" a="1"/>
  <c r="D139" i="26" s="1"/>
  <c r="G137" i="26" a="1"/>
  <c r="G137" i="26" s="1"/>
  <c r="F137" i="26" a="1"/>
  <c r="F137" i="26" s="1"/>
  <c r="E137" i="26" a="1"/>
  <c r="E137" i="26" s="1"/>
  <c r="D137" i="26" a="1"/>
  <c r="D137" i="26" s="1"/>
  <c r="BA136" i="26"/>
  <c r="BM136" i="26" s="1"/>
  <c r="G135" i="26" a="1"/>
  <c r="G135" i="26" s="1"/>
  <c r="F135" i="26" a="1"/>
  <c r="F135" i="26" s="1"/>
  <c r="E135" i="26" a="1"/>
  <c r="E135" i="26" s="1"/>
  <c r="D135" i="26" a="1"/>
  <c r="D135" i="26" s="1"/>
  <c r="BB134" i="26"/>
  <c r="BN134" i="26" s="1"/>
  <c r="G133" i="26" a="1"/>
  <c r="G133" i="26" s="1"/>
  <c r="F133" i="26" a="1"/>
  <c r="F133" i="26" s="1"/>
  <c r="E133" i="26" a="1"/>
  <c r="E133" i="26" s="1"/>
  <c r="D133" i="26" a="1"/>
  <c r="D133" i="26" s="1"/>
  <c r="BE132" i="26"/>
  <c r="AZ132" i="26"/>
  <c r="BL132" i="26" s="1"/>
  <c r="AY132" i="26"/>
  <c r="BK132" i="26" s="1"/>
  <c r="G131" i="26" a="1"/>
  <c r="G131" i="26" s="1"/>
  <c r="F131" i="26" a="1"/>
  <c r="F131" i="26" s="1"/>
  <c r="E131" i="26" a="1"/>
  <c r="E131" i="26" s="1"/>
  <c r="D131" i="26" a="1"/>
  <c r="D131" i="26" s="1"/>
  <c r="G129" i="26" a="1"/>
  <c r="G129" i="26" s="1"/>
  <c r="F129" i="26" a="1"/>
  <c r="F129" i="26" s="1"/>
  <c r="D129" i="26" a="1"/>
  <c r="D129" i="26" s="1"/>
  <c r="G127" i="26" a="1"/>
  <c r="G127" i="26" s="1"/>
  <c r="F127" i="26" a="1"/>
  <c r="F127" i="26" s="1"/>
  <c r="E127" i="26" a="1"/>
  <c r="E127" i="26" s="1"/>
  <c r="D127" i="26" a="1"/>
  <c r="D127" i="26" s="1"/>
  <c r="G125" i="26" a="1"/>
  <c r="G125" i="26" s="1"/>
  <c r="F125" i="26" a="1"/>
  <c r="F125" i="26" s="1"/>
  <c r="D125" i="26" a="1"/>
  <c r="D125" i="26" s="1"/>
  <c r="AZ124" i="26"/>
  <c r="BL124" i="26" s="1"/>
  <c r="G123" i="26" a="1"/>
  <c r="G123" i="26" s="1"/>
  <c r="F123" i="26" a="1"/>
  <c r="F123" i="26" s="1"/>
  <c r="D123" i="26" a="1"/>
  <c r="D123" i="26" s="1"/>
  <c r="BE122" i="26"/>
  <c r="G121" i="26" a="1"/>
  <c r="G121" i="26" s="1"/>
  <c r="F121" i="26" a="1"/>
  <c r="F121" i="26" s="1"/>
  <c r="E121" i="26" a="1"/>
  <c r="E121" i="26" s="1"/>
  <c r="D121" i="26" a="1"/>
  <c r="D121" i="26" s="1"/>
  <c r="G119" i="26" a="1"/>
  <c r="G119" i="26" s="1"/>
  <c r="F119" i="26" a="1"/>
  <c r="F119" i="26" s="1"/>
  <c r="E119" i="26" a="1"/>
  <c r="E119" i="26" s="1"/>
  <c r="D119" i="26" a="1"/>
  <c r="D119" i="26" s="1"/>
  <c r="AZ118" i="26"/>
  <c r="BL118" i="26" s="1"/>
  <c r="G117" i="26" a="1"/>
  <c r="G117" i="26" s="1"/>
  <c r="F117" i="26" a="1"/>
  <c r="F117" i="26" s="1"/>
  <c r="E117" i="26" a="1"/>
  <c r="E117" i="26" s="1"/>
  <c r="D117" i="26" a="1"/>
  <c r="D117" i="26" s="1"/>
  <c r="G115" i="26" a="1"/>
  <c r="G115" i="26" s="1"/>
  <c r="F115" i="26" a="1"/>
  <c r="F115" i="26" s="1"/>
  <c r="E115" i="26" a="1"/>
  <c r="E115" i="26" s="1"/>
  <c r="D115" i="26" a="1"/>
  <c r="D115" i="26" s="1"/>
  <c r="BE114" i="26"/>
  <c r="G113" i="26" a="1"/>
  <c r="G113" i="26" s="1"/>
  <c r="F113" i="26" a="1"/>
  <c r="F113" i="26" s="1"/>
  <c r="E113" i="26" a="1"/>
  <c r="E113" i="26" s="1"/>
  <c r="D113" i="26" a="1"/>
  <c r="D113" i="26" s="1"/>
  <c r="AY112" i="26"/>
  <c r="BK112" i="26" s="1"/>
  <c r="G111" i="26" a="1"/>
  <c r="G111" i="26" s="1"/>
  <c r="F111" i="26" a="1"/>
  <c r="F111" i="26" s="1"/>
  <c r="E111" i="26" a="1"/>
  <c r="E111" i="26" s="1"/>
  <c r="D111" i="26" a="1"/>
  <c r="D111" i="26" s="1"/>
  <c r="BC110" i="26"/>
  <c r="BO110" i="26" s="1"/>
  <c r="AZ110" i="26"/>
  <c r="BL110" i="26" s="1"/>
  <c r="G109" i="26" a="1"/>
  <c r="G109" i="26" s="1"/>
  <c r="F109" i="26" a="1"/>
  <c r="F109" i="26" s="1"/>
  <c r="E109" i="26" a="1"/>
  <c r="E109" i="26" s="1"/>
  <c r="D109" i="26" a="1"/>
  <c r="D109" i="26" s="1"/>
  <c r="G107" i="26" a="1"/>
  <c r="G107" i="26" s="1"/>
  <c r="F107" i="26" a="1"/>
  <c r="F107" i="26" s="1"/>
  <c r="E107" i="26" a="1"/>
  <c r="E107" i="26" s="1"/>
  <c r="D107" i="26" a="1"/>
  <c r="D107" i="26" s="1"/>
  <c r="BE106" i="26"/>
  <c r="AZ106" i="26"/>
  <c r="BL106" i="26" s="1"/>
  <c r="G105" i="26" a="1"/>
  <c r="G105" i="26" s="1"/>
  <c r="F105" i="26" a="1"/>
  <c r="F105" i="26" s="1"/>
  <c r="E105" i="26" a="1"/>
  <c r="E105" i="26" s="1"/>
  <c r="D105" i="26" a="1"/>
  <c r="D105" i="26" s="1"/>
  <c r="BA104" i="26"/>
  <c r="G103" i="26" a="1"/>
  <c r="G103" i="26" s="1"/>
  <c r="F103" i="26" a="1"/>
  <c r="F103" i="26" s="1"/>
  <c r="D103" i="26" a="1"/>
  <c r="D103" i="26" s="1"/>
  <c r="BC102" i="26"/>
  <c r="BO102" i="26" s="1"/>
  <c r="G101" i="26" a="1"/>
  <c r="G101" i="26" s="1"/>
  <c r="F101" i="26" a="1"/>
  <c r="F101" i="26" s="1"/>
  <c r="E101" i="26" a="1"/>
  <c r="E101" i="26" s="1"/>
  <c r="D101" i="26" a="1"/>
  <c r="D101" i="26" s="1"/>
  <c r="BA100" i="26"/>
  <c r="BM100" i="26" s="1"/>
  <c r="AZ100" i="26"/>
  <c r="BL100" i="26" s="1"/>
  <c r="AY100" i="26"/>
  <c r="BK100" i="26" s="1"/>
  <c r="G99" i="26" a="1"/>
  <c r="G99" i="26" s="1"/>
  <c r="F99" i="26" a="1"/>
  <c r="F99" i="26" s="1"/>
  <c r="E99" i="26" a="1"/>
  <c r="E99" i="26" s="1"/>
  <c r="D99" i="26" a="1"/>
  <c r="D99" i="26" s="1"/>
  <c r="BE98" i="26"/>
  <c r="BC98" i="26"/>
  <c r="BO98" i="26" s="1"/>
  <c r="AZ98" i="26"/>
  <c r="BL98" i="26" s="1"/>
  <c r="G97" i="26" a="1"/>
  <c r="G97" i="26" s="1"/>
  <c r="F97" i="26" a="1"/>
  <c r="F97" i="26" s="1"/>
  <c r="E97" i="26" a="1"/>
  <c r="E97" i="26" s="1"/>
  <c r="D97" i="26" a="1"/>
  <c r="D97" i="26" s="1"/>
  <c r="BA96" i="26"/>
  <c r="BM96" i="26" s="1"/>
  <c r="G95" i="26" a="1"/>
  <c r="G95" i="26" s="1"/>
  <c r="F95" i="26" a="1"/>
  <c r="F95" i="26" s="1"/>
  <c r="D95" i="26" a="1"/>
  <c r="D95" i="26" s="1"/>
  <c r="G93" i="26" a="1"/>
  <c r="G93" i="26" s="1"/>
  <c r="F93" i="26" a="1"/>
  <c r="F93" i="26" s="1"/>
  <c r="E93" i="26" a="1"/>
  <c r="E93" i="26" s="1"/>
  <c r="D93" i="26" a="1"/>
  <c r="D93" i="26" s="1"/>
  <c r="AW92" i="26"/>
  <c r="BJ92" i="26" s="1"/>
  <c r="BE92" i="26"/>
  <c r="G91" i="26" a="1"/>
  <c r="G91" i="26" s="1"/>
  <c r="F91" i="26" a="1"/>
  <c r="F91" i="26" s="1"/>
  <c r="E91" i="26" a="1"/>
  <c r="E91" i="26" s="1"/>
  <c r="D91" i="26" a="1"/>
  <c r="D91" i="26" s="1"/>
  <c r="AZ90" i="26"/>
  <c r="BL90" i="26" s="1"/>
  <c r="G89" i="26" a="1"/>
  <c r="G89" i="26" s="1"/>
  <c r="F89" i="26" a="1"/>
  <c r="F89" i="26" s="1"/>
  <c r="D89" i="26" a="1"/>
  <c r="D89" i="26" s="1"/>
  <c r="BC88" i="26"/>
  <c r="BO88" i="26" s="1"/>
  <c r="G87" i="26" a="1"/>
  <c r="G87" i="26" s="1"/>
  <c r="F87" i="26" a="1"/>
  <c r="F87" i="26" s="1"/>
  <c r="E87" i="26" a="1"/>
  <c r="E87" i="26" s="1"/>
  <c r="D87" i="26" a="1"/>
  <c r="D87" i="26" s="1"/>
  <c r="G85" i="26" a="1"/>
  <c r="G85" i="26" s="1"/>
  <c r="F85" i="26" a="1"/>
  <c r="F85" i="26" s="1"/>
  <c r="D85" i="26" a="1"/>
  <c r="D85" i="26" s="1"/>
  <c r="G83" i="26" a="1"/>
  <c r="G83" i="26" s="1"/>
  <c r="F83" i="26" a="1"/>
  <c r="F83" i="26" s="1"/>
  <c r="E83" i="26" a="1"/>
  <c r="E83" i="26" s="1"/>
  <c r="D83" i="26" a="1"/>
  <c r="D83" i="26" s="1"/>
  <c r="BE82" i="26"/>
  <c r="G81" i="26" a="1"/>
  <c r="G81" i="26" s="1"/>
  <c r="F81" i="26" a="1"/>
  <c r="F81" i="26" s="1"/>
  <c r="E81" i="26" a="1"/>
  <c r="E81" i="26" s="1"/>
  <c r="D81" i="26" a="1"/>
  <c r="D81" i="26" s="1"/>
  <c r="BE80" i="26"/>
  <c r="G79" i="26" a="1"/>
  <c r="G79" i="26" s="1"/>
  <c r="F79" i="26" a="1"/>
  <c r="F79" i="26" s="1"/>
  <c r="D79" i="26" a="1"/>
  <c r="D79" i="26" s="1"/>
  <c r="BE78" i="26"/>
  <c r="G77" i="26" a="1"/>
  <c r="G77" i="26" s="1"/>
  <c r="F77" i="26" a="1"/>
  <c r="F77" i="26" s="1"/>
  <c r="D77" i="26" a="1"/>
  <c r="D77" i="26" s="1"/>
  <c r="BE76" i="26"/>
  <c r="BA76" i="26"/>
  <c r="BM76" i="26" s="1"/>
  <c r="AY76" i="26"/>
  <c r="BK76" i="26" s="1"/>
  <c r="G75" i="26" a="1"/>
  <c r="G75" i="26" s="1"/>
  <c r="F75" i="26" a="1"/>
  <c r="F75" i="26" s="1"/>
  <c r="D75" i="26" a="1"/>
  <c r="D75" i="26" s="1"/>
  <c r="G73" i="26" a="1"/>
  <c r="G73" i="26" s="1"/>
  <c r="F73" i="26" a="1"/>
  <c r="F73" i="26" s="1"/>
  <c r="E73" i="26" a="1"/>
  <c r="E73" i="26" s="1"/>
  <c r="D73" i="26" a="1"/>
  <c r="D73" i="26" s="1"/>
  <c r="BE72" i="26"/>
  <c r="BA72" i="26"/>
  <c r="BM72" i="26" s="1"/>
  <c r="AZ72" i="26"/>
  <c r="BL72" i="26" s="1"/>
  <c r="G71" i="26" a="1"/>
  <c r="G71" i="26" s="1"/>
  <c r="F71" i="26" a="1"/>
  <c r="F71" i="26" s="1"/>
  <c r="D71" i="26" a="1"/>
  <c r="D71" i="26" s="1"/>
  <c r="BC70" i="26"/>
  <c r="BO70" i="26" s="1"/>
  <c r="AZ70" i="26"/>
  <c r="BL70" i="26" s="1"/>
  <c r="G69" i="26" a="1"/>
  <c r="G69" i="26" s="1"/>
  <c r="F69" i="26" a="1"/>
  <c r="F69" i="26" s="1"/>
  <c r="E69" i="26" a="1"/>
  <c r="E69" i="26" s="1"/>
  <c r="D69" i="26" a="1"/>
  <c r="D69" i="26" s="1"/>
  <c r="F67" i="26" a="1"/>
  <c r="F67" i="26" s="1"/>
  <c r="E67" i="26" a="1"/>
  <c r="E67" i="26" s="1"/>
  <c r="D67" i="26" a="1"/>
  <c r="D67" i="26" s="1"/>
  <c r="AY66" i="26"/>
  <c r="BK66" i="26" s="1"/>
  <c r="G65" i="26" a="1"/>
  <c r="G65" i="26" s="1"/>
  <c r="F65" i="26" a="1"/>
  <c r="F65" i="26" s="1"/>
  <c r="E65" i="26" a="1"/>
  <c r="E65" i="26" s="1"/>
  <c r="D65" i="26" a="1"/>
  <c r="D65" i="26" s="1"/>
  <c r="BE64" i="26"/>
  <c r="BA64" i="26"/>
  <c r="BM64" i="26" s="1"/>
  <c r="AY64" i="26"/>
  <c r="G63" i="26" a="1"/>
  <c r="G63" i="26" s="1"/>
  <c r="F63" i="26" a="1"/>
  <c r="F63" i="26" s="1"/>
  <c r="E63" i="26" a="1"/>
  <c r="E63" i="26" s="1"/>
  <c r="D63" i="26" a="1"/>
  <c r="D63" i="26" s="1"/>
  <c r="AW62" i="26"/>
  <c r="BJ62" i="26" s="1"/>
  <c r="BE62" i="26"/>
  <c r="G61" i="26" a="1"/>
  <c r="G61" i="26" s="1"/>
  <c r="F61" i="26" a="1"/>
  <c r="F61" i="26" s="1"/>
  <c r="E61" i="26" a="1"/>
  <c r="E61" i="26" s="1"/>
  <c r="D61" i="26" a="1"/>
  <c r="D61" i="26" s="1"/>
  <c r="BE60" i="26"/>
  <c r="G59" i="26" a="1"/>
  <c r="G59" i="26" s="1"/>
  <c r="F59" i="26" a="1"/>
  <c r="F59" i="26" s="1"/>
  <c r="D59" i="26" a="1"/>
  <c r="D59" i="26" s="1"/>
  <c r="BE58" i="26"/>
  <c r="G57" i="26" a="1"/>
  <c r="G57" i="26" s="1"/>
  <c r="F57" i="26" a="1"/>
  <c r="F57" i="26" s="1"/>
  <c r="E57" i="26" a="1"/>
  <c r="E57" i="26" s="1"/>
  <c r="D57" i="26" a="1"/>
  <c r="D57" i="26" s="1"/>
  <c r="BE56" i="26"/>
  <c r="BA56" i="26"/>
  <c r="BM56" i="26" s="1"/>
  <c r="AZ56" i="26"/>
  <c r="BL56" i="26" s="1"/>
  <c r="AY56" i="26"/>
  <c r="BK56" i="26" s="1"/>
  <c r="G55" i="26" a="1"/>
  <c r="G55" i="26" s="1"/>
  <c r="F55" i="26" a="1"/>
  <c r="F55" i="26" s="1"/>
  <c r="E55" i="26" a="1"/>
  <c r="E55" i="26" s="1"/>
  <c r="D55" i="26" a="1"/>
  <c r="D55" i="26" s="1"/>
  <c r="BE54" i="26"/>
  <c r="BC54" i="26"/>
  <c r="BO54" i="26" s="1"/>
  <c r="G53" i="26" a="1"/>
  <c r="G53" i="26" s="1"/>
  <c r="F53" i="26" a="1"/>
  <c r="F53" i="26" s="1"/>
  <c r="E53" i="26" a="1"/>
  <c r="E53" i="26" s="1"/>
  <c r="D53" i="26" a="1"/>
  <c r="D53" i="26" s="1"/>
  <c r="BE52" i="26"/>
  <c r="BC52" i="26"/>
  <c r="BO52" i="26" s="1"/>
  <c r="BB52" i="26"/>
  <c r="G51" i="26" a="1"/>
  <c r="G51" i="26" s="1"/>
  <c r="F51" i="26" a="1"/>
  <c r="F51" i="26" s="1"/>
  <c r="E51" i="26" a="1"/>
  <c r="E51" i="26" s="1"/>
  <c r="D51" i="26" a="1"/>
  <c r="D51" i="26" s="1"/>
  <c r="BE50" i="26"/>
  <c r="AY50" i="26"/>
  <c r="G49" i="26" a="1"/>
  <c r="G49" i="26" s="1"/>
  <c r="F49" i="26" a="1"/>
  <c r="F49" i="26" s="1"/>
  <c r="E49" i="26" a="1"/>
  <c r="E49" i="26" s="1"/>
  <c r="D49" i="26" a="1"/>
  <c r="D49" i="26" s="1"/>
  <c r="BE48" i="26"/>
  <c r="BA48" i="26"/>
  <c r="BM48" i="26" s="1"/>
  <c r="AZ48" i="26"/>
  <c r="BL48" i="26" s="1"/>
  <c r="G47" i="26" a="1"/>
  <c r="G47" i="26" s="1"/>
  <c r="F47" i="26" a="1"/>
  <c r="F47" i="26" s="1"/>
  <c r="D47" i="26" a="1"/>
  <c r="D47" i="26" s="1"/>
  <c r="BE46" i="26"/>
  <c r="BB46" i="26"/>
  <c r="BN46" i="26" s="1"/>
  <c r="BA46" i="26"/>
  <c r="BM46" i="26" s="1"/>
  <c r="AZ46" i="26"/>
  <c r="BL46" i="26" s="1"/>
  <c r="AY46" i="26"/>
  <c r="G45" i="26" a="1"/>
  <c r="G45" i="26" s="1"/>
  <c r="F45" i="26" a="1"/>
  <c r="F45" i="26" s="1"/>
  <c r="D45" i="26" a="1"/>
  <c r="D45" i="26" s="1"/>
  <c r="BE44" i="26"/>
  <c r="BC44" i="26"/>
  <c r="BO44" i="26" s="1"/>
  <c r="G43" i="26" a="1"/>
  <c r="G43" i="26" s="1"/>
  <c r="F43" i="26" a="1"/>
  <c r="F43" i="26" s="1"/>
  <c r="E43" i="26" a="1"/>
  <c r="E43" i="26" s="1"/>
  <c r="D43" i="26" a="1"/>
  <c r="D43" i="26" s="1"/>
  <c r="BA42" i="26"/>
  <c r="BM42" i="26" s="1"/>
  <c r="AY42" i="26"/>
  <c r="G41" i="26" a="1"/>
  <c r="G41" i="26" s="1"/>
  <c r="F41" i="26" a="1"/>
  <c r="F41" i="26" s="1"/>
  <c r="D41" i="26" a="1"/>
  <c r="D41" i="26" s="1"/>
  <c r="BE40" i="26"/>
  <c r="BC40" i="26"/>
  <c r="BO40" i="26" s="1"/>
  <c r="AZ40" i="26"/>
  <c r="BL40" i="26" s="1"/>
  <c r="AY40" i="26"/>
  <c r="BK40" i="26" s="1"/>
  <c r="G39" i="26" a="1"/>
  <c r="G39" i="26" s="1"/>
  <c r="F39" i="26" a="1"/>
  <c r="F39" i="26" s="1"/>
  <c r="E39" i="26" a="1"/>
  <c r="E39" i="26" s="1"/>
  <c r="D39" i="26" a="1"/>
  <c r="D39" i="26" s="1"/>
  <c r="BE38" i="26"/>
  <c r="BB38" i="26"/>
  <c r="BN38" i="26" s="1"/>
  <c r="G37" i="26" a="1"/>
  <c r="G37" i="26" s="1"/>
  <c r="F37" i="26" a="1"/>
  <c r="F37" i="26" s="1"/>
  <c r="E37" i="26" a="1"/>
  <c r="E37" i="26" s="1"/>
  <c r="D37" i="26" a="1"/>
  <c r="D37" i="26" s="1"/>
  <c r="BC36" i="26"/>
  <c r="BO36" i="26" s="1"/>
  <c r="BB36" i="26"/>
  <c r="AY36" i="26"/>
  <c r="BK36" i="26" s="1"/>
  <c r="G35" i="26" a="1"/>
  <c r="G35" i="26" s="1"/>
  <c r="F35" i="26" a="1"/>
  <c r="F35" i="26" s="1"/>
  <c r="E35" i="26" a="1"/>
  <c r="E35" i="26" s="1"/>
  <c r="D35" i="26" a="1"/>
  <c r="D35" i="26" s="1"/>
  <c r="AW34" i="26"/>
  <c r="BJ34" i="26" s="1"/>
  <c r="BE34" i="26"/>
  <c r="BC34" i="26"/>
  <c r="BO34" i="26" s="1"/>
  <c r="BB34" i="26"/>
  <c r="BN34" i="26" s="1"/>
  <c r="BA34" i="26"/>
  <c r="BM34" i="26" s="1"/>
  <c r="G33" i="26" a="1"/>
  <c r="G33" i="26" s="1"/>
  <c r="F33" i="26" a="1"/>
  <c r="F33" i="26" s="1"/>
  <c r="E33" i="26" a="1"/>
  <c r="E33" i="26" s="1"/>
  <c r="D33" i="26" a="1"/>
  <c r="D33" i="26" s="1"/>
  <c r="BE32" i="26"/>
  <c r="AZ32" i="26"/>
  <c r="BL32" i="26" s="1"/>
  <c r="G31" i="26" a="1"/>
  <c r="G31" i="26" s="1"/>
  <c r="F31" i="26" a="1"/>
  <c r="F31" i="26" s="1"/>
  <c r="E31" i="26" a="1"/>
  <c r="E31" i="26" s="1"/>
  <c r="D31" i="26" a="1"/>
  <c r="D31" i="26" s="1"/>
  <c r="BE30" i="26"/>
  <c r="BB30" i="26"/>
  <c r="BN30" i="26" s="1"/>
  <c r="BA30" i="26"/>
  <c r="BM30" i="26" s="1"/>
  <c r="AY30" i="26"/>
  <c r="G29" i="26" a="1"/>
  <c r="G29" i="26" s="1"/>
  <c r="F29" i="26" a="1"/>
  <c r="F29" i="26" s="1"/>
  <c r="E29" i="26" a="1"/>
  <c r="E29" i="26" s="1"/>
  <c r="D29" i="26" a="1"/>
  <c r="D29" i="26" s="1"/>
  <c r="BE28" i="26"/>
  <c r="BC28" i="26"/>
  <c r="BO28" i="26" s="1"/>
  <c r="BB28" i="26"/>
  <c r="BN28" i="26" s="1"/>
  <c r="BA28" i="26"/>
  <c r="AZ28" i="26"/>
  <c r="BL28" i="26" s="1"/>
  <c r="AY28" i="26"/>
  <c r="BK28" i="26" s="1"/>
  <c r="G27" i="26" a="1"/>
  <c r="G27" i="26" s="1"/>
  <c r="F27" i="26" a="1"/>
  <c r="F27" i="26" s="1"/>
  <c r="E27" i="26" a="1"/>
  <c r="E27" i="26" s="1"/>
  <c r="D27" i="26" a="1"/>
  <c r="D27" i="26" s="1"/>
  <c r="AW26" i="26"/>
  <c r="BJ26" i="26" s="1"/>
  <c r="BE26" i="26"/>
  <c r="BC26" i="26"/>
  <c r="BO26" i="26" s="1"/>
  <c r="BA26" i="26"/>
  <c r="BM26" i="26" s="1"/>
  <c r="AZ26" i="26"/>
  <c r="BL26" i="26" s="1"/>
  <c r="AY26" i="26"/>
  <c r="BK26" i="26" s="1"/>
  <c r="G25" i="26" a="1"/>
  <c r="G25" i="26" s="1"/>
  <c r="F25" i="26" a="1"/>
  <c r="F25" i="26" s="1"/>
  <c r="E25" i="26" a="1"/>
  <c r="E25" i="26" s="1"/>
  <c r="D25" i="26" a="1"/>
  <c r="D25" i="26" s="1"/>
  <c r="BE24" i="26"/>
  <c r="BA24" i="26"/>
  <c r="BM24" i="26" s="1"/>
  <c r="AZ24" i="26"/>
  <c r="BL24" i="26" s="1"/>
  <c r="AY24" i="26"/>
  <c r="BK24" i="26" s="1"/>
  <c r="G23" i="26" a="1"/>
  <c r="G23" i="26" s="1"/>
  <c r="F23" i="26" a="1"/>
  <c r="F23" i="26" s="1"/>
  <c r="E23" i="26" a="1"/>
  <c r="E23" i="26" s="1"/>
  <c r="D23" i="26" a="1"/>
  <c r="D23" i="26" s="1"/>
  <c r="AW22" i="26"/>
  <c r="BJ22" i="26" s="1"/>
  <c r="BE22" i="26"/>
  <c r="BC22" i="26"/>
  <c r="BO22" i="26" s="1"/>
  <c r="BB22" i="26"/>
  <c r="BN22" i="26" s="1"/>
  <c r="BA22" i="26"/>
  <c r="BM22" i="26" s="1"/>
  <c r="AZ22" i="26"/>
  <c r="BL22" i="26" s="1"/>
  <c r="G21" i="26" a="1"/>
  <c r="G21" i="26" s="1"/>
  <c r="F21" i="26" a="1"/>
  <c r="F21" i="26" s="1"/>
  <c r="E21" i="26" a="1"/>
  <c r="E21" i="26" s="1"/>
  <c r="D21" i="26" a="1"/>
  <c r="D21" i="26" s="1"/>
  <c r="BE20" i="26"/>
  <c r="BB20" i="26"/>
  <c r="BN20" i="26" s="1"/>
  <c r="BA20" i="26"/>
  <c r="BM20" i="26" s="1"/>
  <c r="AZ20" i="26"/>
  <c r="BL20" i="26" s="1"/>
  <c r="AY20" i="26"/>
  <c r="BK20" i="26" s="1"/>
  <c r="G19" i="26" a="1"/>
  <c r="G19" i="26" s="1"/>
  <c r="F19" i="26" a="1"/>
  <c r="F19" i="26" s="1"/>
  <c r="E19" i="26" a="1"/>
  <c r="E19" i="26" s="1"/>
  <c r="D19" i="26" a="1"/>
  <c r="D19" i="26" s="1"/>
  <c r="BE18" i="26"/>
  <c r="BB18" i="26"/>
  <c r="BN18" i="26" s="1"/>
  <c r="BA18" i="26"/>
  <c r="BM18" i="26" s="1"/>
  <c r="AZ18" i="26"/>
  <c r="BL18" i="26" s="1"/>
  <c r="G17" i="26" a="1"/>
  <c r="G17" i="26" s="1"/>
  <c r="F17" i="26" a="1"/>
  <c r="F17" i="26" s="1"/>
  <c r="E17" i="26" a="1"/>
  <c r="E17" i="26" s="1"/>
  <c r="D17" i="26" a="1"/>
  <c r="D17" i="26" s="1"/>
  <c r="BE16" i="26"/>
  <c r="BC16" i="26"/>
  <c r="BO16" i="26" s="1"/>
  <c r="BB16" i="26"/>
  <c r="BN16" i="26" s="1"/>
  <c r="BA16" i="26"/>
  <c r="BM16" i="26" s="1"/>
  <c r="AZ16" i="26"/>
  <c r="BL16" i="26" s="1"/>
  <c r="G15" i="26" a="1"/>
  <c r="G15" i="26" s="1"/>
  <c r="F15" i="26" a="1"/>
  <c r="F15" i="26" s="1"/>
  <c r="E15" i="26" a="1"/>
  <c r="E15" i="26" s="1"/>
  <c r="D15" i="26" a="1"/>
  <c r="D15" i="26" s="1"/>
  <c r="AW14" i="26"/>
  <c r="BJ14" i="26" s="1"/>
  <c r="BE14" i="26"/>
  <c r="BC14" i="26"/>
  <c r="BO14" i="26" s="1"/>
  <c r="BB14" i="26"/>
  <c r="BN14" i="26" s="1"/>
  <c r="AZ14" i="26"/>
  <c r="BL14" i="26" s="1"/>
  <c r="G13" i="26" a="1"/>
  <c r="G13" i="26" s="1"/>
  <c r="F13" i="26" a="1"/>
  <c r="F13" i="26" s="1"/>
  <c r="D13" i="26" a="1"/>
  <c r="D13" i="26" s="1"/>
  <c r="BE12" i="26"/>
  <c r="BC12" i="26"/>
  <c r="BO12" i="26" s="1"/>
  <c r="BB12" i="26"/>
  <c r="BN12" i="26" s="1"/>
  <c r="BA12" i="26"/>
  <c r="BM12" i="26" s="1"/>
  <c r="AZ12" i="26"/>
  <c r="BL12" i="26" s="1"/>
  <c r="AY12" i="26"/>
  <c r="BK12" i="26" s="1"/>
  <c r="G11" i="26" a="1"/>
  <c r="G11" i="26" s="1"/>
  <c r="F11" i="26" a="1"/>
  <c r="F11" i="26" s="1"/>
  <c r="E11" i="26" a="1"/>
  <c r="E11" i="26" s="1"/>
  <c r="D11" i="26" a="1"/>
  <c r="D11" i="26" s="1"/>
  <c r="BE10" i="26"/>
  <c r="BC10" i="26"/>
  <c r="BO10" i="26" s="1"/>
  <c r="BB10" i="26"/>
  <c r="BN10" i="26" s="1"/>
  <c r="BA10" i="26"/>
  <c r="BM10" i="26" s="1"/>
  <c r="AZ10" i="26"/>
  <c r="BL10" i="26" s="1"/>
  <c r="AY10" i="26"/>
  <c r="G9" i="26" a="1"/>
  <c r="G9" i="26" s="1"/>
  <c r="F9" i="26" a="1"/>
  <c r="F9" i="26" s="1"/>
  <c r="E9" i="26" a="1"/>
  <c r="E9" i="26" s="1"/>
  <c r="D9" i="26" a="1"/>
  <c r="D9" i="26" s="1"/>
  <c r="BE8" i="26"/>
  <c r="AZ8" i="26"/>
  <c r="BL8" i="26" s="1"/>
  <c r="AY8" i="26"/>
  <c r="BK8" i="26" s="1"/>
  <c r="G7" i="26" a="1"/>
  <c r="G7" i="26" s="1"/>
  <c r="F7" i="26" a="1"/>
  <c r="F7" i="26" s="1"/>
  <c r="E7" i="26" a="1"/>
  <c r="E7" i="26" s="1"/>
  <c r="D7" i="26" a="1"/>
  <c r="D7" i="26" s="1"/>
  <c r="AW6" i="26"/>
  <c r="BJ6" i="26" s="1"/>
  <c r="BE6" i="26"/>
  <c r="BD6" i="26"/>
  <c r="BC6" i="26"/>
  <c r="BO6" i="26" s="1"/>
  <c r="BB6" i="26"/>
  <c r="BN6" i="26" s="1"/>
  <c r="BA6" i="26"/>
  <c r="BM6" i="26" s="1"/>
  <c r="AZ6" i="26"/>
  <c r="BL6" i="26" s="1"/>
  <c r="AY6" i="26"/>
  <c r="BK6" i="26" s="1"/>
  <c r="G5" i="26" a="1"/>
  <c r="G5" i="26" s="1"/>
  <c r="F5" i="26" a="1"/>
  <c r="F5" i="26" s="1"/>
  <c r="BE4" i="26"/>
  <c r="BD4" i="26"/>
  <c r="BP4" i="26" s="1"/>
  <c r="BC4" i="26"/>
  <c r="BO4" i="26" s="1"/>
  <c r="BA4" i="26"/>
  <c r="BM4" i="26" s="1"/>
  <c r="AZ4" i="26"/>
  <c r="BL4" i="26" s="1"/>
  <c r="AY4" i="26"/>
  <c r="BK4" i="26" s="1"/>
  <c r="H4" i="26" a="1"/>
  <c r="H4" i="26" s="1"/>
  <c r="E553" i="26" a="1"/>
  <c r="E553" i="26" s="1"/>
  <c r="E551" i="26" a="1"/>
  <c r="E551" i="26" s="1"/>
  <c r="E533" i="26" a="1"/>
  <c r="E533" i="26" s="1"/>
  <c r="E525" i="26" a="1"/>
  <c r="E525" i="26" s="1"/>
  <c r="E521" i="26" a="1"/>
  <c r="E521" i="26" s="1"/>
  <c r="E517" i="26" a="1"/>
  <c r="E517" i="26" s="1"/>
  <c r="E513" i="26" a="1"/>
  <c r="E513" i="26" s="1"/>
  <c r="E505" i="26" a="1"/>
  <c r="E505" i="26" s="1"/>
  <c r="AW502" i="26"/>
  <c r="BJ502" i="26" s="1"/>
  <c r="E501" i="26" a="1"/>
  <c r="E501" i="26" s="1"/>
  <c r="F461" i="26" a="1"/>
  <c r="F461" i="26" s="1"/>
  <c r="E367" i="26" a="1"/>
  <c r="E367" i="26" s="1"/>
  <c r="E355" i="26" a="1"/>
  <c r="E355" i="26" s="1"/>
  <c r="G331" i="26" a="1"/>
  <c r="G331" i="26" s="1"/>
  <c r="E321" i="26" a="1"/>
  <c r="E321" i="26" s="1"/>
  <c r="E311" i="26" a="1"/>
  <c r="E311" i="26" s="1"/>
  <c r="G281" i="26" a="1"/>
  <c r="G281" i="26" s="1"/>
  <c r="E259" i="26" a="1"/>
  <c r="E259" i="26" s="1"/>
  <c r="E247" i="26" a="1"/>
  <c r="E247" i="26" s="1"/>
  <c r="G225" i="26" a="1"/>
  <c r="G225" i="26" s="1"/>
  <c r="E223" i="26" a="1"/>
  <c r="E223" i="26" s="1"/>
  <c r="E213" i="26" a="1"/>
  <c r="E213" i="26" s="1"/>
  <c r="E207" i="26" a="1"/>
  <c r="E207" i="26" s="1"/>
  <c r="E179" i="26" a="1"/>
  <c r="E179" i="26" s="1"/>
  <c r="E171" i="26" a="1"/>
  <c r="E171" i="26" s="1"/>
  <c r="G153" i="26" a="1"/>
  <c r="G153" i="26" s="1"/>
  <c r="AW128" i="26"/>
  <c r="BJ128" i="26" s="1"/>
  <c r="E125" i="26" a="1"/>
  <c r="E125" i="26" s="1"/>
  <c r="E103" i="26" a="1"/>
  <c r="E103" i="26" s="1"/>
  <c r="E95" i="26" a="1"/>
  <c r="E95" i="26" s="1"/>
  <c r="E89" i="26" a="1"/>
  <c r="E89" i="26" s="1"/>
  <c r="E79" i="26" a="1"/>
  <c r="E79" i="26" s="1"/>
  <c r="E77" i="26" a="1"/>
  <c r="E77" i="26" s="1"/>
  <c r="E71" i="26" a="1"/>
  <c r="E71" i="26" s="1"/>
  <c r="AW46" i="26"/>
  <c r="BJ46" i="26" s="1"/>
  <c r="E45" i="26" a="1"/>
  <c r="E45" i="26" s="1"/>
  <c r="E41" i="26" a="1"/>
  <c r="E41" i="26" s="1"/>
  <c r="BB26" i="26"/>
  <c r="BN26" i="26" s="1"/>
  <c r="BA14" i="26"/>
  <c r="BM14" i="26" s="1"/>
  <c r="E13" i="26" a="1"/>
  <c r="E13" i="26" s="1"/>
  <c r="M307" i="19"/>
  <c r="N307" i="19"/>
  <c r="BD576" i="26"/>
  <c r="BP576" i="26" s="1"/>
  <c r="BD568" i="26"/>
  <c r="BP568" i="26" s="1"/>
  <c r="BD554" i="26"/>
  <c r="BP554" i="26" s="1"/>
  <c r="BD546" i="26"/>
  <c r="BP546" i="26" s="1"/>
  <c r="BD538" i="26"/>
  <c r="BP538" i="26" s="1"/>
  <c r="BD522" i="26"/>
  <c r="BP522" i="26" s="1"/>
  <c r="BD506" i="26"/>
  <c r="BP506" i="26" s="1"/>
  <c r="BD476" i="26"/>
  <c r="BP476" i="26" s="1"/>
  <c r="BD468" i="26"/>
  <c r="BP468" i="26" s="1"/>
  <c r="BD442" i="26"/>
  <c r="BP442" i="26" s="1"/>
  <c r="BD436" i="26"/>
  <c r="BP436" i="26" s="1"/>
  <c r="BD428" i="26"/>
  <c r="BP428" i="26" s="1"/>
  <c r="BD410" i="26"/>
  <c r="BP410" i="26" s="1"/>
  <c r="BD404" i="26"/>
  <c r="BP404" i="26" s="1"/>
  <c r="BD380" i="26"/>
  <c r="BP380" i="26" s="1"/>
  <c r="BD356" i="26"/>
  <c r="BP356" i="26" s="1"/>
  <c r="BD318" i="26"/>
  <c r="BD302" i="26"/>
  <c r="BP302" i="26" s="1"/>
  <c r="BD190" i="26"/>
  <c r="BP190" i="26" s="1"/>
  <c r="BD158" i="26"/>
  <c r="BP158" i="26" s="1"/>
  <c r="BD148" i="26"/>
  <c r="BP148" i="26" s="1"/>
  <c r="BD124" i="26"/>
  <c r="BP124" i="26" s="1"/>
  <c r="BD108" i="26"/>
  <c r="BP108" i="26" s="1"/>
  <c r="BD92" i="26"/>
  <c r="BP92" i="26" s="1"/>
  <c r="BD60" i="26"/>
  <c r="BP60" i="26" s="1"/>
  <c r="BD50" i="26"/>
  <c r="BP50" i="26" s="1"/>
  <c r="BD46" i="26"/>
  <c r="BP46" i="26" s="1"/>
  <c r="BD44" i="26"/>
  <c r="BP44" i="26" s="1"/>
  <c r="BD28" i="26"/>
  <c r="BD24" i="26"/>
  <c r="BP24" i="26" s="1"/>
  <c r="BD16" i="26"/>
  <c r="BP16" i="26" s="1"/>
  <c r="BD14" i="26"/>
  <c r="BP14" i="26" s="1"/>
  <c r="BD12" i="26"/>
  <c r="BP12" i="26" s="1"/>
  <c r="BD8" i="26"/>
  <c r="BP8" i="26" s="1"/>
  <c r="AY44" i="26"/>
  <c r="BK44" i="26" s="1"/>
  <c r="AY52" i="26"/>
  <c r="BK52" i="26" s="1"/>
  <c r="AY60" i="26"/>
  <c r="BK60" i="26" s="1"/>
  <c r="AY68" i="26"/>
  <c r="BK68" i="26" s="1"/>
  <c r="AY72" i="26"/>
  <c r="BK72" i="26" s="1"/>
  <c r="AY80" i="26"/>
  <c r="BK80" i="26" s="1"/>
  <c r="AY84" i="26"/>
  <c r="BK84" i="26" s="1"/>
  <c r="AY92" i="26"/>
  <c r="BK92" i="26" s="1"/>
  <c r="AY96" i="26"/>
  <c r="BK96" i="26" s="1"/>
  <c r="AY104" i="26"/>
  <c r="BK104" i="26" s="1"/>
  <c r="AY108" i="26"/>
  <c r="BK108" i="26" s="1"/>
  <c r="AY116" i="26"/>
  <c r="BK116" i="26" s="1"/>
  <c r="AY120" i="26"/>
  <c r="BK120" i="26" s="1"/>
  <c r="AY124" i="26"/>
  <c r="AY128" i="26"/>
  <c r="BK128" i="26" s="1"/>
  <c r="AY136" i="26"/>
  <c r="BK136" i="26" s="1"/>
  <c r="AY148" i="26"/>
  <c r="BK148" i="26" s="1"/>
  <c r="AY152" i="26"/>
  <c r="BK152" i="26" s="1"/>
  <c r="AY160" i="26"/>
  <c r="BK160" i="26" s="1"/>
  <c r="AY168" i="26"/>
  <c r="BK168" i="26" s="1"/>
  <c r="AY180" i="26"/>
  <c r="BK180" i="26" s="1"/>
  <c r="AY200" i="26"/>
  <c r="BK200" i="26" s="1"/>
  <c r="AY202" i="26"/>
  <c r="BK202" i="26" s="1"/>
  <c r="AY204" i="26"/>
  <c r="AY206" i="26"/>
  <c r="BK206" i="26" s="1"/>
  <c r="AY208" i="26"/>
  <c r="BK208" i="26" s="1"/>
  <c r="AY210" i="26"/>
  <c r="BK210" i="26" s="1"/>
  <c r="AY212" i="26"/>
  <c r="BK212" i="26" s="1"/>
  <c r="AY220" i="26"/>
  <c r="AY222" i="26"/>
  <c r="BK222" i="26" s="1"/>
  <c r="AY224" i="26"/>
  <c r="BK224" i="26" s="1"/>
  <c r="AY226" i="26"/>
  <c r="BK226" i="26" s="1"/>
  <c r="AY228" i="26"/>
  <c r="BK228" i="26" s="1"/>
  <c r="AY232" i="26"/>
  <c r="BK232" i="26" s="1"/>
  <c r="AY236" i="26"/>
  <c r="BK236" i="26" s="1"/>
  <c r="AY238" i="26"/>
  <c r="BK238" i="26" s="1"/>
  <c r="AY240" i="26"/>
  <c r="BK240" i="26" s="1"/>
  <c r="AY244" i="26"/>
  <c r="BK244" i="26" s="1"/>
  <c r="AY246" i="26"/>
  <c r="BK246" i="26" s="1"/>
  <c r="AY248" i="26"/>
  <c r="BK248" i="26" s="1"/>
  <c r="AY254" i="26"/>
  <c r="BK254" i="26" s="1"/>
  <c r="AY258" i="26"/>
  <c r="BK258" i="26" s="1"/>
  <c r="AY260" i="26"/>
  <c r="BK260" i="26" s="1"/>
  <c r="AY262" i="26"/>
  <c r="BK262" i="26" s="1"/>
  <c r="AY264" i="26"/>
  <c r="AY266" i="26"/>
  <c r="BK266" i="26" s="1"/>
  <c r="AY268" i="26"/>
  <c r="BK268" i="26" s="1"/>
  <c r="AY270" i="26"/>
  <c r="BK270" i="26" s="1"/>
  <c r="AY272" i="26"/>
  <c r="BK272" i="26" s="1"/>
  <c r="AY274" i="26"/>
  <c r="BK274" i="26" s="1"/>
  <c r="AY276" i="26"/>
  <c r="BK276" i="26" s="1"/>
  <c r="AY282" i="26"/>
  <c r="BK282" i="26" s="1"/>
  <c r="AY284" i="26"/>
  <c r="BK284" i="26" s="1"/>
  <c r="AY290" i="26"/>
  <c r="BK290" i="26" s="1"/>
  <c r="AY292" i="26"/>
  <c r="AY294" i="26"/>
  <c r="BK294" i="26" s="1"/>
  <c r="AY298" i="26"/>
  <c r="AY300" i="26"/>
  <c r="BK300" i="26" s="1"/>
  <c r="AY306" i="26"/>
  <c r="BK306" i="26" s="1"/>
  <c r="AY308" i="26"/>
  <c r="BK308" i="26" s="1"/>
  <c r="AY310" i="26"/>
  <c r="BK310" i="26" s="1"/>
  <c r="AY314" i="26"/>
  <c r="AY316" i="26"/>
  <c r="BK316" i="26" s="1"/>
  <c r="AY322" i="26"/>
  <c r="BK322" i="26" s="1"/>
  <c r="AY324" i="26"/>
  <c r="AY328" i="26"/>
  <c r="BK328" i="26" s="1"/>
  <c r="AY330" i="26"/>
  <c r="BK330" i="26" s="1"/>
  <c r="AY332" i="26"/>
  <c r="BK332" i="26" s="1"/>
  <c r="AY336" i="26"/>
  <c r="BK336" i="26" s="1"/>
  <c r="AY338" i="26"/>
  <c r="AY340" i="26"/>
  <c r="BK340" i="26" s="1"/>
  <c r="AY344" i="26"/>
  <c r="BK344" i="26" s="1"/>
  <c r="AY346" i="26"/>
  <c r="BK346" i="26" s="1"/>
  <c r="AY348" i="26"/>
  <c r="BK348" i="26" s="1"/>
  <c r="AY350" i="26"/>
  <c r="BK350" i="26" s="1"/>
  <c r="AY352" i="26"/>
  <c r="AY354" i="26"/>
  <c r="BK354" i="26" s="1"/>
  <c r="AY358" i="26"/>
  <c r="AY360" i="26"/>
  <c r="AY362" i="26"/>
  <c r="BK362" i="26" s="1"/>
  <c r="AY364" i="26"/>
  <c r="AY368" i="26"/>
  <c r="AY370" i="26"/>
  <c r="BK370" i="26" s="1"/>
  <c r="AY372" i="26"/>
  <c r="AY376" i="26"/>
  <c r="BK376" i="26" s="1"/>
  <c r="AY378" i="26"/>
  <c r="BK378" i="26" s="1"/>
  <c r="AY380" i="26"/>
  <c r="AY382" i="26"/>
  <c r="BK382" i="26" s="1"/>
  <c r="AY384" i="26"/>
  <c r="BK384" i="26" s="1"/>
  <c r="AY386" i="26"/>
  <c r="BK386" i="26" s="1"/>
  <c r="AY390" i="26"/>
  <c r="AY392" i="26"/>
  <c r="BK392" i="26" s="1"/>
  <c r="AY394" i="26"/>
  <c r="BK394" i="26" s="1"/>
  <c r="AY396" i="26"/>
  <c r="BK396" i="26" s="1"/>
  <c r="AY398" i="26"/>
  <c r="BK398" i="26" s="1"/>
  <c r="AY400" i="26"/>
  <c r="BK400" i="26" s="1"/>
  <c r="AY404" i="26"/>
  <c r="AY406" i="26"/>
  <c r="BK406" i="26" s="1"/>
  <c r="AY408" i="26"/>
  <c r="BK408" i="26" s="1"/>
  <c r="AY410" i="26"/>
  <c r="BK410" i="26" s="1"/>
  <c r="AY412" i="26"/>
  <c r="BK412" i="26" s="1"/>
  <c r="AY414" i="26"/>
  <c r="BK414" i="26" s="1"/>
  <c r="AY416" i="26"/>
  <c r="BK416" i="26" s="1"/>
  <c r="AY418" i="26"/>
  <c r="AY420" i="26"/>
  <c r="BK420" i="26" s="1"/>
  <c r="AY424" i="26"/>
  <c r="BK424" i="26" s="1"/>
  <c r="AY426" i="26"/>
  <c r="BK426" i="26" s="1"/>
  <c r="AY428" i="26"/>
  <c r="BK428" i="26" s="1"/>
  <c r="AY430" i="26"/>
  <c r="BK430" i="26" s="1"/>
  <c r="AY432" i="26"/>
  <c r="BK432" i="26" s="1"/>
  <c r="AY434" i="26"/>
  <c r="BK434" i="26" s="1"/>
  <c r="AY438" i="26"/>
  <c r="BK438" i="26" s="1"/>
  <c r="AY440" i="26"/>
  <c r="BK440" i="26" s="1"/>
  <c r="AY442" i="26"/>
  <c r="BK442" i="26" s="1"/>
  <c r="AY444" i="26"/>
  <c r="BK444" i="26" s="1"/>
  <c r="AY446" i="26"/>
  <c r="BK446" i="26" s="1"/>
  <c r="AY448" i="26"/>
  <c r="BK448" i="26" s="1"/>
  <c r="AY454" i="26"/>
  <c r="BK454" i="26" s="1"/>
  <c r="AY456" i="26"/>
  <c r="BK456" i="26" s="1"/>
  <c r="AY458" i="26"/>
  <c r="BK458" i="26" s="1"/>
  <c r="AY462" i="26"/>
  <c r="BK462" i="26" s="1"/>
  <c r="AY466" i="26"/>
  <c r="AY468" i="26"/>
  <c r="BK468" i="26" s="1"/>
  <c r="AY470" i="26"/>
  <c r="AY472" i="26"/>
  <c r="BK472" i="26" s="1"/>
  <c r="AY474" i="26"/>
  <c r="BK474" i="26" s="1"/>
  <c r="AY476" i="26"/>
  <c r="BK476" i="26" s="1"/>
  <c r="AY480" i="26"/>
  <c r="BK480" i="26" s="1"/>
  <c r="AY482" i="26"/>
  <c r="AY484" i="26"/>
  <c r="BK484" i="26" s="1"/>
  <c r="AY486" i="26"/>
  <c r="BK486" i="26" s="1"/>
  <c r="AY488" i="26"/>
  <c r="BK488" i="26" s="1"/>
  <c r="AZ30" i="26"/>
  <c r="BL30" i="26" s="1"/>
  <c r="AZ34" i="26"/>
  <c r="BL34" i="26" s="1"/>
  <c r="AZ36" i="26"/>
  <c r="BL36" i="26" s="1"/>
  <c r="AZ38" i="26"/>
  <c r="BL38" i="26" s="1"/>
  <c r="AZ42" i="26"/>
  <c r="BL42" i="26" s="1"/>
  <c r="AZ44" i="26"/>
  <c r="BL44" i="26" s="1"/>
  <c r="AZ50" i="26"/>
  <c r="BL50" i="26" s="1"/>
  <c r="AZ52" i="26"/>
  <c r="BL52" i="26" s="1"/>
  <c r="AZ54" i="26"/>
  <c r="BL54" i="26" s="1"/>
  <c r="AZ58" i="26"/>
  <c r="BL58" i="26" s="1"/>
  <c r="AZ60" i="26"/>
  <c r="BL60" i="26" s="1"/>
  <c r="AZ62" i="26"/>
  <c r="BL62" i="26" s="1"/>
  <c r="AZ64" i="26"/>
  <c r="BL64" i="26" s="1"/>
  <c r="AZ66" i="26"/>
  <c r="BL66" i="26" s="1"/>
  <c r="AZ68" i="26"/>
  <c r="BL68" i="26" s="1"/>
  <c r="AZ74" i="26"/>
  <c r="BL74" i="26" s="1"/>
  <c r="AZ76" i="26"/>
  <c r="BL76" i="26" s="1"/>
  <c r="AZ78" i="26"/>
  <c r="BL78" i="26" s="1"/>
  <c r="AZ80" i="26"/>
  <c r="BL80" i="26" s="1"/>
  <c r="AZ82" i="26"/>
  <c r="BL82" i="26" s="1"/>
  <c r="AZ84" i="26"/>
  <c r="BL84" i="26" s="1"/>
  <c r="AZ86" i="26"/>
  <c r="BL86" i="26" s="1"/>
  <c r="AZ88" i="26"/>
  <c r="BL88" i="26" s="1"/>
  <c r="AZ92" i="26"/>
  <c r="BL92" i="26" s="1"/>
  <c r="AZ94" i="26"/>
  <c r="BL94" i="26" s="1"/>
  <c r="AZ96" i="26"/>
  <c r="BL96" i="26" s="1"/>
  <c r="AZ102" i="26"/>
  <c r="BL102" i="26" s="1"/>
  <c r="AZ104" i="26"/>
  <c r="BL104" i="26" s="1"/>
  <c r="AZ108" i="26"/>
  <c r="BL108" i="26" s="1"/>
  <c r="AZ112" i="26"/>
  <c r="BL112" i="26" s="1"/>
  <c r="AZ114" i="26"/>
  <c r="BL114" i="26" s="1"/>
  <c r="AZ116" i="26"/>
  <c r="BL116" i="26" s="1"/>
  <c r="AZ120" i="26"/>
  <c r="BL120" i="26" s="1"/>
  <c r="AZ122" i="26"/>
  <c r="BL122" i="26" s="1"/>
  <c r="AZ126" i="26"/>
  <c r="BL126" i="26" s="1"/>
  <c r="AZ128" i="26"/>
  <c r="BL128" i="26" s="1"/>
  <c r="AZ130" i="26"/>
  <c r="BL130" i="26" s="1"/>
  <c r="AZ134" i="26"/>
  <c r="BL134" i="26" s="1"/>
  <c r="AZ136" i="26"/>
  <c r="AZ138" i="26"/>
  <c r="BL138" i="26" s="1"/>
  <c r="AZ140" i="26"/>
  <c r="BL140" i="26" s="1"/>
  <c r="AZ142" i="26"/>
  <c r="AZ144" i="26"/>
  <c r="BL144" i="26" s="1"/>
  <c r="AZ146" i="26"/>
  <c r="BL146" i="26" s="1"/>
  <c r="AZ148" i="26"/>
  <c r="BL148" i="26" s="1"/>
  <c r="AZ150" i="26"/>
  <c r="BL150" i="26" s="1"/>
  <c r="AZ152" i="26"/>
  <c r="BL152" i="26" s="1"/>
  <c r="AZ154" i="26"/>
  <c r="BL154" i="26" s="1"/>
  <c r="AZ156" i="26"/>
  <c r="BL156" i="26" s="1"/>
  <c r="AZ158" i="26"/>
  <c r="BL158" i="26" s="1"/>
  <c r="AZ162" i="26"/>
  <c r="BL162" i="26" s="1"/>
  <c r="AZ164" i="26"/>
  <c r="BL164" i="26" s="1"/>
  <c r="AZ166" i="26"/>
  <c r="BL166" i="26" s="1"/>
  <c r="AZ170" i="26"/>
  <c r="BL170" i="26" s="1"/>
  <c r="AZ172" i="26"/>
  <c r="BL172" i="26" s="1"/>
  <c r="AZ174" i="26"/>
  <c r="BL174" i="26" s="1"/>
  <c r="AZ176" i="26"/>
  <c r="BL176" i="26" s="1"/>
  <c r="AZ178" i="26"/>
  <c r="BL178" i="26" s="1"/>
  <c r="AZ180" i="26"/>
  <c r="BL180" i="26" s="1"/>
  <c r="AZ184" i="26"/>
  <c r="BL184" i="26" s="1"/>
  <c r="AZ186" i="26"/>
  <c r="BL186" i="26" s="1"/>
  <c r="AZ188" i="26"/>
  <c r="BL188" i="26" s="1"/>
  <c r="AZ190" i="26"/>
  <c r="BL190" i="26" s="1"/>
  <c r="AZ192" i="26"/>
  <c r="BL192" i="26" s="1"/>
  <c r="AZ194" i="26"/>
  <c r="BL194" i="26" s="1"/>
  <c r="AZ196" i="26"/>
  <c r="BL196" i="26" s="1"/>
  <c r="AZ198" i="26"/>
  <c r="BL198" i="26" s="1"/>
  <c r="AZ200" i="26"/>
  <c r="AZ202" i="26"/>
  <c r="BL202" i="26" s="1"/>
  <c r="AZ204" i="26"/>
  <c r="BL204" i="26" s="1"/>
  <c r="AZ206" i="26"/>
  <c r="AZ208" i="26"/>
  <c r="BL208" i="26" s="1"/>
  <c r="AZ210" i="26"/>
  <c r="BL210" i="26" s="1"/>
  <c r="AZ212" i="26"/>
  <c r="BL212" i="26" s="1"/>
  <c r="AZ214" i="26"/>
  <c r="AZ216" i="26"/>
  <c r="BL216" i="26" s="1"/>
  <c r="AZ218" i="26"/>
  <c r="BL218" i="26" s="1"/>
  <c r="AZ220" i="26"/>
  <c r="BL220" i="26" s="1"/>
  <c r="AZ222" i="26"/>
  <c r="BL222" i="26" s="1"/>
  <c r="AZ224" i="26"/>
  <c r="BL224" i="26" s="1"/>
  <c r="AZ226" i="26"/>
  <c r="BL226" i="26" s="1"/>
  <c r="AZ228" i="26"/>
  <c r="BL228" i="26" s="1"/>
  <c r="AZ230" i="26"/>
  <c r="BL230" i="26" s="1"/>
  <c r="AZ232" i="26"/>
  <c r="BL232" i="26" s="1"/>
  <c r="AZ234" i="26"/>
  <c r="BL234" i="26" s="1"/>
  <c r="AZ236" i="26"/>
  <c r="BL236" i="26" s="1"/>
  <c r="AZ238" i="26"/>
  <c r="BL238" i="26" s="1"/>
  <c r="AZ240" i="26"/>
  <c r="AZ242" i="26"/>
  <c r="BL242" i="26" s="1"/>
  <c r="AZ244" i="26"/>
  <c r="BL244" i="26" s="1"/>
  <c r="AZ246" i="26"/>
  <c r="BL246" i="26" s="1"/>
  <c r="AZ248" i="26"/>
  <c r="BL248" i="26" s="1"/>
  <c r="AZ250" i="26"/>
  <c r="BL250" i="26" s="1"/>
  <c r="AZ252" i="26"/>
  <c r="BL252" i="26" s="1"/>
  <c r="AZ254" i="26"/>
  <c r="AZ256" i="26"/>
  <c r="BL256" i="26" s="1"/>
  <c r="AZ258" i="26"/>
  <c r="BL258" i="26" s="1"/>
  <c r="AZ260" i="26"/>
  <c r="BL260" i="26" s="1"/>
  <c r="AZ262" i="26"/>
  <c r="BL262" i="26" s="1"/>
  <c r="AZ264" i="26"/>
  <c r="BL264" i="26" s="1"/>
  <c r="AZ266" i="26"/>
  <c r="AZ268" i="26"/>
  <c r="BL268" i="26" s="1"/>
  <c r="AZ270" i="26"/>
  <c r="AZ272" i="26"/>
  <c r="BL272" i="26" s="1"/>
  <c r="AZ274" i="26"/>
  <c r="BL274" i="26" s="1"/>
  <c r="AZ276" i="26"/>
  <c r="BL276" i="26" s="1"/>
  <c r="AZ278" i="26"/>
  <c r="BL278" i="26" s="1"/>
  <c r="AZ280" i="26"/>
  <c r="BL280" i="26" s="1"/>
  <c r="AZ282" i="26"/>
  <c r="BL282" i="26" s="1"/>
  <c r="AZ284" i="26"/>
  <c r="BL284" i="26" s="1"/>
  <c r="AZ286" i="26"/>
  <c r="BL286" i="26" s="1"/>
  <c r="AZ288" i="26"/>
  <c r="BL288" i="26" s="1"/>
  <c r="AZ290" i="26"/>
  <c r="BL290" i="26" s="1"/>
  <c r="AZ292" i="26"/>
  <c r="BL292" i="26" s="1"/>
  <c r="AZ294" i="26"/>
  <c r="BL294" i="26" s="1"/>
  <c r="AZ296" i="26"/>
  <c r="BL296" i="26" s="1"/>
  <c r="AZ298" i="26"/>
  <c r="BL298" i="26" s="1"/>
  <c r="AZ300" i="26"/>
  <c r="BL300" i="26" s="1"/>
  <c r="AZ302" i="26"/>
  <c r="BL302" i="26" s="1"/>
  <c r="AZ304" i="26"/>
  <c r="BL304" i="26" s="1"/>
  <c r="AZ306" i="26"/>
  <c r="BL306" i="26" s="1"/>
  <c r="AZ308" i="26"/>
  <c r="BL308" i="26" s="1"/>
  <c r="AZ310" i="26"/>
  <c r="BL310" i="26" s="1"/>
  <c r="AZ312" i="26"/>
  <c r="AZ314" i="26"/>
  <c r="BL314" i="26" s="1"/>
  <c r="AZ316" i="26"/>
  <c r="BL316" i="26" s="1"/>
  <c r="AZ318" i="26"/>
  <c r="BL318" i="26" s="1"/>
  <c r="AZ320" i="26"/>
  <c r="AZ322" i="26"/>
  <c r="BL322" i="26" s="1"/>
  <c r="AZ324" i="26"/>
  <c r="BL324" i="26" s="1"/>
  <c r="AZ326" i="26"/>
  <c r="BL326" i="26" s="1"/>
  <c r="AZ328" i="26"/>
  <c r="AZ330" i="26"/>
  <c r="BL330" i="26" s="1"/>
  <c r="AZ332" i="26"/>
  <c r="AZ334" i="26"/>
  <c r="BL334" i="26" s="1"/>
  <c r="AZ336" i="26"/>
  <c r="AZ338" i="26"/>
  <c r="BL338" i="26" s="1"/>
  <c r="AZ340" i="26"/>
  <c r="BL340" i="26" s="1"/>
  <c r="AZ342" i="26"/>
  <c r="BL342" i="26" s="1"/>
  <c r="AZ344" i="26"/>
  <c r="BL344" i="26" s="1"/>
  <c r="AZ346" i="26"/>
  <c r="AZ348" i="26"/>
  <c r="BL348" i="26" s="1"/>
  <c r="AZ350" i="26"/>
  <c r="BL350" i="26" s="1"/>
  <c r="AZ352" i="26"/>
  <c r="BL352" i="26" s="1"/>
  <c r="AZ354" i="26"/>
  <c r="BL354" i="26" s="1"/>
  <c r="AZ356" i="26"/>
  <c r="BL356" i="26" s="1"/>
  <c r="AZ358" i="26"/>
  <c r="BL358" i="26" s="1"/>
  <c r="AZ360" i="26"/>
  <c r="BL360" i="26" s="1"/>
  <c r="AZ362" i="26"/>
  <c r="BL362" i="26" s="1"/>
  <c r="AZ364" i="26"/>
  <c r="BL364" i="26" s="1"/>
  <c r="AZ366" i="26"/>
  <c r="BL366" i="26" s="1"/>
  <c r="AZ368" i="26"/>
  <c r="BL368" i="26" s="1"/>
  <c r="AZ370" i="26"/>
  <c r="BL370" i="26" s="1"/>
  <c r="AZ372" i="26"/>
  <c r="BL372" i="26" s="1"/>
  <c r="AZ374" i="26"/>
  <c r="BL374" i="26" s="1"/>
  <c r="AZ376" i="26"/>
  <c r="BL376" i="26" s="1"/>
  <c r="AZ378" i="26"/>
  <c r="BL378" i="26" s="1"/>
  <c r="AZ380" i="26"/>
  <c r="BL380" i="26" s="1"/>
  <c r="AZ382" i="26"/>
  <c r="AZ384" i="26"/>
  <c r="BL384" i="26" s="1"/>
  <c r="AZ386" i="26"/>
  <c r="BL386" i="26" s="1"/>
  <c r="AZ388" i="26"/>
  <c r="AZ390" i="26"/>
  <c r="BL390" i="26" s="1"/>
  <c r="AZ392" i="26"/>
  <c r="BL392" i="26" s="1"/>
  <c r="AZ394" i="26"/>
  <c r="BL394" i="26" s="1"/>
  <c r="AZ396" i="26"/>
  <c r="AZ398" i="26"/>
  <c r="BL398" i="26" s="1"/>
  <c r="AZ400" i="26"/>
  <c r="BL400" i="26" s="1"/>
  <c r="AZ402" i="26"/>
  <c r="BL402" i="26" s="1"/>
  <c r="AZ404" i="26"/>
  <c r="BL404" i="26" s="1"/>
  <c r="AZ406" i="26"/>
  <c r="BL406" i="26" s="1"/>
  <c r="AZ408" i="26"/>
  <c r="BL408" i="26" s="1"/>
  <c r="AZ410" i="26"/>
  <c r="AZ412" i="26"/>
  <c r="BL412" i="26" s="1"/>
  <c r="AZ414" i="26"/>
  <c r="BL414" i="26" s="1"/>
  <c r="AZ416" i="26"/>
  <c r="BL416" i="26" s="1"/>
  <c r="AZ418" i="26"/>
  <c r="BL418" i="26" s="1"/>
  <c r="AZ420" i="26"/>
  <c r="BL420" i="26" s="1"/>
  <c r="AZ422" i="26"/>
  <c r="BL422" i="26" s="1"/>
  <c r="AZ424" i="26"/>
  <c r="AZ426" i="26"/>
  <c r="BL426" i="26" s="1"/>
  <c r="AZ428" i="26"/>
  <c r="AZ430" i="26"/>
  <c r="AZ432" i="26"/>
  <c r="BL432" i="26" s="1"/>
  <c r="AZ434" i="26"/>
  <c r="BL434" i="26" s="1"/>
  <c r="AZ436" i="26"/>
  <c r="BL436" i="26" s="1"/>
  <c r="AZ438" i="26"/>
  <c r="BL438" i="26" s="1"/>
  <c r="AZ440" i="26"/>
  <c r="AZ442" i="26"/>
  <c r="BL442" i="26" s="1"/>
  <c r="AZ444" i="26"/>
  <c r="BL444" i="26" s="1"/>
  <c r="AZ446" i="26"/>
  <c r="BL446" i="26" s="1"/>
  <c r="AZ448" i="26"/>
  <c r="BL448" i="26" s="1"/>
  <c r="AZ450" i="26"/>
  <c r="BL450" i="26" s="1"/>
  <c r="AZ452" i="26"/>
  <c r="BL452" i="26" s="1"/>
  <c r="AZ454" i="26"/>
  <c r="BL454" i="26" s="1"/>
  <c r="AZ456" i="26"/>
  <c r="BL456" i="26" s="1"/>
  <c r="AZ458" i="26"/>
  <c r="BL458" i="26" s="1"/>
  <c r="AZ460" i="26"/>
  <c r="BL460" i="26" s="1"/>
  <c r="AZ462" i="26"/>
  <c r="BL462" i="26" s="1"/>
  <c r="AZ464" i="26"/>
  <c r="BL464" i="26" s="1"/>
  <c r="AZ466" i="26"/>
  <c r="BL466" i="26" s="1"/>
  <c r="AZ468" i="26"/>
  <c r="BL468" i="26" s="1"/>
  <c r="AZ470" i="26"/>
  <c r="BL470" i="26" s="1"/>
  <c r="AZ472" i="26"/>
  <c r="BL472" i="26" s="1"/>
  <c r="AZ474" i="26"/>
  <c r="BL474" i="26" s="1"/>
  <c r="AZ476" i="26"/>
  <c r="AZ478" i="26"/>
  <c r="BL478" i="26" s="1"/>
  <c r="AZ480" i="26"/>
  <c r="BL480" i="26" s="1"/>
  <c r="AZ482" i="26"/>
  <c r="BL482" i="26" s="1"/>
  <c r="AZ484" i="26"/>
  <c r="BL484" i="26" s="1"/>
  <c r="AZ486" i="26"/>
  <c r="BL486" i="26" s="1"/>
  <c r="AZ488" i="26"/>
  <c r="AZ490" i="26"/>
  <c r="BL490" i="26" s="1"/>
  <c r="BA8" i="26"/>
  <c r="BM8" i="26" s="1"/>
  <c r="BA32" i="26"/>
  <c r="BM32" i="26" s="1"/>
  <c r="BA36" i="26"/>
  <c r="BM36" i="26" s="1"/>
  <c r="BA38" i="26"/>
  <c r="BM38" i="26" s="1"/>
  <c r="BA40" i="26"/>
  <c r="BM40" i="26" s="1"/>
  <c r="BA44" i="26"/>
  <c r="BA50" i="26"/>
  <c r="BM50" i="26" s="1"/>
  <c r="BA52" i="26"/>
  <c r="BM52" i="26" s="1"/>
  <c r="BA54" i="26"/>
  <c r="BM54" i="26" s="1"/>
  <c r="BA58" i="26"/>
  <c r="BM58" i="26" s="1"/>
  <c r="BA60" i="26"/>
  <c r="BM60" i="26" s="1"/>
  <c r="BA62" i="26"/>
  <c r="BM62" i="26" s="1"/>
  <c r="BA66" i="26"/>
  <c r="BM66" i="26" s="1"/>
  <c r="BA68" i="26"/>
  <c r="BM68" i="26" s="1"/>
  <c r="BA70" i="26"/>
  <c r="BM70" i="26" s="1"/>
  <c r="BA74" i="26"/>
  <c r="BM74" i="26" s="1"/>
  <c r="BA78" i="26"/>
  <c r="BM78" i="26" s="1"/>
  <c r="BA80" i="26"/>
  <c r="BM80" i="26" s="1"/>
  <c r="BA82" i="26"/>
  <c r="BM82" i="26" s="1"/>
  <c r="BA84" i="26"/>
  <c r="BM84" i="26" s="1"/>
  <c r="BA86" i="26"/>
  <c r="BM86" i="26" s="1"/>
  <c r="BA88" i="26"/>
  <c r="BA90" i="26"/>
  <c r="BM90" i="26" s="1"/>
  <c r="BA92" i="26"/>
  <c r="BM92" i="26" s="1"/>
  <c r="BA94" i="26"/>
  <c r="BM94" i="26" s="1"/>
  <c r="BA98" i="26"/>
  <c r="BM98" i="26" s="1"/>
  <c r="BA102" i="26"/>
  <c r="BM102" i="26" s="1"/>
  <c r="BA106" i="26"/>
  <c r="BM106" i="26" s="1"/>
  <c r="BA108" i="26"/>
  <c r="BM108" i="26" s="1"/>
  <c r="BA110" i="26"/>
  <c r="BM110" i="26" s="1"/>
  <c r="BA112" i="26"/>
  <c r="BM112" i="26" s="1"/>
  <c r="BA114" i="26"/>
  <c r="BM114" i="26" s="1"/>
  <c r="BA116" i="26"/>
  <c r="BM116" i="26" s="1"/>
  <c r="BA118" i="26"/>
  <c r="BM118" i="26" s="1"/>
  <c r="BA120" i="26"/>
  <c r="BM120" i="26" s="1"/>
  <c r="BA122" i="26"/>
  <c r="BM122" i="26" s="1"/>
  <c r="BA124" i="26"/>
  <c r="BM124" i="26" s="1"/>
  <c r="BA126" i="26"/>
  <c r="BM126" i="26" s="1"/>
  <c r="BA128" i="26"/>
  <c r="BM128" i="26" s="1"/>
  <c r="BA130" i="26"/>
  <c r="BM130" i="26" s="1"/>
  <c r="BA132" i="26"/>
  <c r="BM132" i="26" s="1"/>
  <c r="BA134" i="26"/>
  <c r="BM134" i="26" s="1"/>
  <c r="BA138" i="26"/>
  <c r="BM138" i="26" s="1"/>
  <c r="BA140" i="26"/>
  <c r="BM140" i="26" s="1"/>
  <c r="BA144" i="26"/>
  <c r="BA146" i="26"/>
  <c r="BM146" i="26" s="1"/>
  <c r="BA148" i="26"/>
  <c r="BM148" i="26" s="1"/>
  <c r="BA150" i="26"/>
  <c r="BM150" i="26" s="1"/>
  <c r="BA152" i="26"/>
  <c r="BM152" i="26" s="1"/>
  <c r="BA154" i="26"/>
  <c r="BM154" i="26" s="1"/>
  <c r="BA156" i="26"/>
  <c r="BM156" i="26" s="1"/>
  <c r="BA158" i="26"/>
  <c r="BM158" i="26" s="1"/>
  <c r="BA160" i="26"/>
  <c r="BM160" i="26" s="1"/>
  <c r="BA162" i="26"/>
  <c r="BM162" i="26" s="1"/>
  <c r="BA164" i="26"/>
  <c r="BA166" i="26"/>
  <c r="BM166" i="26" s="1"/>
  <c r="BA168" i="26"/>
  <c r="BA170" i="26"/>
  <c r="BM170" i="26" s="1"/>
  <c r="BA172" i="26"/>
  <c r="BM172" i="26" s="1"/>
  <c r="BA174" i="26"/>
  <c r="BM174" i="26" s="1"/>
  <c r="BA176" i="26"/>
  <c r="BM176" i="26" s="1"/>
  <c r="BA178" i="26"/>
  <c r="BM178" i="26" s="1"/>
  <c r="BA180" i="26"/>
  <c r="BM180" i="26" s="1"/>
  <c r="BA182" i="26"/>
  <c r="BM182" i="26" s="1"/>
  <c r="BA184" i="26"/>
  <c r="BM184" i="26" s="1"/>
  <c r="BA186" i="26"/>
  <c r="BM186" i="26" s="1"/>
  <c r="BA188" i="26"/>
  <c r="BM188" i="26" s="1"/>
  <c r="BA190" i="26"/>
  <c r="BM190" i="26" s="1"/>
  <c r="BA192" i="26"/>
  <c r="BM192" i="26" s="1"/>
  <c r="BA194" i="26"/>
  <c r="BM194" i="26" s="1"/>
  <c r="BA196" i="26"/>
  <c r="BM196" i="26" s="1"/>
  <c r="BA198" i="26"/>
  <c r="BM198" i="26" s="1"/>
  <c r="BA200" i="26"/>
  <c r="BM200" i="26" s="1"/>
  <c r="BA202" i="26"/>
  <c r="BM202" i="26" s="1"/>
  <c r="BA204" i="26"/>
  <c r="BM204" i="26" s="1"/>
  <c r="BA206" i="26"/>
  <c r="BM206" i="26" s="1"/>
  <c r="BA208" i="26"/>
  <c r="BM208" i="26" s="1"/>
  <c r="BA210" i="26"/>
  <c r="BM210" i="26" s="1"/>
  <c r="BA212" i="26"/>
  <c r="BM212" i="26" s="1"/>
  <c r="BA214" i="26"/>
  <c r="BM214" i="26" s="1"/>
  <c r="BA216" i="26"/>
  <c r="BM216" i="26" s="1"/>
  <c r="BA218" i="26"/>
  <c r="BM218" i="26" s="1"/>
  <c r="BA220" i="26"/>
  <c r="BM220" i="26" s="1"/>
  <c r="BA222" i="26"/>
  <c r="BM222" i="26" s="1"/>
  <c r="BA224" i="26"/>
  <c r="BM224" i="26" s="1"/>
  <c r="BA226" i="26"/>
  <c r="BM226" i="26" s="1"/>
  <c r="BA228" i="26"/>
  <c r="BM228" i="26" s="1"/>
  <c r="BA230" i="26"/>
  <c r="BM230" i="26" s="1"/>
  <c r="BA232" i="26"/>
  <c r="BA234" i="26"/>
  <c r="BM234" i="26" s="1"/>
  <c r="BA236" i="26"/>
  <c r="BM236" i="26" s="1"/>
  <c r="BA238" i="26"/>
  <c r="BM238" i="26" s="1"/>
  <c r="BA240" i="26"/>
  <c r="BM240" i="26" s="1"/>
  <c r="BA242" i="26"/>
  <c r="BM242" i="26" s="1"/>
  <c r="BA244" i="26"/>
  <c r="BM244" i="26" s="1"/>
  <c r="BA246" i="26"/>
  <c r="BM246" i="26" s="1"/>
  <c r="BA248" i="26"/>
  <c r="BM248" i="26" s="1"/>
  <c r="BA250" i="26"/>
  <c r="BM250" i="26" s="1"/>
  <c r="BA252" i="26"/>
  <c r="BM252" i="26" s="1"/>
  <c r="BA254" i="26"/>
  <c r="BM254" i="26" s="1"/>
  <c r="BA256" i="26"/>
  <c r="BM256" i="26" s="1"/>
  <c r="BA258" i="26"/>
  <c r="BM258" i="26" s="1"/>
  <c r="BA260" i="26"/>
  <c r="BM260" i="26" s="1"/>
  <c r="BA262" i="26"/>
  <c r="BM262" i="26" s="1"/>
  <c r="BA264" i="26"/>
  <c r="BM264" i="26" s="1"/>
  <c r="BA266" i="26"/>
  <c r="BM266" i="26" s="1"/>
  <c r="BA268" i="26"/>
  <c r="BM268" i="26" s="1"/>
  <c r="BA270" i="26"/>
  <c r="BM270" i="26" s="1"/>
  <c r="BA272" i="26"/>
  <c r="BM272" i="26" s="1"/>
  <c r="BA274" i="26"/>
  <c r="BM274" i="26" s="1"/>
  <c r="BA276" i="26"/>
  <c r="BM276" i="26" s="1"/>
  <c r="BA278" i="26"/>
  <c r="BM278" i="26" s="1"/>
  <c r="BA280" i="26"/>
  <c r="BM280" i="26" s="1"/>
  <c r="BA282" i="26"/>
  <c r="BM282" i="26" s="1"/>
  <c r="BA284" i="26"/>
  <c r="BM284" i="26" s="1"/>
  <c r="BA286" i="26"/>
  <c r="BM286" i="26" s="1"/>
  <c r="BA288" i="26"/>
  <c r="BM288" i="26" s="1"/>
  <c r="BA290" i="26"/>
  <c r="BM290" i="26" s="1"/>
  <c r="BA292" i="26"/>
  <c r="BM292" i="26" s="1"/>
  <c r="BA294" i="26"/>
  <c r="BM294" i="26" s="1"/>
  <c r="BA296" i="26"/>
  <c r="BM296" i="26" s="1"/>
  <c r="BA298" i="26"/>
  <c r="BM298" i="26" s="1"/>
  <c r="BA300" i="26"/>
  <c r="BM300" i="26" s="1"/>
  <c r="BA302" i="26"/>
  <c r="BA304" i="26"/>
  <c r="BM304" i="26" s="1"/>
  <c r="BA306" i="26"/>
  <c r="BM306" i="26" s="1"/>
  <c r="BA308" i="26"/>
  <c r="BM308" i="26" s="1"/>
  <c r="BA310" i="26"/>
  <c r="BM310" i="26" s="1"/>
  <c r="BA312" i="26"/>
  <c r="BM312" i="26" s="1"/>
  <c r="BA314" i="26"/>
  <c r="BM314" i="26" s="1"/>
  <c r="BA316" i="26"/>
  <c r="BM316" i="26" s="1"/>
  <c r="BA318" i="26"/>
  <c r="BM318" i="26" s="1"/>
  <c r="BA320" i="26"/>
  <c r="BM320" i="26" s="1"/>
  <c r="BA322" i="26"/>
  <c r="BM322" i="26" s="1"/>
  <c r="BA324" i="26"/>
  <c r="BM324" i="26" s="1"/>
  <c r="BA326" i="26"/>
  <c r="BM326" i="26" s="1"/>
  <c r="BA328" i="26"/>
  <c r="BM328" i="26" s="1"/>
  <c r="BA330" i="26"/>
  <c r="BM330" i="26" s="1"/>
  <c r="BA332" i="26"/>
  <c r="BM332" i="26" s="1"/>
  <c r="BA334" i="26"/>
  <c r="BM334" i="26" s="1"/>
  <c r="BA336" i="26"/>
  <c r="BM336" i="26" s="1"/>
  <c r="BA338" i="26"/>
  <c r="BM338" i="26" s="1"/>
  <c r="BA340" i="26"/>
  <c r="BM340" i="26" s="1"/>
  <c r="BA342" i="26"/>
  <c r="BM342" i="26" s="1"/>
  <c r="BA344" i="26"/>
  <c r="BA346" i="26"/>
  <c r="BM346" i="26" s="1"/>
  <c r="BA348" i="26"/>
  <c r="BM348" i="26" s="1"/>
  <c r="BA350" i="26"/>
  <c r="BM350" i="26" s="1"/>
  <c r="BA352" i="26"/>
  <c r="BM352" i="26" s="1"/>
  <c r="BA354" i="26"/>
  <c r="BM354" i="26" s="1"/>
  <c r="BA356" i="26"/>
  <c r="BM356" i="26" s="1"/>
  <c r="BA358" i="26"/>
  <c r="BM358" i="26" s="1"/>
  <c r="BA360" i="26"/>
  <c r="BM360" i="26" s="1"/>
  <c r="BA362" i="26"/>
  <c r="BM362" i="26" s="1"/>
  <c r="BA364" i="26"/>
  <c r="BM364" i="26" s="1"/>
  <c r="BA366" i="26"/>
  <c r="BM366" i="26" s="1"/>
  <c r="BA368" i="26"/>
  <c r="BM368" i="26" s="1"/>
  <c r="BA370" i="26"/>
  <c r="BM370" i="26" s="1"/>
  <c r="BA372" i="26"/>
  <c r="BA374" i="26"/>
  <c r="BM374" i="26" s="1"/>
  <c r="BA376" i="26"/>
  <c r="BA378" i="26"/>
  <c r="BM378" i="26" s="1"/>
  <c r="BA380" i="26"/>
  <c r="BM380" i="26" s="1"/>
  <c r="BA382" i="26"/>
  <c r="BM382" i="26" s="1"/>
  <c r="BA384" i="26"/>
  <c r="BM384" i="26" s="1"/>
  <c r="BA386" i="26"/>
  <c r="BM386" i="26" s="1"/>
  <c r="BA388" i="26"/>
  <c r="BM388" i="26" s="1"/>
  <c r="BA390" i="26"/>
  <c r="BM390" i="26" s="1"/>
  <c r="BA392" i="26"/>
  <c r="BM392" i="26" s="1"/>
  <c r="BA394" i="26"/>
  <c r="BM394" i="26" s="1"/>
  <c r="BA396" i="26"/>
  <c r="BM396" i="26" s="1"/>
  <c r="BA398" i="26"/>
  <c r="BM398" i="26" s="1"/>
  <c r="BA400" i="26"/>
  <c r="BM400" i="26" s="1"/>
  <c r="BA402" i="26"/>
  <c r="BM402" i="26" s="1"/>
  <c r="BA404" i="26"/>
  <c r="BM404" i="26" s="1"/>
  <c r="BA406" i="26"/>
  <c r="BM406" i="26" s="1"/>
  <c r="BA408" i="26"/>
  <c r="BM408" i="26" s="1"/>
  <c r="BA410" i="26"/>
  <c r="BM410" i="26" s="1"/>
  <c r="BA412" i="26"/>
  <c r="BM412" i="26" s="1"/>
  <c r="BA414" i="26"/>
  <c r="BM414" i="26" s="1"/>
  <c r="BA416" i="26"/>
  <c r="BM416" i="26" s="1"/>
  <c r="BA418" i="26"/>
  <c r="BM418" i="26" s="1"/>
  <c r="BA420" i="26"/>
  <c r="BM420" i="26" s="1"/>
  <c r="BA422" i="26"/>
  <c r="BM422" i="26" s="1"/>
  <c r="BA424" i="26"/>
  <c r="BM424" i="26" s="1"/>
  <c r="BA426" i="26"/>
  <c r="BM426" i="26" s="1"/>
  <c r="BA428" i="26"/>
  <c r="BM428" i="26" s="1"/>
  <c r="BA430" i="26"/>
  <c r="BM430" i="26" s="1"/>
  <c r="BA432" i="26"/>
  <c r="BM432" i="26" s="1"/>
  <c r="BA434" i="26"/>
  <c r="BM434" i="26" s="1"/>
  <c r="BA436" i="26"/>
  <c r="BM436" i="26" s="1"/>
  <c r="BA438" i="26"/>
  <c r="BM438" i="26" s="1"/>
  <c r="BA440" i="26"/>
  <c r="BM440" i="26" s="1"/>
  <c r="BA442" i="26"/>
  <c r="BM442" i="26" s="1"/>
  <c r="BA444" i="26"/>
  <c r="BM444" i="26" s="1"/>
  <c r="BA446" i="26"/>
  <c r="BM446" i="26" s="1"/>
  <c r="BA448" i="26"/>
  <c r="BA450" i="26"/>
  <c r="BM450" i="26" s="1"/>
  <c r="BA452" i="26"/>
  <c r="BM452" i="26" s="1"/>
  <c r="BA454" i="26"/>
  <c r="BA456" i="26"/>
  <c r="BM456" i="26" s="1"/>
  <c r="BA458" i="26"/>
  <c r="BM458" i="26" s="1"/>
  <c r="BA460" i="26"/>
  <c r="BM460" i="26" s="1"/>
  <c r="BA462" i="26"/>
  <c r="BA464" i="26"/>
  <c r="BM464" i="26" s="1"/>
  <c r="BA466" i="26"/>
  <c r="BM466" i="26" s="1"/>
  <c r="BA468" i="26"/>
  <c r="BM468" i="26" s="1"/>
  <c r="BA470" i="26"/>
  <c r="BM470" i="26" s="1"/>
  <c r="BA472" i="26"/>
  <c r="BM472" i="26" s="1"/>
  <c r="BA474" i="26"/>
  <c r="BM474" i="26" s="1"/>
  <c r="BA476" i="26"/>
  <c r="BM476" i="26" s="1"/>
  <c r="BA478" i="26"/>
  <c r="BM478" i="26" s="1"/>
  <c r="BA480" i="26"/>
  <c r="BM480" i="26" s="1"/>
  <c r="BA482" i="26"/>
  <c r="BM482" i="26" s="1"/>
  <c r="BA484" i="26"/>
  <c r="BM484" i="26" s="1"/>
  <c r="BA486" i="26"/>
  <c r="BM486" i="26" s="1"/>
  <c r="BA488" i="26"/>
  <c r="BM488" i="26" s="1"/>
  <c r="BA490" i="26"/>
  <c r="BM490" i="26" s="1"/>
  <c r="BB8" i="26"/>
  <c r="BN8" i="26" s="1"/>
  <c r="BB24" i="26"/>
  <c r="BN24" i="26" s="1"/>
  <c r="BB32" i="26"/>
  <c r="BN32" i="26" s="1"/>
  <c r="BB40" i="26"/>
  <c r="BN40" i="26" s="1"/>
  <c r="BB42" i="26"/>
  <c r="BN42" i="26" s="1"/>
  <c r="BB44" i="26"/>
  <c r="BN44" i="26" s="1"/>
  <c r="BB48" i="26"/>
  <c r="BN48" i="26" s="1"/>
  <c r="BB50" i="26"/>
  <c r="BN50" i="26" s="1"/>
  <c r="BB54" i="26"/>
  <c r="BN54" i="26" s="1"/>
  <c r="BB56" i="26"/>
  <c r="BN56" i="26" s="1"/>
  <c r="BB58" i="26"/>
  <c r="BN58" i="26" s="1"/>
  <c r="BB60" i="26"/>
  <c r="BN60" i="26" s="1"/>
  <c r="BB62" i="26"/>
  <c r="BN62" i="26" s="1"/>
  <c r="BB64" i="26"/>
  <c r="BN64" i="26" s="1"/>
  <c r="BB66" i="26"/>
  <c r="BN66" i="26" s="1"/>
  <c r="BB68" i="26"/>
  <c r="BN68" i="26" s="1"/>
  <c r="BB70" i="26"/>
  <c r="BN70" i="26" s="1"/>
  <c r="BB72" i="26"/>
  <c r="BN72" i="26" s="1"/>
  <c r="BB74" i="26"/>
  <c r="BN74" i="26" s="1"/>
  <c r="BB76" i="26"/>
  <c r="BN76" i="26" s="1"/>
  <c r="BB78" i="26"/>
  <c r="BN78" i="26" s="1"/>
  <c r="BB80" i="26"/>
  <c r="BN80" i="26" s="1"/>
  <c r="BB82" i="26"/>
  <c r="BN82" i="26" s="1"/>
  <c r="BB84" i="26"/>
  <c r="BN84" i="26" s="1"/>
  <c r="BB86" i="26"/>
  <c r="BN86" i="26" s="1"/>
  <c r="BB88" i="26"/>
  <c r="BN88" i="26" s="1"/>
  <c r="BB90" i="26"/>
  <c r="BN90" i="26" s="1"/>
  <c r="BB92" i="26"/>
  <c r="BN92" i="26" s="1"/>
  <c r="BB94" i="26"/>
  <c r="BN94" i="26" s="1"/>
  <c r="BB96" i="26"/>
  <c r="BN96" i="26" s="1"/>
  <c r="BB98" i="26"/>
  <c r="BN98" i="26" s="1"/>
  <c r="BB100" i="26"/>
  <c r="BN100" i="26" s="1"/>
  <c r="BB102" i="26"/>
  <c r="BN102" i="26" s="1"/>
  <c r="BB104" i="26"/>
  <c r="BN104" i="26" s="1"/>
  <c r="BB106" i="26"/>
  <c r="BN106" i="26" s="1"/>
  <c r="BB108" i="26"/>
  <c r="BN108" i="26" s="1"/>
  <c r="BB110" i="26"/>
  <c r="BN110" i="26" s="1"/>
  <c r="BB112" i="26"/>
  <c r="BN112" i="26" s="1"/>
  <c r="BB114" i="26"/>
  <c r="BN114" i="26" s="1"/>
  <c r="BB116" i="26"/>
  <c r="BN116" i="26" s="1"/>
  <c r="BB118" i="26"/>
  <c r="BN118" i="26" s="1"/>
  <c r="BB120" i="26"/>
  <c r="BN120" i="26" s="1"/>
  <c r="BB122" i="26"/>
  <c r="BN122" i="26" s="1"/>
  <c r="BB124" i="26"/>
  <c r="BN124" i="26" s="1"/>
  <c r="BB126" i="26"/>
  <c r="BN126" i="26" s="1"/>
  <c r="BB128" i="26"/>
  <c r="BB130" i="26"/>
  <c r="BN130" i="26" s="1"/>
  <c r="BB132" i="26"/>
  <c r="BN132" i="26" s="1"/>
  <c r="BB136" i="26"/>
  <c r="BN136" i="26" s="1"/>
  <c r="BB138" i="26"/>
  <c r="BN138" i="26" s="1"/>
  <c r="BB140" i="26"/>
  <c r="BN140" i="26" s="1"/>
  <c r="BB142" i="26"/>
  <c r="BN142" i="26" s="1"/>
  <c r="BB144" i="26"/>
  <c r="BN144" i="26" s="1"/>
  <c r="BB146" i="26"/>
  <c r="BN146" i="26" s="1"/>
  <c r="BB148" i="26"/>
  <c r="BN148" i="26" s="1"/>
  <c r="BB150" i="26"/>
  <c r="BN150" i="26" s="1"/>
  <c r="BB152" i="26"/>
  <c r="BN152" i="26" s="1"/>
  <c r="BB154" i="26"/>
  <c r="BN154" i="26" s="1"/>
  <c r="BB156" i="26"/>
  <c r="BN156" i="26" s="1"/>
  <c r="BB158" i="26"/>
  <c r="BN158" i="26" s="1"/>
  <c r="BB160" i="26"/>
  <c r="BN160" i="26" s="1"/>
  <c r="BB162" i="26"/>
  <c r="BN162" i="26" s="1"/>
  <c r="BB164" i="26"/>
  <c r="BN164" i="26" s="1"/>
  <c r="BB166" i="26"/>
  <c r="BN166" i="26" s="1"/>
  <c r="BB168" i="26"/>
  <c r="BN168" i="26" s="1"/>
  <c r="BB170" i="26"/>
  <c r="BN170" i="26" s="1"/>
  <c r="BB172" i="26"/>
  <c r="BN172" i="26" s="1"/>
  <c r="BB174" i="26"/>
  <c r="BN174" i="26" s="1"/>
  <c r="BB176" i="26"/>
  <c r="BN176" i="26" s="1"/>
  <c r="BB178" i="26"/>
  <c r="BN178" i="26" s="1"/>
  <c r="BB180" i="26"/>
  <c r="BN180" i="26" s="1"/>
  <c r="BB182" i="26"/>
  <c r="BN182" i="26" s="1"/>
  <c r="BB184" i="26"/>
  <c r="BN184" i="26" s="1"/>
  <c r="BB186" i="26"/>
  <c r="BN186" i="26" s="1"/>
  <c r="BB188" i="26"/>
  <c r="BN188" i="26" s="1"/>
  <c r="BB190" i="26"/>
  <c r="BN190" i="26" s="1"/>
  <c r="BB192" i="26"/>
  <c r="BB194" i="26"/>
  <c r="BN194" i="26" s="1"/>
  <c r="BB196" i="26"/>
  <c r="BN196" i="26" s="1"/>
  <c r="BB198" i="26"/>
  <c r="BN198" i="26" s="1"/>
  <c r="BB200" i="26"/>
  <c r="BN200" i="26" s="1"/>
  <c r="BB202" i="26"/>
  <c r="BN202" i="26" s="1"/>
  <c r="BB204" i="26"/>
  <c r="BN204" i="26" s="1"/>
  <c r="BB206" i="26"/>
  <c r="BN206" i="26" s="1"/>
  <c r="BB208" i="26"/>
  <c r="BN208" i="26" s="1"/>
  <c r="BB210" i="26"/>
  <c r="BN210" i="26" s="1"/>
  <c r="BB212" i="26"/>
  <c r="BN212" i="26" s="1"/>
  <c r="BB214" i="26"/>
  <c r="BB216" i="26"/>
  <c r="BN216" i="26" s="1"/>
  <c r="BB218" i="26"/>
  <c r="BN218" i="26" s="1"/>
  <c r="BB220" i="26"/>
  <c r="BN220" i="26" s="1"/>
  <c r="BB222" i="26"/>
  <c r="BN222" i="26" s="1"/>
  <c r="BB224" i="26"/>
  <c r="BN224" i="26" s="1"/>
  <c r="BB226" i="26"/>
  <c r="BN226" i="26" s="1"/>
  <c r="BB228" i="26"/>
  <c r="BN228" i="26" s="1"/>
  <c r="BB230" i="26"/>
  <c r="BN230" i="26" s="1"/>
  <c r="BB232" i="26"/>
  <c r="BN232" i="26" s="1"/>
  <c r="BB234" i="26"/>
  <c r="BN234" i="26" s="1"/>
  <c r="BB236" i="26"/>
  <c r="BN236" i="26" s="1"/>
  <c r="BB238" i="26"/>
  <c r="BN238" i="26" s="1"/>
  <c r="BB240" i="26"/>
  <c r="BN240" i="26" s="1"/>
  <c r="BB242" i="26"/>
  <c r="BN242" i="26" s="1"/>
  <c r="BB244" i="26"/>
  <c r="BB246" i="26"/>
  <c r="BN246" i="26" s="1"/>
  <c r="BB248" i="26"/>
  <c r="BN248" i="26" s="1"/>
  <c r="BB250" i="26"/>
  <c r="BN250" i="26" s="1"/>
  <c r="BB252" i="26"/>
  <c r="BN252" i="26" s="1"/>
  <c r="BB254" i="26"/>
  <c r="BN254" i="26" s="1"/>
  <c r="BB256" i="26"/>
  <c r="BN256" i="26" s="1"/>
  <c r="BB258" i="26"/>
  <c r="BN258" i="26" s="1"/>
  <c r="BB260" i="26"/>
  <c r="BN260" i="26" s="1"/>
  <c r="BB262" i="26"/>
  <c r="BB264" i="26"/>
  <c r="BN264" i="26" s="1"/>
  <c r="BB266" i="26"/>
  <c r="BN266" i="26" s="1"/>
  <c r="BB268" i="26"/>
  <c r="BN268" i="26" s="1"/>
  <c r="BB270" i="26"/>
  <c r="BN270" i="26" s="1"/>
  <c r="BB272" i="26"/>
  <c r="BN272" i="26" s="1"/>
  <c r="BB274" i="26"/>
  <c r="BN274" i="26" s="1"/>
  <c r="BB276" i="26"/>
  <c r="BN276" i="26" s="1"/>
  <c r="BB278" i="26"/>
  <c r="BN278" i="26" s="1"/>
  <c r="BB280" i="26"/>
  <c r="BN280" i="26" s="1"/>
  <c r="BB282" i="26"/>
  <c r="BN282" i="26" s="1"/>
  <c r="BB284" i="26"/>
  <c r="BN284" i="26" s="1"/>
  <c r="BB286" i="26"/>
  <c r="BN286" i="26" s="1"/>
  <c r="BB288" i="26"/>
  <c r="BN288" i="26" s="1"/>
  <c r="BB290" i="26"/>
  <c r="BN290" i="26" s="1"/>
  <c r="BB292" i="26"/>
  <c r="BN292" i="26" s="1"/>
  <c r="BB294" i="26"/>
  <c r="BN294" i="26" s="1"/>
  <c r="BB296" i="26"/>
  <c r="BN296" i="26" s="1"/>
  <c r="BB298" i="26"/>
  <c r="BN298" i="26" s="1"/>
  <c r="BB300" i="26"/>
  <c r="BN300" i="26" s="1"/>
  <c r="BB302" i="26"/>
  <c r="BN302" i="26" s="1"/>
  <c r="BB304" i="26"/>
  <c r="BN304" i="26" s="1"/>
  <c r="BB306" i="26"/>
  <c r="BN306" i="26" s="1"/>
  <c r="BB308" i="26"/>
  <c r="BN308" i="26" s="1"/>
  <c r="BB310" i="26"/>
  <c r="BN310" i="26" s="1"/>
  <c r="BB312" i="26"/>
  <c r="BN312" i="26" s="1"/>
  <c r="BB314" i="26"/>
  <c r="BN314" i="26" s="1"/>
  <c r="BB316" i="26"/>
  <c r="BN316" i="26" s="1"/>
  <c r="BB318" i="26"/>
  <c r="BN318" i="26" s="1"/>
  <c r="BB320" i="26"/>
  <c r="BN320" i="26" s="1"/>
  <c r="BB322" i="26"/>
  <c r="BN322" i="26" s="1"/>
  <c r="BB324" i="26"/>
  <c r="BN324" i="26" s="1"/>
  <c r="BB326" i="26"/>
  <c r="BN326" i="26" s="1"/>
  <c r="BB328" i="26"/>
  <c r="BN328" i="26" s="1"/>
  <c r="BB330" i="26"/>
  <c r="BN330" i="26" s="1"/>
  <c r="BB332" i="26"/>
  <c r="BN332" i="26" s="1"/>
  <c r="BB334" i="26"/>
  <c r="BN334" i="26" s="1"/>
  <c r="BB336" i="26"/>
  <c r="BN336" i="26" s="1"/>
  <c r="BB338" i="26"/>
  <c r="BN338" i="26" s="1"/>
  <c r="BB340" i="26"/>
  <c r="BN340" i="26" s="1"/>
  <c r="BB342" i="26"/>
  <c r="BN342" i="26" s="1"/>
  <c r="BB344" i="26"/>
  <c r="BN344" i="26" s="1"/>
  <c r="BB346" i="26"/>
  <c r="BN346" i="26" s="1"/>
  <c r="BB348" i="26"/>
  <c r="BN348" i="26" s="1"/>
  <c r="BB350" i="26"/>
  <c r="BN350" i="26" s="1"/>
  <c r="BB352" i="26"/>
  <c r="BN352" i="26" s="1"/>
  <c r="BB354" i="26"/>
  <c r="BN354" i="26" s="1"/>
  <c r="BB356" i="26"/>
  <c r="BN356" i="26" s="1"/>
  <c r="BB358" i="26"/>
  <c r="BN358" i="26" s="1"/>
  <c r="BB360" i="26"/>
  <c r="BN360" i="26" s="1"/>
  <c r="BB362" i="26"/>
  <c r="BN362" i="26" s="1"/>
  <c r="BB364" i="26"/>
  <c r="BN364" i="26" s="1"/>
  <c r="BB366" i="26"/>
  <c r="BN366" i="26" s="1"/>
  <c r="BB368" i="26"/>
  <c r="BN368" i="26" s="1"/>
  <c r="BB370" i="26"/>
  <c r="BN370" i="26" s="1"/>
  <c r="BB372" i="26"/>
  <c r="BN372" i="26" s="1"/>
  <c r="BB374" i="26"/>
  <c r="BN374" i="26" s="1"/>
  <c r="BB376" i="26"/>
  <c r="BN376" i="26" s="1"/>
  <c r="BB378" i="26"/>
  <c r="BN378" i="26" s="1"/>
  <c r="BB380" i="26"/>
  <c r="BN380" i="26" s="1"/>
  <c r="BB382" i="26"/>
  <c r="BN382" i="26" s="1"/>
  <c r="BB384" i="26"/>
  <c r="BN384" i="26" s="1"/>
  <c r="BB386" i="26"/>
  <c r="BN386" i="26" s="1"/>
  <c r="BB388" i="26"/>
  <c r="BN388" i="26" s="1"/>
  <c r="BB390" i="26"/>
  <c r="BN390" i="26" s="1"/>
  <c r="BB392" i="26"/>
  <c r="BN392" i="26" s="1"/>
  <c r="BB394" i="26"/>
  <c r="BN394" i="26" s="1"/>
  <c r="BB396" i="26"/>
  <c r="BN396" i="26" s="1"/>
  <c r="BB398" i="26"/>
  <c r="BN398" i="26" s="1"/>
  <c r="BB400" i="26"/>
  <c r="BN400" i="26" s="1"/>
  <c r="BB402" i="26"/>
  <c r="BN402" i="26" s="1"/>
  <c r="BB404" i="26"/>
  <c r="BN404" i="26" s="1"/>
  <c r="BB406" i="26"/>
  <c r="BN406" i="26" s="1"/>
  <c r="BB408" i="26"/>
  <c r="BN408" i="26" s="1"/>
  <c r="BB410" i="26"/>
  <c r="BN410" i="26" s="1"/>
  <c r="BB412" i="26"/>
  <c r="BN412" i="26" s="1"/>
  <c r="BB414" i="26"/>
  <c r="BN414" i="26" s="1"/>
  <c r="BB416" i="26"/>
  <c r="BN416" i="26" s="1"/>
  <c r="BB418" i="26"/>
  <c r="BN418" i="26" s="1"/>
  <c r="BB420" i="26"/>
  <c r="BN420" i="26" s="1"/>
  <c r="BB422" i="26"/>
  <c r="BN422" i="26" s="1"/>
  <c r="BB424" i="26"/>
  <c r="BN424" i="26" s="1"/>
  <c r="BB426" i="26"/>
  <c r="BN426" i="26" s="1"/>
  <c r="BB428" i="26"/>
  <c r="BN428" i="26" s="1"/>
  <c r="BB430" i="26"/>
  <c r="BN430" i="26" s="1"/>
  <c r="BB432" i="26"/>
  <c r="BN432" i="26" s="1"/>
  <c r="BB434" i="26"/>
  <c r="BN434" i="26" s="1"/>
  <c r="BB436" i="26"/>
  <c r="BB438" i="26"/>
  <c r="BN438" i="26" s="1"/>
  <c r="BB440" i="26"/>
  <c r="BN440" i="26" s="1"/>
  <c r="BB442" i="26"/>
  <c r="BN442" i="26" s="1"/>
  <c r="BB444" i="26"/>
  <c r="BN444" i="26" s="1"/>
  <c r="BB446" i="26"/>
  <c r="BN446" i="26" s="1"/>
  <c r="BB448" i="26"/>
  <c r="BN448" i="26" s="1"/>
  <c r="BB450" i="26"/>
  <c r="BN450" i="26" s="1"/>
  <c r="BB452" i="26"/>
  <c r="BN452" i="26" s="1"/>
  <c r="BB454" i="26"/>
  <c r="BN454" i="26" s="1"/>
  <c r="BB456" i="26"/>
  <c r="BN456" i="26" s="1"/>
  <c r="BB458" i="26"/>
  <c r="BB460" i="26"/>
  <c r="BN460" i="26" s="1"/>
  <c r="BB462" i="26"/>
  <c r="BN462" i="26" s="1"/>
  <c r="BB464" i="26"/>
  <c r="BN464" i="26" s="1"/>
  <c r="BB466" i="26"/>
  <c r="BN466" i="26" s="1"/>
  <c r="BB468" i="26"/>
  <c r="BN468" i="26" s="1"/>
  <c r="BB470" i="26"/>
  <c r="BN470" i="26" s="1"/>
  <c r="BB472" i="26"/>
  <c r="BN472" i="26" s="1"/>
  <c r="BB474" i="26"/>
  <c r="BN474" i="26" s="1"/>
  <c r="BB476" i="26"/>
  <c r="BN476" i="26" s="1"/>
  <c r="BB478" i="26"/>
  <c r="BN478" i="26" s="1"/>
  <c r="BB480" i="26"/>
  <c r="BN480" i="26" s="1"/>
  <c r="BB482" i="26"/>
  <c r="BN482" i="26" s="1"/>
  <c r="BB484" i="26"/>
  <c r="BB486" i="26"/>
  <c r="BN486" i="26" s="1"/>
  <c r="BB488" i="26"/>
  <c r="BN488" i="26" s="1"/>
  <c r="BB490" i="26"/>
  <c r="BN490" i="26" s="1"/>
  <c r="BC18" i="26"/>
  <c r="BO18" i="26" s="1"/>
  <c r="BC20" i="26"/>
  <c r="BC24" i="26"/>
  <c r="BO24" i="26" s="1"/>
  <c r="BC30" i="26"/>
  <c r="BO30" i="26" s="1"/>
  <c r="BC32" i="26"/>
  <c r="BC38" i="26"/>
  <c r="BO38" i="26" s="1"/>
  <c r="BC42" i="26"/>
  <c r="BO42" i="26" s="1"/>
  <c r="BC46" i="26"/>
  <c r="BO46" i="26" s="1"/>
  <c r="BC48" i="26"/>
  <c r="BO48" i="26" s="1"/>
  <c r="BC50" i="26"/>
  <c r="BO50" i="26" s="1"/>
  <c r="BC56" i="26"/>
  <c r="BO56" i="26" s="1"/>
  <c r="BC58" i="26"/>
  <c r="BO58" i="26" s="1"/>
  <c r="BC60" i="26"/>
  <c r="BO60" i="26" s="1"/>
  <c r="BC62" i="26"/>
  <c r="BO62" i="26" s="1"/>
  <c r="BC64" i="26"/>
  <c r="BO64" i="26" s="1"/>
  <c r="BC66" i="26"/>
  <c r="BO66" i="26" s="1"/>
  <c r="BC68" i="26"/>
  <c r="BO68" i="26" s="1"/>
  <c r="BC72" i="26"/>
  <c r="BO72" i="26" s="1"/>
  <c r="BC74" i="26"/>
  <c r="BO74" i="26" s="1"/>
  <c r="BC76" i="26"/>
  <c r="BC78" i="26"/>
  <c r="BO78" i="26" s="1"/>
  <c r="BC80" i="26"/>
  <c r="BO80" i="26" s="1"/>
  <c r="BC82" i="26"/>
  <c r="BO82" i="26" s="1"/>
  <c r="BC84" i="26"/>
  <c r="BO84" i="26" s="1"/>
  <c r="BC86" i="26"/>
  <c r="BO86" i="26" s="1"/>
  <c r="BC90" i="26"/>
  <c r="BO90" i="26" s="1"/>
  <c r="BC92" i="26"/>
  <c r="BO92" i="26" s="1"/>
  <c r="BC94" i="26"/>
  <c r="BO94" i="26" s="1"/>
  <c r="BC96" i="26"/>
  <c r="BO96" i="26" s="1"/>
  <c r="BC100" i="26"/>
  <c r="BO100" i="26" s="1"/>
  <c r="BC104" i="26"/>
  <c r="BO104" i="26" s="1"/>
  <c r="BC106" i="26"/>
  <c r="BO106" i="26" s="1"/>
  <c r="BC108" i="26"/>
  <c r="BO108" i="26" s="1"/>
  <c r="BC112" i="26"/>
  <c r="BO112" i="26" s="1"/>
  <c r="BC114" i="26"/>
  <c r="BO114" i="26" s="1"/>
  <c r="BC116" i="26"/>
  <c r="BO116" i="26" s="1"/>
  <c r="BC118" i="26"/>
  <c r="BO118" i="26" s="1"/>
  <c r="BC120" i="26"/>
  <c r="BO120" i="26" s="1"/>
  <c r="BC122" i="26"/>
  <c r="BO122" i="26" s="1"/>
  <c r="BC124" i="26"/>
  <c r="BO124" i="26" s="1"/>
  <c r="BC126" i="26"/>
  <c r="BO126" i="26" s="1"/>
  <c r="BC128" i="26"/>
  <c r="BO128" i="26" s="1"/>
  <c r="BC130" i="26"/>
  <c r="BO130" i="26" s="1"/>
  <c r="BC132" i="26"/>
  <c r="BO132" i="26" s="1"/>
  <c r="BC134" i="26"/>
  <c r="BO134" i="26" s="1"/>
  <c r="BC136" i="26"/>
  <c r="BO136" i="26" s="1"/>
  <c r="BC138" i="26"/>
  <c r="BO138" i="26" s="1"/>
  <c r="BC140" i="26"/>
  <c r="BO140" i="26" s="1"/>
  <c r="BC142" i="26"/>
  <c r="BO142" i="26" s="1"/>
  <c r="BC144" i="26"/>
  <c r="BO144" i="26" s="1"/>
  <c r="BC146" i="26"/>
  <c r="BO146" i="26" s="1"/>
  <c r="BC148" i="26"/>
  <c r="BO148" i="26" s="1"/>
  <c r="BC150" i="26"/>
  <c r="BO150" i="26" s="1"/>
  <c r="BC152" i="26"/>
  <c r="BO152" i="26" s="1"/>
  <c r="BC154" i="26"/>
  <c r="BO154" i="26" s="1"/>
  <c r="BC156" i="26"/>
  <c r="BC158" i="26"/>
  <c r="BO158" i="26" s="1"/>
  <c r="BC160" i="26"/>
  <c r="BO160" i="26" s="1"/>
  <c r="BC162" i="26"/>
  <c r="BO162" i="26" s="1"/>
  <c r="BC164" i="26"/>
  <c r="BO164" i="26" s="1"/>
  <c r="BC166" i="26"/>
  <c r="BO166" i="26" s="1"/>
  <c r="BC168" i="26"/>
  <c r="BO168" i="26" s="1"/>
  <c r="BC170" i="26"/>
  <c r="BO170" i="26" s="1"/>
  <c r="BC172" i="26"/>
  <c r="BO172" i="26" s="1"/>
  <c r="BC174" i="26"/>
  <c r="BO174" i="26" s="1"/>
  <c r="BC176" i="26"/>
  <c r="BO176" i="26" s="1"/>
  <c r="BC178" i="26"/>
  <c r="BO178" i="26" s="1"/>
  <c r="BC180" i="26"/>
  <c r="BO180" i="26" s="1"/>
  <c r="BC182" i="26"/>
  <c r="BO182" i="26" s="1"/>
  <c r="BC184" i="26"/>
  <c r="BO184" i="26" s="1"/>
  <c r="BC186" i="26"/>
  <c r="BO186" i="26" s="1"/>
  <c r="BC188" i="26"/>
  <c r="BO188" i="26" s="1"/>
  <c r="BC190" i="26"/>
  <c r="BO190" i="26" s="1"/>
  <c r="BC192" i="26"/>
  <c r="BO192" i="26" s="1"/>
  <c r="BC194" i="26"/>
  <c r="BO194" i="26" s="1"/>
  <c r="BC196" i="26"/>
  <c r="BO196" i="26" s="1"/>
  <c r="BC198" i="26"/>
  <c r="BO198" i="26" s="1"/>
  <c r="BC200" i="26"/>
  <c r="BO200" i="26" s="1"/>
  <c r="BC202" i="26"/>
  <c r="BO202" i="26" s="1"/>
  <c r="BC204" i="26"/>
  <c r="BO204" i="26" s="1"/>
  <c r="BC206" i="26"/>
  <c r="BO206" i="26" s="1"/>
  <c r="BC208" i="26"/>
  <c r="BO208" i="26" s="1"/>
  <c r="BC210" i="26"/>
  <c r="BO210" i="26" s="1"/>
  <c r="BC212" i="26"/>
  <c r="BO212" i="26" s="1"/>
  <c r="BC214" i="26"/>
  <c r="BO214" i="26" s="1"/>
  <c r="BC216" i="26"/>
  <c r="BO216" i="26" s="1"/>
  <c r="BC218" i="26"/>
  <c r="BO218" i="26" s="1"/>
  <c r="BC220" i="26"/>
  <c r="BO220" i="26" s="1"/>
  <c r="BC222" i="26"/>
  <c r="BO222" i="26" s="1"/>
  <c r="BC224" i="26"/>
  <c r="BO224" i="26" s="1"/>
  <c r="BC226" i="26"/>
  <c r="BO226" i="26" s="1"/>
  <c r="BC228" i="26"/>
  <c r="BO228" i="26" s="1"/>
  <c r="BC230" i="26"/>
  <c r="BO230" i="26" s="1"/>
  <c r="BC232" i="26"/>
  <c r="BO232" i="26" s="1"/>
  <c r="BC234" i="26"/>
  <c r="BO234" i="26" s="1"/>
  <c r="BC236" i="26"/>
  <c r="BO236" i="26" s="1"/>
  <c r="BC238" i="26"/>
  <c r="BO238" i="26" s="1"/>
  <c r="BC240" i="26"/>
  <c r="BO240" i="26" s="1"/>
  <c r="BC242" i="26"/>
  <c r="BO242" i="26" s="1"/>
  <c r="BC244" i="26"/>
  <c r="BO244" i="26" s="1"/>
  <c r="BC246" i="26"/>
  <c r="BO246" i="26" s="1"/>
  <c r="BC248" i="26"/>
  <c r="BO248" i="26" s="1"/>
  <c r="BC250" i="26"/>
  <c r="BO250" i="26" s="1"/>
  <c r="BC252" i="26"/>
  <c r="BO252" i="26" s="1"/>
  <c r="BC254" i="26"/>
  <c r="BO254" i="26" s="1"/>
  <c r="BC256" i="26"/>
  <c r="BO256" i="26" s="1"/>
  <c r="BC258" i="26"/>
  <c r="BO258" i="26" s="1"/>
  <c r="BC260" i="26"/>
  <c r="BO260" i="26" s="1"/>
  <c r="BC262" i="26"/>
  <c r="BO262" i="26" s="1"/>
  <c r="BC264" i="26"/>
  <c r="BO264" i="26" s="1"/>
  <c r="BC266" i="26"/>
  <c r="BO266" i="26" s="1"/>
  <c r="BC268" i="26"/>
  <c r="BO268" i="26" s="1"/>
  <c r="BC270" i="26"/>
  <c r="BO270" i="26" s="1"/>
  <c r="BC272" i="26"/>
  <c r="BC274" i="26"/>
  <c r="BO274" i="26" s="1"/>
  <c r="BC276" i="26"/>
  <c r="BO276" i="26" s="1"/>
  <c r="BC278" i="26"/>
  <c r="BC280" i="26"/>
  <c r="BO280" i="26" s="1"/>
  <c r="BC282" i="26"/>
  <c r="BO282" i="26" s="1"/>
  <c r="BC284" i="26"/>
  <c r="BO284" i="26" s="1"/>
  <c r="BC286" i="26"/>
  <c r="BO286" i="26" s="1"/>
  <c r="BC288" i="26"/>
  <c r="BO288" i="26" s="1"/>
  <c r="BC290" i="26"/>
  <c r="BO290" i="26" s="1"/>
  <c r="BC292" i="26"/>
  <c r="BO292" i="26" s="1"/>
  <c r="BC294" i="26"/>
  <c r="BO294" i="26" s="1"/>
  <c r="BC296" i="26"/>
  <c r="BO296" i="26" s="1"/>
  <c r="BC298" i="26"/>
  <c r="BO298" i="26" s="1"/>
  <c r="BC300" i="26"/>
  <c r="BO300" i="26" s="1"/>
  <c r="BC302" i="26"/>
  <c r="BO302" i="26" s="1"/>
  <c r="BC304" i="26"/>
  <c r="BO304" i="26" s="1"/>
  <c r="BC306" i="26"/>
  <c r="BO306" i="26" s="1"/>
  <c r="BC308" i="26"/>
  <c r="BO308" i="26" s="1"/>
  <c r="BC310" i="26"/>
  <c r="BO310" i="26" s="1"/>
  <c r="BC312" i="26"/>
  <c r="BO312" i="26" s="1"/>
  <c r="BC314" i="26"/>
  <c r="BO314" i="26" s="1"/>
  <c r="BC316" i="26"/>
  <c r="BO316" i="26" s="1"/>
  <c r="BC318" i="26"/>
  <c r="BO318" i="26" s="1"/>
  <c r="BC320" i="26"/>
  <c r="BO320" i="26" s="1"/>
  <c r="BC322" i="26"/>
  <c r="BC324" i="26"/>
  <c r="BO324" i="26" s="1"/>
  <c r="BC326" i="26"/>
  <c r="BO326" i="26" s="1"/>
  <c r="BC328" i="26"/>
  <c r="BO328" i="26" s="1"/>
  <c r="BC330" i="26"/>
  <c r="BO330" i="26" s="1"/>
  <c r="BC332" i="26"/>
  <c r="BO332" i="26" s="1"/>
  <c r="BC334" i="26"/>
  <c r="BO334" i="26" s="1"/>
  <c r="BC336" i="26"/>
  <c r="BO336" i="26" s="1"/>
  <c r="BC338" i="26"/>
  <c r="BO338" i="26" s="1"/>
  <c r="BC340" i="26"/>
  <c r="BO340" i="26" s="1"/>
  <c r="BC342" i="26"/>
  <c r="BO342" i="26" s="1"/>
  <c r="BC344" i="26"/>
  <c r="BO344" i="26" s="1"/>
  <c r="BC346" i="26"/>
  <c r="BO346" i="26" s="1"/>
  <c r="BC348" i="26"/>
  <c r="BO348" i="26" s="1"/>
  <c r="BC350" i="26"/>
  <c r="BO350" i="26" s="1"/>
  <c r="BC352" i="26"/>
  <c r="BO352" i="26" s="1"/>
  <c r="BC354" i="26"/>
  <c r="BO354" i="26" s="1"/>
  <c r="BC356" i="26"/>
  <c r="BO356" i="26" s="1"/>
  <c r="BC358" i="26"/>
  <c r="BO358" i="26" s="1"/>
  <c r="BC360" i="26"/>
  <c r="BO360" i="26" s="1"/>
  <c r="BC362" i="26"/>
  <c r="BO362" i="26" s="1"/>
  <c r="BC364" i="26"/>
  <c r="BO364" i="26" s="1"/>
  <c r="BC366" i="26"/>
  <c r="BO366" i="26" s="1"/>
  <c r="BC368" i="26"/>
  <c r="BO368" i="26" s="1"/>
  <c r="BC370" i="26"/>
  <c r="BO370" i="26" s="1"/>
  <c r="BC372" i="26"/>
  <c r="BO372" i="26" s="1"/>
  <c r="BC374" i="26"/>
  <c r="BO374" i="26" s="1"/>
  <c r="BC376" i="26"/>
  <c r="BO376" i="26" s="1"/>
  <c r="BC378" i="26"/>
  <c r="BO378" i="26" s="1"/>
  <c r="BC380" i="26"/>
  <c r="BO380" i="26" s="1"/>
  <c r="BC382" i="26"/>
  <c r="BO382" i="26" s="1"/>
  <c r="BC384" i="26"/>
  <c r="BO384" i="26" s="1"/>
  <c r="BC386" i="26"/>
  <c r="BO386" i="26" s="1"/>
  <c r="BC388" i="26"/>
  <c r="BO388" i="26" s="1"/>
  <c r="BC390" i="26"/>
  <c r="BO390" i="26" s="1"/>
  <c r="BC392" i="26"/>
  <c r="BO392" i="26" s="1"/>
  <c r="BC394" i="26"/>
  <c r="BO394" i="26" s="1"/>
  <c r="BC396" i="26"/>
  <c r="BO396" i="26" s="1"/>
  <c r="BC398" i="26"/>
  <c r="BO398" i="26" s="1"/>
  <c r="BC400" i="26"/>
  <c r="BO400" i="26" s="1"/>
  <c r="BC402" i="26"/>
  <c r="BO402" i="26" s="1"/>
  <c r="BC404" i="26"/>
  <c r="BO404" i="26" s="1"/>
  <c r="BC406" i="26"/>
  <c r="BO406" i="26" s="1"/>
  <c r="BC408" i="26"/>
  <c r="BO408" i="26" s="1"/>
  <c r="BC410" i="26"/>
  <c r="BO410" i="26" s="1"/>
  <c r="BC412" i="26"/>
  <c r="BO412" i="26" s="1"/>
  <c r="BC414" i="26"/>
  <c r="BO414" i="26" s="1"/>
  <c r="BC416" i="26"/>
  <c r="BO416" i="26" s="1"/>
  <c r="BC418" i="26"/>
  <c r="BO418" i="26" s="1"/>
  <c r="BC420" i="26"/>
  <c r="BO420" i="26" s="1"/>
  <c r="BC422" i="26"/>
  <c r="BO422" i="26" s="1"/>
  <c r="BC424" i="26"/>
  <c r="BO424" i="26" s="1"/>
  <c r="BC426" i="26"/>
  <c r="BO426" i="26" s="1"/>
  <c r="BC428" i="26"/>
  <c r="BO428" i="26" s="1"/>
  <c r="BC430" i="26"/>
  <c r="BO430" i="26" s="1"/>
  <c r="BC432" i="26"/>
  <c r="BO432" i="26" s="1"/>
  <c r="BC434" i="26"/>
  <c r="BO434" i="26" s="1"/>
  <c r="BC436" i="26"/>
  <c r="BO436" i="26" s="1"/>
  <c r="BC438" i="26"/>
  <c r="BO438" i="26" s="1"/>
  <c r="BC440" i="26"/>
  <c r="BO440" i="26" s="1"/>
  <c r="BC442" i="26"/>
  <c r="BO442" i="26" s="1"/>
  <c r="BC444" i="26"/>
  <c r="BO444" i="26" s="1"/>
  <c r="BC446" i="26"/>
  <c r="BO446" i="26" s="1"/>
  <c r="BC448" i="26"/>
  <c r="BO448" i="26" s="1"/>
  <c r="BC450" i="26"/>
  <c r="BO450" i="26" s="1"/>
  <c r="BC452" i="26"/>
  <c r="BO452" i="26" s="1"/>
  <c r="BC454" i="26"/>
  <c r="BO454" i="26" s="1"/>
  <c r="BC456" i="26"/>
  <c r="BC458" i="26"/>
  <c r="BO458" i="26" s="1"/>
  <c r="BC460" i="26"/>
  <c r="BO460" i="26" s="1"/>
  <c r="BC462" i="26"/>
  <c r="BO462" i="26" s="1"/>
  <c r="BC464" i="26"/>
  <c r="BC466" i="26"/>
  <c r="BO466" i="26" s="1"/>
  <c r="BC468" i="26"/>
  <c r="BO468" i="26" s="1"/>
  <c r="BC470" i="26"/>
  <c r="BC472" i="26"/>
  <c r="BO472" i="26" s="1"/>
  <c r="BC474" i="26"/>
  <c r="BO474" i="26" s="1"/>
  <c r="BC476" i="26"/>
  <c r="BO476" i="26" s="1"/>
  <c r="BC478" i="26"/>
  <c r="BO478" i="26" s="1"/>
  <c r="BC480" i="26"/>
  <c r="BO480" i="26" s="1"/>
  <c r="BC482" i="26"/>
  <c r="BO482" i="26" s="1"/>
  <c r="BC484" i="26"/>
  <c r="BO484" i="26" s="1"/>
  <c r="BC486" i="26"/>
  <c r="BO486" i="26" s="1"/>
  <c r="BC488" i="26"/>
  <c r="BO488" i="26" s="1"/>
  <c r="BC490" i="26"/>
  <c r="BO490" i="26" s="1"/>
  <c r="BP6" i="26"/>
  <c r="BD20" i="26"/>
  <c r="BP20" i="26" s="1"/>
  <c r="BD22" i="26"/>
  <c r="BP22" i="26" s="1"/>
  <c r="BD32" i="26"/>
  <c r="BP32" i="26" s="1"/>
  <c r="BD34" i="26"/>
  <c r="BP34" i="26" s="1"/>
  <c r="BD36" i="26"/>
  <c r="BP36" i="26" s="1"/>
  <c r="BD40" i="26"/>
  <c r="BP40" i="26" s="1"/>
  <c r="BD48" i="26"/>
  <c r="BP48" i="26" s="1"/>
  <c r="BD52" i="26"/>
  <c r="BP52" i="26" s="1"/>
  <c r="BD54" i="26"/>
  <c r="BP54" i="26" s="1"/>
  <c r="BD56" i="26"/>
  <c r="BP56" i="26" s="1"/>
  <c r="BD64" i="26"/>
  <c r="BP64" i="26" s="1"/>
  <c r="BD66" i="26"/>
  <c r="BD68" i="26"/>
  <c r="BP68" i="26" s="1"/>
  <c r="BD72" i="26"/>
  <c r="BP72" i="26" s="1"/>
  <c r="BD76" i="26"/>
  <c r="BP76" i="26" s="1"/>
  <c r="BD78" i="26"/>
  <c r="BP78" i="26" s="1"/>
  <c r="BD84" i="26"/>
  <c r="BP84" i="26" s="1"/>
  <c r="BD88" i="26"/>
  <c r="BP88" i="26" s="1"/>
  <c r="BD94" i="26"/>
  <c r="BP94" i="26" s="1"/>
  <c r="BD100" i="26"/>
  <c r="BP100" i="26" s="1"/>
  <c r="BD102" i="26"/>
  <c r="BP102" i="26" s="1"/>
  <c r="BD106" i="26"/>
  <c r="BP106" i="26" s="1"/>
  <c r="BD110" i="26"/>
  <c r="BP110" i="26" s="1"/>
  <c r="BD112" i="26"/>
  <c r="BP112" i="26" s="1"/>
  <c r="BD120" i="26"/>
  <c r="BP120" i="26" s="1"/>
  <c r="BD122" i="26"/>
  <c r="BP122" i="26" s="1"/>
  <c r="BD126" i="26"/>
  <c r="BP126" i="26" s="1"/>
  <c r="BD130" i="26"/>
  <c r="BP130" i="26" s="1"/>
  <c r="BD134" i="26"/>
  <c r="BP134" i="26" s="1"/>
  <c r="BD136" i="26"/>
  <c r="BP136" i="26" s="1"/>
  <c r="BD138" i="26"/>
  <c r="BP138" i="26" s="1"/>
  <c r="BD142" i="26"/>
  <c r="BP142" i="26" s="1"/>
  <c r="BD146" i="26"/>
  <c r="BP146" i="26" s="1"/>
  <c r="BD150" i="26"/>
  <c r="BP150" i="26" s="1"/>
  <c r="BD152" i="26"/>
  <c r="BP152" i="26" s="1"/>
  <c r="BD154" i="26"/>
  <c r="BP154" i="26" s="1"/>
  <c r="BD156" i="26"/>
  <c r="BP156" i="26" s="1"/>
  <c r="BD160" i="26"/>
  <c r="BP160" i="26" s="1"/>
  <c r="BD166" i="26"/>
  <c r="BP166" i="26" s="1"/>
  <c r="BD168" i="26"/>
  <c r="BP168" i="26" s="1"/>
  <c r="BD170" i="26"/>
  <c r="BP170" i="26" s="1"/>
  <c r="BD172" i="26"/>
  <c r="BP172" i="26" s="1"/>
  <c r="BD174" i="26"/>
  <c r="BP174" i="26" s="1"/>
  <c r="BD176" i="26"/>
  <c r="BP176" i="26" s="1"/>
  <c r="BD180" i="26"/>
  <c r="BP180" i="26" s="1"/>
  <c r="BD182" i="26"/>
  <c r="BP182" i="26" s="1"/>
  <c r="BD186" i="26"/>
  <c r="BP186" i="26" s="1"/>
  <c r="BD192" i="26"/>
  <c r="BP192" i="26" s="1"/>
  <c r="BD194" i="26"/>
  <c r="BP194" i="26" s="1"/>
  <c r="BD198" i="26"/>
  <c r="BP198" i="26" s="1"/>
  <c r="BD200" i="26"/>
  <c r="BP200" i="26" s="1"/>
  <c r="BD202" i="26"/>
  <c r="BP202" i="26" s="1"/>
  <c r="BD206" i="26"/>
  <c r="BP206" i="26" s="1"/>
  <c r="BD208" i="26"/>
  <c r="BP208" i="26" s="1"/>
  <c r="BD212" i="26"/>
  <c r="BP212" i="26" s="1"/>
  <c r="BD214" i="26"/>
  <c r="BP214" i="26" s="1"/>
  <c r="BD216" i="26"/>
  <c r="BP216" i="26" s="1"/>
  <c r="BD218" i="26"/>
  <c r="BP218" i="26" s="1"/>
  <c r="BD222" i="26"/>
  <c r="BD224" i="26"/>
  <c r="BP224" i="26" s="1"/>
  <c r="BD226" i="26"/>
  <c r="BP226" i="26" s="1"/>
  <c r="BD232" i="26"/>
  <c r="BP232" i="26" s="1"/>
  <c r="BD234" i="26"/>
  <c r="BP234" i="26" s="1"/>
  <c r="BD236" i="26"/>
  <c r="BP236" i="26" s="1"/>
  <c r="BD240" i="26"/>
  <c r="BP240" i="26" s="1"/>
  <c r="BD242" i="26"/>
  <c r="BP242" i="26" s="1"/>
  <c r="BD248" i="26"/>
  <c r="BP248" i="26" s="1"/>
  <c r="BD250" i="26"/>
  <c r="BP250" i="26" s="1"/>
  <c r="BD252" i="26"/>
  <c r="BP252" i="26" s="1"/>
  <c r="BD256" i="26"/>
  <c r="BP256" i="26" s="1"/>
  <c r="BD258" i="26"/>
  <c r="BP258" i="26" s="1"/>
  <c r="BD260" i="26"/>
  <c r="BP260" i="26" s="1"/>
  <c r="BD262" i="26"/>
  <c r="BP262" i="26" s="1"/>
  <c r="BD264" i="26"/>
  <c r="BP264" i="26" s="1"/>
  <c r="BD268" i="26"/>
  <c r="BP268" i="26" s="1"/>
  <c r="BD274" i="26"/>
  <c r="BP274" i="26" s="1"/>
  <c r="BD276" i="26"/>
  <c r="BP276" i="26" s="1"/>
  <c r="BD278" i="26"/>
  <c r="BP278" i="26" s="1"/>
  <c r="BD280" i="26"/>
  <c r="BP280" i="26" s="1"/>
  <c r="BD284" i="26"/>
  <c r="BP284" i="26" s="1"/>
  <c r="BD288" i="26"/>
  <c r="BP288" i="26" s="1"/>
  <c r="BD292" i="26"/>
  <c r="BP292" i="26" s="1"/>
  <c r="BD294" i="26"/>
  <c r="BP294" i="26" s="1"/>
  <c r="BD296" i="26"/>
  <c r="BP296" i="26" s="1"/>
  <c r="BD300" i="26"/>
  <c r="BP300" i="26" s="1"/>
  <c r="BD304" i="26"/>
  <c r="BP304" i="26" s="1"/>
  <c r="BD306" i="26"/>
  <c r="BP306" i="26" s="1"/>
  <c r="BD314" i="26"/>
  <c r="BP314" i="26" s="1"/>
  <c r="BD316" i="26"/>
  <c r="BP316" i="26" s="1"/>
  <c r="BD320" i="26"/>
  <c r="BP320" i="26" s="1"/>
  <c r="BD324" i="26"/>
  <c r="BP324" i="26" s="1"/>
  <c r="BD326" i="26"/>
  <c r="BP326" i="26" s="1"/>
  <c r="BD328" i="26"/>
  <c r="BP328" i="26" s="1"/>
  <c r="BD330" i="26"/>
  <c r="BP330" i="26" s="1"/>
  <c r="BD332" i="26"/>
  <c r="BP332" i="26" s="1"/>
  <c r="BD336" i="26"/>
  <c r="BP336" i="26" s="1"/>
  <c r="BD338" i="26"/>
  <c r="BP338" i="26" s="1"/>
  <c r="BD340" i="26"/>
  <c r="BP340" i="26" s="1"/>
  <c r="BD344" i="26"/>
  <c r="BP344" i="26" s="1"/>
  <c r="BD346" i="26"/>
  <c r="BP346" i="26" s="1"/>
  <c r="BD348" i="26"/>
  <c r="BP348" i="26" s="1"/>
  <c r="BD352" i="26"/>
  <c r="BP352" i="26" s="1"/>
  <c r="BD354" i="26"/>
  <c r="BP354" i="26" s="1"/>
  <c r="BD358" i="26"/>
  <c r="BP358" i="26" s="1"/>
  <c r="BD360" i="26"/>
  <c r="BP360" i="26" s="1"/>
  <c r="BD362" i="26"/>
  <c r="BP362" i="26" s="1"/>
  <c r="BD364" i="26"/>
  <c r="BP364" i="26" s="1"/>
  <c r="BD366" i="26"/>
  <c r="BP366" i="26" s="1"/>
  <c r="BD368" i="26"/>
  <c r="BP368" i="26" s="1"/>
  <c r="BD370" i="26"/>
  <c r="BP370" i="26" s="1"/>
  <c r="BD372" i="26"/>
  <c r="BP372" i="26" s="1"/>
  <c r="BD378" i="26"/>
  <c r="BP378" i="26" s="1"/>
  <c r="BD382" i="26"/>
  <c r="BP382" i="26" s="1"/>
  <c r="BD384" i="26"/>
  <c r="BP384" i="26" s="1"/>
  <c r="BD386" i="26"/>
  <c r="BP386" i="26" s="1"/>
  <c r="BD390" i="26"/>
  <c r="BP390" i="26" s="1"/>
  <c r="BD392" i="26"/>
  <c r="BP392" i="26" s="1"/>
  <c r="BD396" i="26"/>
  <c r="BP396" i="26" s="1"/>
  <c r="BD400" i="26"/>
  <c r="BP400" i="26" s="1"/>
  <c r="BD402" i="26"/>
  <c r="BP402" i="26" s="1"/>
  <c r="BD406" i="26"/>
  <c r="BP406" i="26" s="1"/>
  <c r="BD408" i="26"/>
  <c r="BP408" i="26" s="1"/>
  <c r="BD412" i="26"/>
  <c r="BP412" i="26" s="1"/>
  <c r="BD416" i="26"/>
  <c r="BP416" i="26" s="1"/>
  <c r="BD418" i="26"/>
  <c r="BP418" i="26" s="1"/>
  <c r="BD422" i="26"/>
  <c r="BP422" i="26" s="1"/>
  <c r="BD424" i="26"/>
  <c r="BP424" i="26" s="1"/>
  <c r="BD430" i="26"/>
  <c r="BP430" i="26" s="1"/>
  <c r="BD434" i="26"/>
  <c r="BP434" i="26" s="1"/>
  <c r="BD438" i="26"/>
  <c r="BP438" i="26" s="1"/>
  <c r="BD446" i="26"/>
  <c r="BP446" i="26" s="1"/>
  <c r="BD450" i="26"/>
  <c r="BP450" i="26" s="1"/>
  <c r="BD452" i="26"/>
  <c r="BP452" i="26" s="1"/>
  <c r="BD454" i="26"/>
  <c r="BP454" i="26" s="1"/>
  <c r="BD458" i="26"/>
  <c r="BP458" i="26" s="1"/>
  <c r="BD462" i="26"/>
  <c r="BP462" i="26" s="1"/>
  <c r="BD466" i="26"/>
  <c r="BP466" i="26" s="1"/>
  <c r="BD470" i="26"/>
  <c r="BP470" i="26" s="1"/>
  <c r="BD474" i="26"/>
  <c r="BP474" i="26" s="1"/>
  <c r="BD478" i="26"/>
  <c r="BP478" i="26" s="1"/>
  <c r="BD482" i="26"/>
  <c r="BP482" i="26" s="1"/>
  <c r="BD484" i="26"/>
  <c r="BD486" i="26"/>
  <c r="BP486" i="26" s="1"/>
  <c r="BD490" i="26"/>
  <c r="BP490" i="26" s="1"/>
  <c r="AW20" i="26"/>
  <c r="BJ20" i="26" s="1"/>
  <c r="AW28" i="26"/>
  <c r="BJ28" i="26" s="1"/>
  <c r="AW30" i="26"/>
  <c r="BJ30" i="26" s="1"/>
  <c r="AW36" i="26"/>
  <c r="BJ36" i="26" s="1"/>
  <c r="AW38" i="26"/>
  <c r="BJ38" i="26" s="1"/>
  <c r="AW52" i="26"/>
  <c r="BJ52" i="26" s="1"/>
  <c r="AW60" i="26"/>
  <c r="BJ60" i="26" s="1"/>
  <c r="AW68" i="26"/>
  <c r="BJ68" i="26" s="1"/>
  <c r="AW94" i="26"/>
  <c r="BJ94" i="26" s="1"/>
  <c r="AW100" i="26"/>
  <c r="BJ100" i="26" s="1"/>
  <c r="AW108" i="26"/>
  <c r="BJ108" i="26" s="1"/>
  <c r="AW116" i="26"/>
  <c r="BJ116" i="26" s="1"/>
  <c r="AW118" i="26"/>
  <c r="BJ118" i="26" s="1"/>
  <c r="AW126" i="26"/>
  <c r="BJ126" i="26" s="1"/>
  <c r="AW132" i="26"/>
  <c r="BJ132" i="26" s="1"/>
  <c r="AW134" i="26"/>
  <c r="BJ134" i="26" s="1"/>
  <c r="AW140" i="26"/>
  <c r="BJ140" i="26" s="1"/>
  <c r="AW142" i="26"/>
  <c r="BJ142" i="26" s="1"/>
  <c r="AW150" i="26"/>
  <c r="BJ150" i="26" s="1"/>
  <c r="AW166" i="26"/>
  <c r="BJ166" i="26" s="1"/>
  <c r="AW180" i="26"/>
  <c r="BJ180" i="26" s="1"/>
  <c r="AW182" i="26"/>
  <c r="BJ182" i="26" s="1"/>
  <c r="AW188" i="26"/>
  <c r="BJ188" i="26" s="1"/>
  <c r="AW196" i="26"/>
  <c r="BJ196" i="26" s="1"/>
  <c r="AW204" i="26"/>
  <c r="BJ204" i="26" s="1"/>
  <c r="AW214" i="26"/>
  <c r="BJ214" i="26" s="1"/>
  <c r="AW228" i="26"/>
  <c r="BJ228" i="26" s="1"/>
  <c r="AW234" i="26"/>
  <c r="BJ234" i="26" s="1"/>
  <c r="AW236" i="26"/>
  <c r="BJ236" i="26" s="1"/>
  <c r="AW238" i="26"/>
  <c r="BJ238" i="26" s="1"/>
  <c r="AW244" i="26"/>
  <c r="BJ244" i="26" s="1"/>
  <c r="AW252" i="26"/>
  <c r="BJ252" i="26" s="1"/>
  <c r="AW260" i="26"/>
  <c r="BJ260" i="26" s="1"/>
  <c r="AW262" i="26"/>
  <c r="BJ262" i="26" s="1"/>
  <c r="AW268" i="26"/>
  <c r="BJ268" i="26" s="1"/>
  <c r="AW270" i="26"/>
  <c r="BJ270" i="26" s="1"/>
  <c r="AW276" i="26"/>
  <c r="BJ276" i="26" s="1"/>
  <c r="AW284" i="26"/>
  <c r="BJ284" i="26" s="1"/>
  <c r="AW290" i="26"/>
  <c r="BJ290" i="26" s="1"/>
  <c r="AW292" i="26"/>
  <c r="BJ292" i="26" s="1"/>
  <c r="AW300" i="26"/>
  <c r="BJ300" i="26" s="1"/>
  <c r="AW308" i="26"/>
  <c r="BJ308" i="26" s="1"/>
  <c r="AW316" i="26"/>
  <c r="BJ316" i="26" s="1"/>
  <c r="AW324" i="26"/>
  <c r="BJ324" i="26" s="1"/>
  <c r="AW332" i="26"/>
  <c r="BJ332" i="26" s="1"/>
  <c r="AW334" i="26"/>
  <c r="BJ334" i="26" s="1"/>
  <c r="AW340" i="26"/>
  <c r="BJ340" i="26" s="1"/>
  <c r="AW342" i="26"/>
  <c r="BJ342" i="26" s="1"/>
  <c r="AW348" i="26"/>
  <c r="BJ348" i="26" s="1"/>
  <c r="AW350" i="26"/>
  <c r="BJ350" i="26" s="1"/>
  <c r="AW356" i="26"/>
  <c r="BJ356" i="26" s="1"/>
  <c r="AW362" i="26"/>
  <c r="BJ362" i="26" s="1"/>
  <c r="AW364" i="26"/>
  <c r="BJ364" i="26" s="1"/>
  <c r="AW374" i="26"/>
  <c r="BJ374" i="26" s="1"/>
  <c r="AW380" i="26"/>
  <c r="BJ380" i="26" s="1"/>
  <c r="AW382" i="26"/>
  <c r="BJ382" i="26" s="1"/>
  <c r="AW388" i="26"/>
  <c r="BJ388" i="26" s="1"/>
  <c r="AW396" i="26"/>
  <c r="BJ396" i="26" s="1"/>
  <c r="AW398" i="26"/>
  <c r="BJ398" i="26" s="1"/>
  <c r="AW406" i="26"/>
  <c r="BJ406" i="26" s="1"/>
  <c r="AW410" i="26"/>
  <c r="BJ410" i="26" s="1"/>
  <c r="AW412" i="26"/>
  <c r="BJ412" i="26" s="1"/>
  <c r="AW414" i="26"/>
  <c r="BJ414" i="26" s="1"/>
  <c r="AW422" i="26"/>
  <c r="BJ422" i="26" s="1"/>
  <c r="AW428" i="26"/>
  <c r="BJ428" i="26" s="1"/>
  <c r="AW430" i="26"/>
  <c r="BJ430" i="26" s="1"/>
  <c r="AW436" i="26"/>
  <c r="BJ436" i="26" s="1"/>
  <c r="AW438" i="26"/>
  <c r="BJ438" i="26" s="1"/>
  <c r="AW444" i="26"/>
  <c r="BJ444" i="26" s="1"/>
  <c r="AW446" i="26"/>
  <c r="BJ446" i="26" s="1"/>
  <c r="AW452" i="26"/>
  <c r="BJ452" i="26" s="1"/>
  <c r="AW454" i="26"/>
  <c r="BJ454" i="26" s="1"/>
  <c r="AW460" i="26"/>
  <c r="BJ460" i="26" s="1"/>
  <c r="AW462" i="26"/>
  <c r="BJ462" i="26" s="1"/>
  <c r="AW468" i="26"/>
  <c r="BJ468" i="26" s="1"/>
  <c r="AW470" i="26"/>
  <c r="BJ470" i="26" s="1"/>
  <c r="AW476" i="26"/>
  <c r="BJ476" i="26" s="1"/>
  <c r="AW478" i="26"/>
  <c r="BJ478" i="26" s="1"/>
  <c r="AW484" i="26"/>
  <c r="BJ484" i="26" s="1"/>
  <c r="AW486" i="26"/>
  <c r="BJ486" i="26" s="1"/>
  <c r="AY492" i="26"/>
  <c r="BK492" i="26" s="1"/>
  <c r="AY494" i="26"/>
  <c r="BK494" i="26" s="1"/>
  <c r="AY496" i="26"/>
  <c r="BK496" i="26" s="1"/>
  <c r="AY498" i="26"/>
  <c r="AY502" i="26"/>
  <c r="BK502" i="26" s="1"/>
  <c r="AY504" i="26"/>
  <c r="BK504" i="26" s="1"/>
  <c r="AY506" i="26"/>
  <c r="BK506" i="26" s="1"/>
  <c r="AY508" i="26"/>
  <c r="AY510" i="26"/>
  <c r="BK510" i="26" s="1"/>
  <c r="AY512" i="26"/>
  <c r="BK512" i="26" s="1"/>
  <c r="AY514" i="26"/>
  <c r="AY516" i="26"/>
  <c r="BK516" i="26" s="1"/>
  <c r="AY518" i="26"/>
  <c r="BK518" i="26" s="1"/>
  <c r="AY520" i="26"/>
  <c r="AY522" i="26"/>
  <c r="AY524" i="26"/>
  <c r="BK524" i="26" s="1"/>
  <c r="AY526" i="26"/>
  <c r="BK526" i="26" s="1"/>
  <c r="AY528" i="26"/>
  <c r="AY530" i="26"/>
  <c r="BK530" i="26" s="1"/>
  <c r="AY532" i="26"/>
  <c r="BK532" i="26" s="1"/>
  <c r="AY534" i="26"/>
  <c r="BK534" i="26" s="1"/>
  <c r="AY536" i="26"/>
  <c r="AY538" i="26"/>
  <c r="BK538" i="26" s="1"/>
  <c r="AY540" i="26"/>
  <c r="BK540" i="26" s="1"/>
  <c r="AY542" i="26"/>
  <c r="AY544" i="26"/>
  <c r="BK544" i="26" s="1"/>
  <c r="AY546" i="26"/>
  <c r="BK546" i="26" s="1"/>
  <c r="AY548" i="26"/>
  <c r="AY550" i="26"/>
  <c r="BK550" i="26" s="1"/>
  <c r="AY552" i="26"/>
  <c r="BK552" i="26" s="1"/>
  <c r="AY554" i="26"/>
  <c r="BK554" i="26" s="1"/>
  <c r="AZ492" i="26"/>
  <c r="AZ494" i="26"/>
  <c r="BL494" i="26" s="1"/>
  <c r="AZ496" i="26"/>
  <c r="BL496" i="26" s="1"/>
  <c r="AZ498" i="26"/>
  <c r="BL498" i="26" s="1"/>
  <c r="AZ500" i="26"/>
  <c r="BL500" i="26" s="1"/>
  <c r="AZ502" i="26"/>
  <c r="BL502" i="26" s="1"/>
  <c r="AZ504" i="26"/>
  <c r="BL504" i="26" s="1"/>
  <c r="AZ506" i="26"/>
  <c r="BL506" i="26" s="1"/>
  <c r="AZ508" i="26"/>
  <c r="BL508" i="26" s="1"/>
  <c r="AZ510" i="26"/>
  <c r="BL510" i="26" s="1"/>
  <c r="AZ512" i="26"/>
  <c r="BL512" i="26" s="1"/>
  <c r="AZ514" i="26"/>
  <c r="BL514" i="26" s="1"/>
  <c r="AZ516" i="26"/>
  <c r="BL516" i="26" s="1"/>
  <c r="AZ520" i="26"/>
  <c r="BL520" i="26" s="1"/>
  <c r="AZ522" i="26"/>
  <c r="BL522" i="26" s="1"/>
  <c r="AZ524" i="26"/>
  <c r="BL524" i="26" s="1"/>
  <c r="AZ526" i="26"/>
  <c r="BL526" i="26" s="1"/>
  <c r="AZ528" i="26"/>
  <c r="BL528" i="26" s="1"/>
  <c r="AZ530" i="26"/>
  <c r="BL530" i="26" s="1"/>
  <c r="AZ532" i="26"/>
  <c r="BL532" i="26" s="1"/>
  <c r="AZ534" i="26"/>
  <c r="BL534" i="26" s="1"/>
  <c r="AZ536" i="26"/>
  <c r="BL536" i="26" s="1"/>
  <c r="AZ538" i="26"/>
  <c r="BL538" i="26" s="1"/>
  <c r="AZ542" i="26"/>
  <c r="BL542" i="26" s="1"/>
  <c r="AZ544" i="26"/>
  <c r="BL544" i="26" s="1"/>
  <c r="AZ546" i="26"/>
  <c r="BL546" i="26" s="1"/>
  <c r="AZ548" i="26"/>
  <c r="BL548" i="26" s="1"/>
  <c r="AZ550" i="26"/>
  <c r="BL550" i="26" s="1"/>
  <c r="AZ552" i="26"/>
  <c r="BL552" i="26" s="1"/>
  <c r="AZ554" i="26"/>
  <c r="BL554" i="26" s="1"/>
  <c r="BA492" i="26"/>
  <c r="BM492" i="26" s="1"/>
  <c r="BA494" i="26"/>
  <c r="BM494" i="26" s="1"/>
  <c r="BA496" i="26"/>
  <c r="BM496" i="26" s="1"/>
  <c r="BA498" i="26"/>
  <c r="BM498" i="26" s="1"/>
  <c r="BA500" i="26"/>
  <c r="BM500" i="26" s="1"/>
  <c r="BA502" i="26"/>
  <c r="BM502" i="26" s="1"/>
  <c r="BA504" i="26"/>
  <c r="BM504" i="26" s="1"/>
  <c r="BA506" i="26"/>
  <c r="BM506" i="26" s="1"/>
  <c r="BA508" i="26"/>
  <c r="BM508" i="26" s="1"/>
  <c r="BA510" i="26"/>
  <c r="BM510" i="26" s="1"/>
  <c r="BA512" i="26"/>
  <c r="BM512" i="26" s="1"/>
  <c r="BA514" i="26"/>
  <c r="BM514" i="26" s="1"/>
  <c r="BA516" i="26"/>
  <c r="BM516" i="26" s="1"/>
  <c r="BA518" i="26"/>
  <c r="BM518" i="26" s="1"/>
  <c r="BA520" i="26"/>
  <c r="BM520" i="26" s="1"/>
  <c r="BA522" i="26"/>
  <c r="BM522" i="26" s="1"/>
  <c r="BA524" i="26"/>
  <c r="BM524" i="26" s="1"/>
  <c r="BA526" i="26"/>
  <c r="BM526" i="26" s="1"/>
  <c r="BA528" i="26"/>
  <c r="BM528" i="26" s="1"/>
  <c r="BA530" i="26"/>
  <c r="BM530" i="26" s="1"/>
  <c r="BA532" i="26"/>
  <c r="BM532" i="26" s="1"/>
  <c r="BA534" i="26"/>
  <c r="BM534" i="26" s="1"/>
  <c r="BA536" i="26"/>
  <c r="BM536" i="26" s="1"/>
  <c r="BA538" i="26"/>
  <c r="BM538" i="26" s="1"/>
  <c r="BA540" i="26"/>
  <c r="BM540" i="26" s="1"/>
  <c r="BA542" i="26"/>
  <c r="BM542" i="26" s="1"/>
  <c r="BA544" i="26"/>
  <c r="BM544" i="26" s="1"/>
  <c r="BA546" i="26"/>
  <c r="BM546" i="26" s="1"/>
  <c r="BA548" i="26"/>
  <c r="BM548" i="26" s="1"/>
  <c r="BA550" i="26"/>
  <c r="BM550" i="26" s="1"/>
  <c r="BA552" i="26"/>
  <c r="BM552" i="26" s="1"/>
  <c r="BA554" i="26"/>
  <c r="BM554" i="26" s="1"/>
  <c r="BB492" i="26"/>
  <c r="BN492" i="26" s="1"/>
  <c r="BB494" i="26"/>
  <c r="BN494" i="26" s="1"/>
  <c r="BB496" i="26"/>
  <c r="BN496" i="26" s="1"/>
  <c r="BB498" i="26"/>
  <c r="BN498" i="26" s="1"/>
  <c r="BB500" i="26"/>
  <c r="BN500" i="26" s="1"/>
  <c r="BB502" i="26"/>
  <c r="BN502" i="26" s="1"/>
  <c r="BB504" i="26"/>
  <c r="BN504" i="26" s="1"/>
  <c r="BB506" i="26"/>
  <c r="BN506" i="26" s="1"/>
  <c r="BB508" i="26"/>
  <c r="BN508" i="26" s="1"/>
  <c r="BB510" i="26"/>
  <c r="BN510" i="26" s="1"/>
  <c r="BB512" i="26"/>
  <c r="BN512" i="26" s="1"/>
  <c r="BB514" i="26"/>
  <c r="BN514" i="26" s="1"/>
  <c r="BB516" i="26"/>
  <c r="BN516" i="26" s="1"/>
  <c r="BB518" i="26"/>
  <c r="BN518" i="26" s="1"/>
  <c r="BB520" i="26"/>
  <c r="BN520" i="26" s="1"/>
  <c r="BB522" i="26"/>
  <c r="BN522" i="26" s="1"/>
  <c r="BB524" i="26"/>
  <c r="BN524" i="26" s="1"/>
  <c r="BB526" i="26"/>
  <c r="BN526" i="26" s="1"/>
  <c r="BB528" i="26"/>
  <c r="BN528" i="26" s="1"/>
  <c r="BB530" i="26"/>
  <c r="BN530" i="26" s="1"/>
  <c r="BB532" i="26"/>
  <c r="BN532" i="26" s="1"/>
  <c r="BB534" i="26"/>
  <c r="BN534" i="26" s="1"/>
  <c r="BB536" i="26"/>
  <c r="BN536" i="26" s="1"/>
  <c r="BB538" i="26"/>
  <c r="BN538" i="26" s="1"/>
  <c r="BB540" i="26"/>
  <c r="BN540" i="26" s="1"/>
  <c r="BB544" i="26"/>
  <c r="BN544" i="26" s="1"/>
  <c r="BB546" i="26"/>
  <c r="BN546" i="26" s="1"/>
  <c r="BB548" i="26"/>
  <c r="BN548" i="26" s="1"/>
  <c r="BB550" i="26"/>
  <c r="BN550" i="26" s="1"/>
  <c r="BB552" i="26"/>
  <c r="BN552" i="26" s="1"/>
  <c r="BB554" i="26"/>
  <c r="BC492" i="26"/>
  <c r="BO492" i="26" s="1"/>
  <c r="BC494" i="26"/>
  <c r="BO494" i="26" s="1"/>
  <c r="BC496" i="26"/>
  <c r="BO496" i="26" s="1"/>
  <c r="BC498" i="26"/>
  <c r="BO498" i="26" s="1"/>
  <c r="BC500" i="26"/>
  <c r="BO500" i="26" s="1"/>
  <c r="BC502" i="26"/>
  <c r="BO502" i="26" s="1"/>
  <c r="BC504" i="26"/>
  <c r="BO504" i="26" s="1"/>
  <c r="BC506" i="26"/>
  <c r="BC508" i="26"/>
  <c r="BO508" i="26" s="1"/>
  <c r="BC510" i="26"/>
  <c r="BO510" i="26" s="1"/>
  <c r="BC512" i="26"/>
  <c r="BO512" i="26" s="1"/>
  <c r="BC514" i="26"/>
  <c r="BO514" i="26" s="1"/>
  <c r="BC516" i="26"/>
  <c r="BO516" i="26" s="1"/>
  <c r="BC520" i="26"/>
  <c r="BO520" i="26" s="1"/>
  <c r="BC522" i="26"/>
  <c r="BO522" i="26" s="1"/>
  <c r="BC524" i="26"/>
  <c r="BO524" i="26" s="1"/>
  <c r="BC526" i="26"/>
  <c r="BO526" i="26" s="1"/>
  <c r="BC528" i="26"/>
  <c r="BO528" i="26" s="1"/>
  <c r="BC530" i="26"/>
  <c r="BO530" i="26" s="1"/>
  <c r="BC532" i="26"/>
  <c r="BO532" i="26" s="1"/>
  <c r="BC534" i="26"/>
  <c r="BO534" i="26" s="1"/>
  <c r="BC536" i="26"/>
  <c r="BO536" i="26" s="1"/>
  <c r="BC538" i="26"/>
  <c r="BO538" i="26" s="1"/>
  <c r="BC540" i="26"/>
  <c r="BO540" i="26" s="1"/>
  <c r="BC542" i="26"/>
  <c r="BO542" i="26" s="1"/>
  <c r="BC544" i="26"/>
  <c r="BO544" i="26" s="1"/>
  <c r="BC546" i="26"/>
  <c r="BO546" i="26" s="1"/>
  <c r="BC548" i="26"/>
  <c r="BO548" i="26" s="1"/>
  <c r="BC550" i="26"/>
  <c r="BO550" i="26" s="1"/>
  <c r="BC552" i="26"/>
  <c r="BO552" i="26" s="1"/>
  <c r="BC554" i="26"/>
  <c r="BO554" i="26" s="1"/>
  <c r="BD492" i="26"/>
  <c r="BP492" i="26" s="1"/>
  <c r="BD494" i="26"/>
  <c r="BP494" i="26" s="1"/>
  <c r="BD498" i="26"/>
  <c r="BP498" i="26" s="1"/>
  <c r="BD500" i="26"/>
  <c r="BP500" i="26" s="1"/>
  <c r="BD502" i="26"/>
  <c r="BP502" i="26" s="1"/>
  <c r="BD508" i="26"/>
  <c r="BP508" i="26" s="1"/>
  <c r="BD510" i="26"/>
  <c r="BP510" i="26" s="1"/>
  <c r="BD516" i="26"/>
  <c r="BP516" i="26" s="1"/>
  <c r="BD518" i="26"/>
  <c r="BP518" i="26" s="1"/>
  <c r="BD524" i="26"/>
  <c r="BP524" i="26" s="1"/>
  <c r="BD526" i="26"/>
  <c r="BP526" i="26" s="1"/>
  <c r="BD530" i="26"/>
  <c r="BP530" i="26" s="1"/>
  <c r="BD532" i="26"/>
  <c r="BP532" i="26" s="1"/>
  <c r="BD534" i="26"/>
  <c r="BP534" i="26" s="1"/>
  <c r="BD542" i="26"/>
  <c r="BP542" i="26" s="1"/>
  <c r="BD548" i="26"/>
  <c r="BP548" i="26" s="1"/>
  <c r="BD550" i="26"/>
  <c r="BP550" i="26" s="1"/>
  <c r="AW494" i="26"/>
  <c r="BJ494" i="26" s="1"/>
  <c r="AW508" i="26"/>
  <c r="BJ508" i="26" s="1"/>
  <c r="AW510" i="26"/>
  <c r="BJ510" i="26" s="1"/>
  <c r="AW518" i="26"/>
  <c r="BJ518" i="26" s="1"/>
  <c r="AW526" i="26"/>
  <c r="BJ526" i="26" s="1"/>
  <c r="AW530" i="26"/>
  <c r="BJ530" i="26" s="1"/>
  <c r="AW534" i="26"/>
  <c r="BJ534" i="26" s="1"/>
  <c r="AW540" i="26"/>
  <c r="BJ540" i="26" s="1"/>
  <c r="AW542" i="26"/>
  <c r="BJ542" i="26" s="1"/>
  <c r="AW548" i="26"/>
  <c r="BJ548" i="26" s="1"/>
  <c r="AW554" i="26"/>
  <c r="BJ554" i="26" s="1"/>
  <c r="AY558" i="26"/>
  <c r="BK558" i="26" s="1"/>
  <c r="AY560" i="26"/>
  <c r="BK560" i="26" s="1"/>
  <c r="AY562" i="26"/>
  <c r="BK562" i="26" s="1"/>
  <c r="AY564" i="26"/>
  <c r="BK564" i="26" s="1"/>
  <c r="AY566" i="26"/>
  <c r="BK566" i="26" s="1"/>
  <c r="AY568" i="26"/>
  <c r="BK568" i="26" s="1"/>
  <c r="AY570" i="26"/>
  <c r="AY572" i="26"/>
  <c r="BK572" i="26" s="1"/>
  <c r="AY574" i="26"/>
  <c r="BK574" i="26" s="1"/>
  <c r="AY576" i="26"/>
  <c r="BK576" i="26" s="1"/>
  <c r="AY578" i="26"/>
  <c r="BK578" i="26" s="1"/>
  <c r="AY580" i="26"/>
  <c r="BK580" i="26" s="1"/>
  <c r="AZ556" i="26"/>
  <c r="BL556" i="26" s="1"/>
  <c r="AZ558" i="26"/>
  <c r="BL558" i="26" s="1"/>
  <c r="AZ560" i="26"/>
  <c r="BL560" i="26" s="1"/>
  <c r="AZ562" i="26"/>
  <c r="BL562" i="26" s="1"/>
  <c r="AZ564" i="26"/>
  <c r="BL564" i="26" s="1"/>
  <c r="AZ566" i="26"/>
  <c r="BL566" i="26" s="1"/>
  <c r="AZ568" i="26"/>
  <c r="BL568" i="26" s="1"/>
  <c r="AZ570" i="26"/>
  <c r="BL570" i="26" s="1"/>
  <c r="AZ572" i="26"/>
  <c r="BL572" i="26" s="1"/>
  <c r="AZ574" i="26"/>
  <c r="BL574" i="26" s="1"/>
  <c r="AZ576" i="26"/>
  <c r="BL576" i="26" s="1"/>
  <c r="AZ578" i="26"/>
  <c r="BL578" i="26" s="1"/>
  <c r="AZ580" i="26"/>
  <c r="BL580" i="26" s="1"/>
  <c r="BA558" i="26"/>
  <c r="BM558" i="26" s="1"/>
  <c r="BA560" i="26"/>
  <c r="BM560" i="26" s="1"/>
  <c r="BA562" i="26"/>
  <c r="BM562" i="26" s="1"/>
  <c r="BA564" i="26"/>
  <c r="BM564" i="26" s="1"/>
  <c r="BA566" i="26"/>
  <c r="BM566" i="26" s="1"/>
  <c r="BA568" i="26"/>
  <c r="BM568" i="26" s="1"/>
  <c r="BA570" i="26"/>
  <c r="BM570" i="26" s="1"/>
  <c r="BA572" i="26"/>
  <c r="BM572" i="26" s="1"/>
  <c r="BA574" i="26"/>
  <c r="BM574" i="26" s="1"/>
  <c r="BA576" i="26"/>
  <c r="BM576" i="26" s="1"/>
  <c r="BA578" i="26"/>
  <c r="BM578" i="26" s="1"/>
  <c r="BA580" i="26"/>
  <c r="BM580" i="26" s="1"/>
  <c r="BB556" i="26"/>
  <c r="BN556" i="26" s="1"/>
  <c r="BB558" i="26"/>
  <c r="BN558" i="26" s="1"/>
  <c r="BB560" i="26"/>
  <c r="BN560" i="26" s="1"/>
  <c r="BB562" i="26"/>
  <c r="BN562" i="26" s="1"/>
  <c r="BB564" i="26"/>
  <c r="BN564" i="26" s="1"/>
  <c r="BB566" i="26"/>
  <c r="BN566" i="26" s="1"/>
  <c r="BB568" i="26"/>
  <c r="BN568" i="26" s="1"/>
  <c r="BB570" i="26"/>
  <c r="BN570" i="26" s="1"/>
  <c r="BB572" i="26"/>
  <c r="BN572" i="26" s="1"/>
  <c r="BB574" i="26"/>
  <c r="BN574" i="26" s="1"/>
  <c r="BB576" i="26"/>
  <c r="BN576" i="26" s="1"/>
  <c r="BB578" i="26"/>
  <c r="BN578" i="26" s="1"/>
  <c r="BB580" i="26"/>
  <c r="BN580" i="26" s="1"/>
  <c r="BC558" i="26"/>
  <c r="BO558" i="26" s="1"/>
  <c r="BC560" i="26"/>
  <c r="BO560" i="26" s="1"/>
  <c r="BC562" i="26"/>
  <c r="BO562" i="26" s="1"/>
  <c r="BC564" i="26"/>
  <c r="BO564" i="26" s="1"/>
  <c r="BC566" i="26"/>
  <c r="BO566" i="26" s="1"/>
  <c r="BC568" i="26"/>
  <c r="BO568" i="26" s="1"/>
  <c r="BC570" i="26"/>
  <c r="BO570" i="26" s="1"/>
  <c r="BC572" i="26"/>
  <c r="BO572" i="26" s="1"/>
  <c r="BC574" i="26"/>
  <c r="BO574" i="26" s="1"/>
  <c r="BC576" i="26"/>
  <c r="BO576" i="26" s="1"/>
  <c r="BC578" i="26"/>
  <c r="BO578" i="26" s="1"/>
  <c r="BC580" i="26"/>
  <c r="BO580" i="26" s="1"/>
  <c r="BD556" i="26"/>
  <c r="BP556" i="26" s="1"/>
  <c r="BD558" i="26"/>
  <c r="BP558" i="26" s="1"/>
  <c r="BD562" i="26"/>
  <c r="BP562" i="26" s="1"/>
  <c r="BD564" i="26"/>
  <c r="BP564" i="26" s="1"/>
  <c r="BD570" i="26"/>
  <c r="BP570" i="26" s="1"/>
  <c r="BD578" i="26"/>
  <c r="BP578" i="26" s="1"/>
  <c r="AW556" i="26"/>
  <c r="BJ556" i="26" s="1"/>
  <c r="AW558" i="26"/>
  <c r="BJ558" i="26" s="1"/>
  <c r="AW564" i="26"/>
  <c r="BJ564" i="26" s="1"/>
  <c r="AW566" i="26"/>
  <c r="BJ566" i="26" s="1"/>
  <c r="AW572" i="26"/>
  <c r="BJ572" i="26" s="1"/>
  <c r="AW574" i="26"/>
  <c r="BJ574" i="26" s="1"/>
  <c r="AW580" i="26"/>
  <c r="BJ580" i="26" s="1"/>
  <c r="BU588" i="26"/>
  <c r="BR581" i="26"/>
  <c r="BS581" i="26" s="1"/>
  <c r="BT581" i="26"/>
  <c r="BK5" i="26"/>
  <c r="BL5" i="26"/>
  <c r="BM5" i="26"/>
  <c r="BN5" i="26"/>
  <c r="BO5" i="26"/>
  <c r="BP5" i="26"/>
  <c r="BQ5" i="26"/>
  <c r="BK7" i="26"/>
  <c r="BL7" i="26"/>
  <c r="BM7" i="26"/>
  <c r="BN7" i="26"/>
  <c r="BO7" i="26"/>
  <c r="BP7" i="26"/>
  <c r="BQ7" i="26"/>
  <c r="BK9" i="26"/>
  <c r="BL9" i="26"/>
  <c r="BM9" i="26"/>
  <c r="BN9" i="26"/>
  <c r="BO9" i="26"/>
  <c r="BP9" i="26"/>
  <c r="BQ9" i="26"/>
  <c r="BK11" i="26"/>
  <c r="BL11" i="26"/>
  <c r="BM11" i="26"/>
  <c r="BN11" i="26"/>
  <c r="BO11" i="26"/>
  <c r="BP11" i="26"/>
  <c r="BQ11" i="26"/>
  <c r="BK13" i="26"/>
  <c r="BL13" i="26"/>
  <c r="BM13" i="26"/>
  <c r="BN13" i="26"/>
  <c r="BO13" i="26"/>
  <c r="BP13" i="26"/>
  <c r="BQ13" i="26"/>
  <c r="BK15" i="26"/>
  <c r="BL15" i="26"/>
  <c r="BM15" i="26"/>
  <c r="BN15" i="26"/>
  <c r="BO15" i="26"/>
  <c r="BP15" i="26"/>
  <c r="BQ15" i="26"/>
  <c r="BK17" i="26"/>
  <c r="BL17" i="26"/>
  <c r="BM17" i="26"/>
  <c r="BN17" i="26"/>
  <c r="BO17" i="26"/>
  <c r="BP17" i="26"/>
  <c r="BQ17" i="26"/>
  <c r="BK19" i="26"/>
  <c r="BL19" i="26"/>
  <c r="BM19" i="26"/>
  <c r="BN19" i="26"/>
  <c r="BO19" i="26"/>
  <c r="BP19" i="26"/>
  <c r="BQ19" i="26"/>
  <c r="BK21" i="26"/>
  <c r="BL21" i="26"/>
  <c r="BM21" i="26"/>
  <c r="BN21" i="26"/>
  <c r="BO21" i="26"/>
  <c r="BP21" i="26"/>
  <c r="BQ21" i="26"/>
  <c r="BK23" i="26"/>
  <c r="BL23" i="26"/>
  <c r="BM23" i="26"/>
  <c r="BN23" i="26"/>
  <c r="BO23" i="26"/>
  <c r="BP23" i="26"/>
  <c r="BQ23" i="26"/>
  <c r="BK25" i="26"/>
  <c r="BL25" i="26"/>
  <c r="BM25" i="26"/>
  <c r="BN25" i="26"/>
  <c r="BO25" i="26"/>
  <c r="BP25" i="26"/>
  <c r="BQ25" i="26"/>
  <c r="BK27" i="26"/>
  <c r="BL27" i="26"/>
  <c r="BM27" i="26"/>
  <c r="BN27" i="26"/>
  <c r="BO27" i="26"/>
  <c r="BP27" i="26"/>
  <c r="BQ27" i="26"/>
  <c r="BK29" i="26"/>
  <c r="BL29" i="26"/>
  <c r="BM29" i="26"/>
  <c r="BN29" i="26"/>
  <c r="BO29" i="26"/>
  <c r="BP29" i="26"/>
  <c r="BQ29" i="26"/>
  <c r="BK31" i="26"/>
  <c r="BL31" i="26"/>
  <c r="BM31" i="26"/>
  <c r="BN31" i="26"/>
  <c r="BO31" i="26"/>
  <c r="BP31" i="26"/>
  <c r="BQ31" i="26"/>
  <c r="BK33" i="26"/>
  <c r="BL33" i="26"/>
  <c r="BM33" i="26"/>
  <c r="BN33" i="26"/>
  <c r="BO33" i="26"/>
  <c r="BP33" i="26"/>
  <c r="BQ33" i="26"/>
  <c r="BK35" i="26"/>
  <c r="BL35" i="26"/>
  <c r="BM35" i="26"/>
  <c r="BN35" i="26"/>
  <c r="BO35" i="26"/>
  <c r="BP35" i="26"/>
  <c r="BQ35" i="26"/>
  <c r="BK37" i="26"/>
  <c r="BL37" i="26"/>
  <c r="BM37" i="26"/>
  <c r="BN37" i="26"/>
  <c r="BO37" i="26"/>
  <c r="BP37" i="26"/>
  <c r="BQ37" i="26"/>
  <c r="BK39" i="26"/>
  <c r="BL39" i="26"/>
  <c r="BM39" i="26"/>
  <c r="BN39" i="26"/>
  <c r="BO39" i="26"/>
  <c r="BP39" i="26"/>
  <c r="BQ39" i="26"/>
  <c r="BK41" i="26"/>
  <c r="BL41" i="26"/>
  <c r="BM41" i="26"/>
  <c r="BN41" i="26"/>
  <c r="BO41" i="26"/>
  <c r="BP41" i="26"/>
  <c r="BQ41" i="26"/>
  <c r="BK43" i="26"/>
  <c r="BL43" i="26"/>
  <c r="BM43" i="26"/>
  <c r="BN43" i="26"/>
  <c r="BO43" i="26"/>
  <c r="BP43" i="26"/>
  <c r="BQ43" i="26"/>
  <c r="BK45" i="26"/>
  <c r="BL45" i="26"/>
  <c r="BM45" i="26"/>
  <c r="BN45" i="26"/>
  <c r="BO45" i="26"/>
  <c r="BP45" i="26"/>
  <c r="BQ45" i="26"/>
  <c r="BK47" i="26"/>
  <c r="BL47" i="26"/>
  <c r="BM47" i="26"/>
  <c r="BN47" i="26"/>
  <c r="BO47" i="26"/>
  <c r="BP47" i="26"/>
  <c r="BQ47" i="26"/>
  <c r="BK49" i="26"/>
  <c r="BL49" i="26"/>
  <c r="BM49" i="26"/>
  <c r="BN49" i="26"/>
  <c r="BO49" i="26"/>
  <c r="BP49" i="26"/>
  <c r="BQ49" i="26"/>
  <c r="BK51" i="26"/>
  <c r="BL51" i="26"/>
  <c r="BM51" i="26"/>
  <c r="BN51" i="26"/>
  <c r="BO51" i="26"/>
  <c r="BP51" i="26"/>
  <c r="BQ51" i="26"/>
  <c r="BK53" i="26"/>
  <c r="BL53" i="26"/>
  <c r="BM53" i="26"/>
  <c r="BN53" i="26"/>
  <c r="BO53" i="26"/>
  <c r="BP53" i="26"/>
  <c r="BQ53" i="26"/>
  <c r="BK55" i="26"/>
  <c r="BL55" i="26"/>
  <c r="BM55" i="26"/>
  <c r="BN55" i="26"/>
  <c r="BO55" i="26"/>
  <c r="BP55" i="26"/>
  <c r="BQ55" i="26"/>
  <c r="BK57" i="26"/>
  <c r="BL57" i="26"/>
  <c r="BM57" i="26"/>
  <c r="BN57" i="26"/>
  <c r="BO57" i="26"/>
  <c r="BP57" i="26"/>
  <c r="BQ57" i="26"/>
  <c r="BK59" i="26"/>
  <c r="BL59" i="26"/>
  <c r="BM59" i="26"/>
  <c r="BN59" i="26"/>
  <c r="BO59" i="26"/>
  <c r="BP59" i="26"/>
  <c r="BQ59" i="26"/>
  <c r="BK61" i="26"/>
  <c r="BL61" i="26"/>
  <c r="BM61" i="26"/>
  <c r="BN61" i="26"/>
  <c r="BO61" i="26"/>
  <c r="BP61" i="26"/>
  <c r="BQ61" i="26"/>
  <c r="BK63" i="26"/>
  <c r="BL63" i="26"/>
  <c r="BM63" i="26"/>
  <c r="BN63" i="26"/>
  <c r="BO63" i="26"/>
  <c r="BP63" i="26"/>
  <c r="BQ63" i="26"/>
  <c r="BK65" i="26"/>
  <c r="BL65" i="26"/>
  <c r="BM65" i="26"/>
  <c r="BN65" i="26"/>
  <c r="BO65" i="26"/>
  <c r="BP65" i="26"/>
  <c r="BQ65" i="26"/>
  <c r="BK67" i="26"/>
  <c r="BL67" i="26"/>
  <c r="BM67" i="26"/>
  <c r="BN67" i="26"/>
  <c r="BO67" i="26"/>
  <c r="BP67" i="26"/>
  <c r="BQ67" i="26"/>
  <c r="BK69" i="26"/>
  <c r="BL69" i="26"/>
  <c r="BM69" i="26"/>
  <c r="BN69" i="26"/>
  <c r="BO69" i="26"/>
  <c r="BP69" i="26"/>
  <c r="BQ69" i="26"/>
  <c r="BK71" i="26"/>
  <c r="BL71" i="26"/>
  <c r="BM71" i="26"/>
  <c r="BN71" i="26"/>
  <c r="BO71" i="26"/>
  <c r="BP71" i="26"/>
  <c r="BQ71" i="26"/>
  <c r="BK73" i="26"/>
  <c r="BL73" i="26"/>
  <c r="BM73" i="26"/>
  <c r="BN73" i="26"/>
  <c r="BO73" i="26"/>
  <c r="BP73" i="26"/>
  <c r="BQ73" i="26"/>
  <c r="BK75" i="26"/>
  <c r="BL75" i="26"/>
  <c r="BM75" i="26"/>
  <c r="BN75" i="26"/>
  <c r="BO75" i="26"/>
  <c r="BP75" i="26"/>
  <c r="BQ75" i="26"/>
  <c r="BK77" i="26"/>
  <c r="BL77" i="26"/>
  <c r="BM77" i="26"/>
  <c r="BN77" i="26"/>
  <c r="BO77" i="26"/>
  <c r="BP77" i="26"/>
  <c r="BQ77" i="26"/>
  <c r="BK79" i="26"/>
  <c r="BL79" i="26"/>
  <c r="BM79" i="26"/>
  <c r="BN79" i="26"/>
  <c r="BO79" i="26"/>
  <c r="BP79" i="26"/>
  <c r="BQ79" i="26"/>
  <c r="BK81" i="26"/>
  <c r="BL81" i="26"/>
  <c r="BM81" i="26"/>
  <c r="BN81" i="26"/>
  <c r="BO81" i="26"/>
  <c r="BP81" i="26"/>
  <c r="BQ81" i="26"/>
  <c r="BK83" i="26"/>
  <c r="BL83" i="26"/>
  <c r="BM83" i="26"/>
  <c r="BN83" i="26"/>
  <c r="BO83" i="26"/>
  <c r="BP83" i="26"/>
  <c r="BQ83" i="26"/>
  <c r="BK85" i="26"/>
  <c r="BL85" i="26"/>
  <c r="BM85" i="26"/>
  <c r="BN85" i="26"/>
  <c r="BO85" i="26"/>
  <c r="BP85" i="26"/>
  <c r="BQ85" i="26"/>
  <c r="BK87" i="26"/>
  <c r="BL87" i="26"/>
  <c r="BM87" i="26"/>
  <c r="BN87" i="26"/>
  <c r="BO87" i="26"/>
  <c r="BP87" i="26"/>
  <c r="BQ87" i="26"/>
  <c r="BK89" i="26"/>
  <c r="BL89" i="26"/>
  <c r="BM89" i="26"/>
  <c r="BN89" i="26"/>
  <c r="BO89" i="26"/>
  <c r="BP89" i="26"/>
  <c r="BQ89" i="26"/>
  <c r="BK91" i="26"/>
  <c r="BL91" i="26"/>
  <c r="BM91" i="26"/>
  <c r="BN91" i="26"/>
  <c r="BO91" i="26"/>
  <c r="BP91" i="26"/>
  <c r="BQ91" i="26"/>
  <c r="BK93" i="26"/>
  <c r="BL93" i="26"/>
  <c r="BM93" i="26"/>
  <c r="BN93" i="26"/>
  <c r="BO93" i="26"/>
  <c r="BP93" i="26"/>
  <c r="BQ93" i="26"/>
  <c r="BK95" i="26"/>
  <c r="BL95" i="26"/>
  <c r="BM95" i="26"/>
  <c r="BN95" i="26"/>
  <c r="BO95" i="26"/>
  <c r="BP95" i="26"/>
  <c r="BQ95" i="26"/>
  <c r="BK97" i="26"/>
  <c r="BL97" i="26"/>
  <c r="BM97" i="26"/>
  <c r="BN97" i="26"/>
  <c r="BO97" i="26"/>
  <c r="BP97" i="26"/>
  <c r="BQ97" i="26"/>
  <c r="BK99" i="26"/>
  <c r="BL99" i="26"/>
  <c r="BM99" i="26"/>
  <c r="BN99" i="26"/>
  <c r="BO99" i="26"/>
  <c r="BP99" i="26"/>
  <c r="BQ99" i="26"/>
  <c r="BK101" i="26"/>
  <c r="BL101" i="26"/>
  <c r="BM101" i="26"/>
  <c r="BN101" i="26"/>
  <c r="BO101" i="26"/>
  <c r="BP101" i="26"/>
  <c r="BQ101" i="26"/>
  <c r="BK103" i="26"/>
  <c r="BL103" i="26"/>
  <c r="BM103" i="26"/>
  <c r="BN103" i="26"/>
  <c r="BO103" i="26"/>
  <c r="BP103" i="26"/>
  <c r="BQ103" i="26"/>
  <c r="BK105" i="26"/>
  <c r="BL105" i="26"/>
  <c r="BM105" i="26"/>
  <c r="BN105" i="26"/>
  <c r="BO105" i="26"/>
  <c r="BP105" i="26"/>
  <c r="BQ105" i="26"/>
  <c r="BK107" i="26"/>
  <c r="BL107" i="26"/>
  <c r="BM107" i="26"/>
  <c r="BN107" i="26"/>
  <c r="BO107" i="26"/>
  <c r="BP107" i="26"/>
  <c r="BQ107" i="26"/>
  <c r="BK109" i="26"/>
  <c r="BL109" i="26"/>
  <c r="BM109" i="26"/>
  <c r="BN109" i="26"/>
  <c r="BO109" i="26"/>
  <c r="BP109" i="26"/>
  <c r="BQ109" i="26"/>
  <c r="BK111" i="26"/>
  <c r="BL111" i="26"/>
  <c r="BM111" i="26"/>
  <c r="BN111" i="26"/>
  <c r="BO111" i="26"/>
  <c r="BP111" i="26"/>
  <c r="BQ111" i="26"/>
  <c r="BK113" i="26"/>
  <c r="BL113" i="26"/>
  <c r="BM113" i="26"/>
  <c r="BN113" i="26"/>
  <c r="BO113" i="26"/>
  <c r="BP113" i="26"/>
  <c r="BQ113" i="26"/>
  <c r="BK115" i="26"/>
  <c r="BL115" i="26"/>
  <c r="BM115" i="26"/>
  <c r="BN115" i="26"/>
  <c r="BO115" i="26"/>
  <c r="BP115" i="26"/>
  <c r="BQ115" i="26"/>
  <c r="BK117" i="26"/>
  <c r="BL117" i="26"/>
  <c r="BM117" i="26"/>
  <c r="BN117" i="26"/>
  <c r="BO117" i="26"/>
  <c r="BP117" i="26"/>
  <c r="BQ117" i="26"/>
  <c r="BK119" i="26"/>
  <c r="BL119" i="26"/>
  <c r="BM119" i="26"/>
  <c r="BN119" i="26"/>
  <c r="BO119" i="26"/>
  <c r="BP119" i="26"/>
  <c r="BQ119" i="26"/>
  <c r="BK121" i="26"/>
  <c r="BL121" i="26"/>
  <c r="BM121" i="26"/>
  <c r="BN121" i="26"/>
  <c r="BO121" i="26"/>
  <c r="BP121" i="26"/>
  <c r="BQ121" i="26"/>
  <c r="BK123" i="26"/>
  <c r="BL123" i="26"/>
  <c r="BM123" i="26"/>
  <c r="BN123" i="26"/>
  <c r="BO123" i="26"/>
  <c r="BP123" i="26"/>
  <c r="BQ123" i="26"/>
  <c r="BK125" i="26"/>
  <c r="BL125" i="26"/>
  <c r="BM125" i="26"/>
  <c r="BN125" i="26"/>
  <c r="BO125" i="26"/>
  <c r="BP125" i="26"/>
  <c r="BQ125" i="26"/>
  <c r="BK127" i="26"/>
  <c r="BL127" i="26"/>
  <c r="BM127" i="26"/>
  <c r="BN127" i="26"/>
  <c r="BO127" i="26"/>
  <c r="BP127" i="26"/>
  <c r="BQ127" i="26"/>
  <c r="BK129" i="26"/>
  <c r="BL129" i="26"/>
  <c r="BM129" i="26"/>
  <c r="BN129" i="26"/>
  <c r="BO129" i="26"/>
  <c r="BP129" i="26"/>
  <c r="BQ129" i="26"/>
  <c r="BK131" i="26"/>
  <c r="BL131" i="26"/>
  <c r="BM131" i="26"/>
  <c r="BN131" i="26"/>
  <c r="BO131" i="26"/>
  <c r="BP131" i="26"/>
  <c r="BQ131" i="26"/>
  <c r="BK133" i="26"/>
  <c r="BL133" i="26"/>
  <c r="BM133" i="26"/>
  <c r="BN133" i="26"/>
  <c r="BO133" i="26"/>
  <c r="BP133" i="26"/>
  <c r="BQ133" i="26"/>
  <c r="BK135" i="26"/>
  <c r="BL135" i="26"/>
  <c r="BM135" i="26"/>
  <c r="BN135" i="26"/>
  <c r="BO135" i="26"/>
  <c r="BP135" i="26"/>
  <c r="BQ135" i="26"/>
  <c r="BK137" i="26"/>
  <c r="BL137" i="26"/>
  <c r="BM137" i="26"/>
  <c r="BN137" i="26"/>
  <c r="BO137" i="26"/>
  <c r="BP137" i="26"/>
  <c r="BQ137" i="26"/>
  <c r="BK139" i="26"/>
  <c r="BL139" i="26"/>
  <c r="BM139" i="26"/>
  <c r="BN139" i="26"/>
  <c r="BO139" i="26"/>
  <c r="BP139" i="26"/>
  <c r="BQ139" i="26"/>
  <c r="BK141" i="26"/>
  <c r="BL141" i="26"/>
  <c r="BM141" i="26"/>
  <c r="BN141" i="26"/>
  <c r="BO141" i="26"/>
  <c r="BP141" i="26"/>
  <c r="BQ141" i="26"/>
  <c r="BK143" i="26"/>
  <c r="BL143" i="26"/>
  <c r="BM143" i="26"/>
  <c r="BN143" i="26"/>
  <c r="BO143" i="26"/>
  <c r="BP143" i="26"/>
  <c r="BQ143" i="26"/>
  <c r="BK145" i="26"/>
  <c r="BL145" i="26"/>
  <c r="BM145" i="26"/>
  <c r="BN145" i="26"/>
  <c r="BO145" i="26"/>
  <c r="BP145" i="26"/>
  <c r="BQ145" i="26"/>
  <c r="BK147" i="26"/>
  <c r="BL147" i="26"/>
  <c r="BM147" i="26"/>
  <c r="BN147" i="26"/>
  <c r="BO147" i="26"/>
  <c r="BP147" i="26"/>
  <c r="BQ147" i="26"/>
  <c r="BK149" i="26"/>
  <c r="BL149" i="26"/>
  <c r="BM149" i="26"/>
  <c r="BN149" i="26"/>
  <c r="BO149" i="26"/>
  <c r="BP149" i="26"/>
  <c r="BQ149" i="26"/>
  <c r="BK151" i="26"/>
  <c r="BL151" i="26"/>
  <c r="BM151" i="26"/>
  <c r="BN151" i="26"/>
  <c r="BO151" i="26"/>
  <c r="BP151" i="26"/>
  <c r="BQ151" i="26"/>
  <c r="BK153" i="26"/>
  <c r="BL153" i="26"/>
  <c r="BM153" i="26"/>
  <c r="BN153" i="26"/>
  <c r="BO153" i="26"/>
  <c r="BP153" i="26"/>
  <c r="BQ153" i="26"/>
  <c r="BK155" i="26"/>
  <c r="BL155" i="26"/>
  <c r="BM155" i="26"/>
  <c r="BN155" i="26"/>
  <c r="BO155" i="26"/>
  <c r="BP155" i="26"/>
  <c r="BQ155" i="26"/>
  <c r="BK157" i="26"/>
  <c r="BL157" i="26"/>
  <c r="BM157" i="26"/>
  <c r="BN157" i="26"/>
  <c r="BO157" i="26"/>
  <c r="BP157" i="26"/>
  <c r="BQ157" i="26"/>
  <c r="BK159" i="26"/>
  <c r="BL159" i="26"/>
  <c r="BM159" i="26"/>
  <c r="BN159" i="26"/>
  <c r="BO159" i="26"/>
  <c r="BP159" i="26"/>
  <c r="BQ159" i="26"/>
  <c r="BK161" i="26"/>
  <c r="BL161" i="26"/>
  <c r="BM161" i="26"/>
  <c r="BN161" i="26"/>
  <c r="BO161" i="26"/>
  <c r="BP161" i="26"/>
  <c r="BQ161" i="26"/>
  <c r="BK163" i="26"/>
  <c r="BL163" i="26"/>
  <c r="BM163" i="26"/>
  <c r="BN163" i="26"/>
  <c r="BO163" i="26"/>
  <c r="BP163" i="26"/>
  <c r="BQ163" i="26"/>
  <c r="BK165" i="26"/>
  <c r="BL165" i="26"/>
  <c r="BM165" i="26"/>
  <c r="BN165" i="26"/>
  <c r="BO165" i="26"/>
  <c r="BP165" i="26"/>
  <c r="BQ165" i="26"/>
  <c r="BK167" i="26"/>
  <c r="BL167" i="26"/>
  <c r="BM167" i="26"/>
  <c r="BN167" i="26"/>
  <c r="BO167" i="26"/>
  <c r="BP167" i="26"/>
  <c r="BQ167" i="26"/>
  <c r="BK169" i="26"/>
  <c r="BL169" i="26"/>
  <c r="BM169" i="26"/>
  <c r="BN169" i="26"/>
  <c r="BO169" i="26"/>
  <c r="BP169" i="26"/>
  <c r="BQ169" i="26"/>
  <c r="BK171" i="26"/>
  <c r="BL171" i="26"/>
  <c r="BM171" i="26"/>
  <c r="BN171" i="26"/>
  <c r="BO171" i="26"/>
  <c r="BP171" i="26"/>
  <c r="BQ171" i="26"/>
  <c r="BK173" i="26"/>
  <c r="BL173" i="26"/>
  <c r="BM173" i="26"/>
  <c r="BN173" i="26"/>
  <c r="BO173" i="26"/>
  <c r="BP173" i="26"/>
  <c r="BQ173" i="26"/>
  <c r="BK175" i="26"/>
  <c r="BL175" i="26"/>
  <c r="BM175" i="26"/>
  <c r="BN175" i="26"/>
  <c r="BO175" i="26"/>
  <c r="BP175" i="26"/>
  <c r="BQ175" i="26"/>
  <c r="BK177" i="26"/>
  <c r="BL177" i="26"/>
  <c r="BM177" i="26"/>
  <c r="BN177" i="26"/>
  <c r="BO177" i="26"/>
  <c r="BP177" i="26"/>
  <c r="BQ177" i="26"/>
  <c r="BK179" i="26"/>
  <c r="BL179" i="26"/>
  <c r="BM179" i="26"/>
  <c r="BN179" i="26"/>
  <c r="BO179" i="26"/>
  <c r="BP179" i="26"/>
  <c r="BQ179" i="26"/>
  <c r="BK181" i="26"/>
  <c r="BL181" i="26"/>
  <c r="BM181" i="26"/>
  <c r="BN181" i="26"/>
  <c r="BO181" i="26"/>
  <c r="BP181" i="26"/>
  <c r="BQ181" i="26"/>
  <c r="BK183" i="26"/>
  <c r="BL183" i="26"/>
  <c r="BM183" i="26"/>
  <c r="BN183" i="26"/>
  <c r="BO183" i="26"/>
  <c r="BP183" i="26"/>
  <c r="BQ183" i="26"/>
  <c r="BK185" i="26"/>
  <c r="BL185" i="26"/>
  <c r="BM185" i="26"/>
  <c r="BN185" i="26"/>
  <c r="BO185" i="26"/>
  <c r="BP185" i="26"/>
  <c r="BQ185" i="26"/>
  <c r="BK187" i="26"/>
  <c r="BL187" i="26"/>
  <c r="BM187" i="26"/>
  <c r="BN187" i="26"/>
  <c r="BO187" i="26"/>
  <c r="BP187" i="26"/>
  <c r="BQ187" i="26"/>
  <c r="BK189" i="26"/>
  <c r="BL189" i="26"/>
  <c r="BM189" i="26"/>
  <c r="BN189" i="26"/>
  <c r="BO189" i="26"/>
  <c r="BP189" i="26"/>
  <c r="BQ189" i="26"/>
  <c r="BK191" i="26"/>
  <c r="BL191" i="26"/>
  <c r="BM191" i="26"/>
  <c r="BN191" i="26"/>
  <c r="BO191" i="26"/>
  <c r="BP191" i="26"/>
  <c r="BQ191" i="26"/>
  <c r="BK193" i="26"/>
  <c r="BL193" i="26"/>
  <c r="BM193" i="26"/>
  <c r="BN193" i="26"/>
  <c r="BO193" i="26"/>
  <c r="BP193" i="26"/>
  <c r="BQ193" i="26"/>
  <c r="BK195" i="26"/>
  <c r="BL195" i="26"/>
  <c r="BM195" i="26"/>
  <c r="BN195" i="26"/>
  <c r="BO195" i="26"/>
  <c r="BP195" i="26"/>
  <c r="BQ195" i="26"/>
  <c r="BK197" i="26"/>
  <c r="BL197" i="26"/>
  <c r="BM197" i="26"/>
  <c r="BN197" i="26"/>
  <c r="BO197" i="26"/>
  <c r="BP197" i="26"/>
  <c r="BQ197" i="26"/>
  <c r="BK199" i="26"/>
  <c r="BL199" i="26"/>
  <c r="BM199" i="26"/>
  <c r="BN199" i="26"/>
  <c r="BO199" i="26"/>
  <c r="BP199" i="26"/>
  <c r="BQ199" i="26"/>
  <c r="BK201" i="26"/>
  <c r="BL201" i="26"/>
  <c r="BM201" i="26"/>
  <c r="BN201" i="26"/>
  <c r="BO201" i="26"/>
  <c r="BP201" i="26"/>
  <c r="BQ201" i="26"/>
  <c r="BK203" i="26"/>
  <c r="BL203" i="26"/>
  <c r="BM203" i="26"/>
  <c r="BN203" i="26"/>
  <c r="BO203" i="26"/>
  <c r="BP203" i="26"/>
  <c r="BQ203" i="26"/>
  <c r="BK205" i="26"/>
  <c r="BL205" i="26"/>
  <c r="BM205" i="26"/>
  <c r="BN205" i="26"/>
  <c r="BO205" i="26"/>
  <c r="BP205" i="26"/>
  <c r="BQ205" i="26"/>
  <c r="BK207" i="26"/>
  <c r="BL207" i="26"/>
  <c r="BM207" i="26"/>
  <c r="BN207" i="26"/>
  <c r="BO207" i="26"/>
  <c r="BP207" i="26"/>
  <c r="BQ207" i="26"/>
  <c r="BK209" i="26"/>
  <c r="BL209" i="26"/>
  <c r="BM209" i="26"/>
  <c r="BN209" i="26"/>
  <c r="BO209" i="26"/>
  <c r="BP209" i="26"/>
  <c r="BQ209" i="26"/>
  <c r="BK211" i="26"/>
  <c r="BL211" i="26"/>
  <c r="BM211" i="26"/>
  <c r="BN211" i="26"/>
  <c r="BO211" i="26"/>
  <c r="BP211" i="26"/>
  <c r="BQ211" i="26"/>
  <c r="BK213" i="26"/>
  <c r="BL213" i="26"/>
  <c r="BM213" i="26"/>
  <c r="BN213" i="26"/>
  <c r="BO213" i="26"/>
  <c r="BP213" i="26"/>
  <c r="BQ213" i="26"/>
  <c r="BK215" i="26"/>
  <c r="BL215" i="26"/>
  <c r="BM215" i="26"/>
  <c r="BN215" i="26"/>
  <c r="BO215" i="26"/>
  <c r="BP215" i="26"/>
  <c r="BQ215" i="26"/>
  <c r="BK217" i="26"/>
  <c r="BL217" i="26"/>
  <c r="BM217" i="26"/>
  <c r="BN217" i="26"/>
  <c r="BO217" i="26"/>
  <c r="BP217" i="26"/>
  <c r="BQ217" i="26"/>
  <c r="BK219" i="26"/>
  <c r="BL219" i="26"/>
  <c r="BM219" i="26"/>
  <c r="BN219" i="26"/>
  <c r="BO219" i="26"/>
  <c r="BP219" i="26"/>
  <c r="BQ219" i="26"/>
  <c r="BK221" i="26"/>
  <c r="BL221" i="26"/>
  <c r="BM221" i="26"/>
  <c r="BN221" i="26"/>
  <c r="BO221" i="26"/>
  <c r="BP221" i="26"/>
  <c r="BQ221" i="26"/>
  <c r="BK223" i="26"/>
  <c r="BL223" i="26"/>
  <c r="BM223" i="26"/>
  <c r="BN223" i="26"/>
  <c r="BO223" i="26"/>
  <c r="BP223" i="26"/>
  <c r="BQ223" i="26"/>
  <c r="BK225" i="26"/>
  <c r="BL225" i="26"/>
  <c r="BM225" i="26"/>
  <c r="BN225" i="26"/>
  <c r="BO225" i="26"/>
  <c r="BP225" i="26"/>
  <c r="BQ225" i="26"/>
  <c r="BK227" i="26"/>
  <c r="BL227" i="26"/>
  <c r="BM227" i="26"/>
  <c r="BN227" i="26"/>
  <c r="BO227" i="26"/>
  <c r="BP227" i="26"/>
  <c r="BQ227" i="26"/>
  <c r="BK229" i="26"/>
  <c r="BL229" i="26"/>
  <c r="BM229" i="26"/>
  <c r="BN229" i="26"/>
  <c r="BO229" i="26"/>
  <c r="BP229" i="26"/>
  <c r="BQ229" i="26"/>
  <c r="BK231" i="26"/>
  <c r="BL231" i="26"/>
  <c r="BM231" i="26"/>
  <c r="BN231" i="26"/>
  <c r="BO231" i="26"/>
  <c r="BP231" i="26"/>
  <c r="BQ231" i="26"/>
  <c r="BK233" i="26"/>
  <c r="BL233" i="26"/>
  <c r="BM233" i="26"/>
  <c r="BN233" i="26"/>
  <c r="BO233" i="26"/>
  <c r="BP233" i="26"/>
  <c r="BQ233" i="26"/>
  <c r="BK235" i="26"/>
  <c r="BL235" i="26"/>
  <c r="BM235" i="26"/>
  <c r="BN235" i="26"/>
  <c r="BO235" i="26"/>
  <c r="BP235" i="26"/>
  <c r="BQ235" i="26"/>
  <c r="BK237" i="26"/>
  <c r="BL237" i="26"/>
  <c r="BM237" i="26"/>
  <c r="BN237" i="26"/>
  <c r="BO237" i="26"/>
  <c r="BP237" i="26"/>
  <c r="BQ237" i="26"/>
  <c r="BK239" i="26"/>
  <c r="BL239" i="26"/>
  <c r="BM239" i="26"/>
  <c r="BN239" i="26"/>
  <c r="BO239" i="26"/>
  <c r="BP239" i="26"/>
  <c r="BQ239" i="26"/>
  <c r="BK241" i="26"/>
  <c r="BL241" i="26"/>
  <c r="BM241" i="26"/>
  <c r="BN241" i="26"/>
  <c r="BO241" i="26"/>
  <c r="BP241" i="26"/>
  <c r="BQ241" i="26"/>
  <c r="BK243" i="26"/>
  <c r="BL243" i="26"/>
  <c r="BM243" i="26"/>
  <c r="BN243" i="26"/>
  <c r="BO243" i="26"/>
  <c r="BP243" i="26"/>
  <c r="BQ243" i="26"/>
  <c r="BK245" i="26"/>
  <c r="BL245" i="26"/>
  <c r="BM245" i="26"/>
  <c r="BN245" i="26"/>
  <c r="BO245" i="26"/>
  <c r="BP245" i="26"/>
  <c r="BQ245" i="26"/>
  <c r="BK247" i="26"/>
  <c r="BL247" i="26"/>
  <c r="BM247" i="26"/>
  <c r="BN247" i="26"/>
  <c r="BO247" i="26"/>
  <c r="BP247" i="26"/>
  <c r="BQ247" i="26"/>
  <c r="BK249" i="26"/>
  <c r="BL249" i="26"/>
  <c r="BM249" i="26"/>
  <c r="BN249" i="26"/>
  <c r="BO249" i="26"/>
  <c r="BP249" i="26"/>
  <c r="BQ249" i="26"/>
  <c r="BK251" i="26"/>
  <c r="BL251" i="26"/>
  <c r="BM251" i="26"/>
  <c r="BN251" i="26"/>
  <c r="BO251" i="26"/>
  <c r="BP251" i="26"/>
  <c r="BQ251" i="26"/>
  <c r="BK253" i="26"/>
  <c r="BL253" i="26"/>
  <c r="BM253" i="26"/>
  <c r="BN253" i="26"/>
  <c r="BO253" i="26"/>
  <c r="BP253" i="26"/>
  <c r="BQ253" i="26"/>
  <c r="BK255" i="26"/>
  <c r="BL255" i="26"/>
  <c r="BM255" i="26"/>
  <c r="BN255" i="26"/>
  <c r="BO255" i="26"/>
  <c r="BP255" i="26"/>
  <c r="BQ255" i="26"/>
  <c r="BK257" i="26"/>
  <c r="BL257" i="26"/>
  <c r="BM257" i="26"/>
  <c r="BN257" i="26"/>
  <c r="BO257" i="26"/>
  <c r="BP257" i="26"/>
  <c r="BQ257" i="26"/>
  <c r="BK259" i="26"/>
  <c r="BL259" i="26"/>
  <c r="BM259" i="26"/>
  <c r="BN259" i="26"/>
  <c r="BO259" i="26"/>
  <c r="BP259" i="26"/>
  <c r="BQ259" i="26"/>
  <c r="BK261" i="26"/>
  <c r="BL261" i="26"/>
  <c r="BM261" i="26"/>
  <c r="BN261" i="26"/>
  <c r="BO261" i="26"/>
  <c r="BP261" i="26"/>
  <c r="BQ261" i="26"/>
  <c r="BK263" i="26"/>
  <c r="BL263" i="26"/>
  <c r="BM263" i="26"/>
  <c r="BN263" i="26"/>
  <c r="BO263" i="26"/>
  <c r="BP263" i="26"/>
  <c r="BQ263" i="26"/>
  <c r="BK265" i="26"/>
  <c r="BL265" i="26"/>
  <c r="BM265" i="26"/>
  <c r="BN265" i="26"/>
  <c r="BO265" i="26"/>
  <c r="BP265" i="26"/>
  <c r="BQ265" i="26"/>
  <c r="BK267" i="26"/>
  <c r="BL267" i="26"/>
  <c r="BM267" i="26"/>
  <c r="BN267" i="26"/>
  <c r="BO267" i="26"/>
  <c r="BP267" i="26"/>
  <c r="BQ267" i="26"/>
  <c r="BK269" i="26"/>
  <c r="BL269" i="26"/>
  <c r="BM269" i="26"/>
  <c r="BN269" i="26"/>
  <c r="BO269" i="26"/>
  <c r="BP269" i="26"/>
  <c r="BQ269" i="26"/>
  <c r="BK271" i="26"/>
  <c r="BL271" i="26"/>
  <c r="BM271" i="26"/>
  <c r="BN271" i="26"/>
  <c r="BO271" i="26"/>
  <c r="BP271" i="26"/>
  <c r="BQ271" i="26"/>
  <c r="BK273" i="26"/>
  <c r="BL273" i="26"/>
  <c r="BM273" i="26"/>
  <c r="BN273" i="26"/>
  <c r="BO273" i="26"/>
  <c r="BP273" i="26"/>
  <c r="BQ273" i="26"/>
  <c r="BK275" i="26"/>
  <c r="BL275" i="26"/>
  <c r="BM275" i="26"/>
  <c r="BN275" i="26"/>
  <c r="BO275" i="26"/>
  <c r="BP275" i="26"/>
  <c r="BQ275" i="26"/>
  <c r="BK277" i="26"/>
  <c r="BL277" i="26"/>
  <c r="BM277" i="26"/>
  <c r="BN277" i="26"/>
  <c r="BO277" i="26"/>
  <c r="BP277" i="26"/>
  <c r="BQ277" i="26"/>
  <c r="BK279" i="26"/>
  <c r="BL279" i="26"/>
  <c r="BM279" i="26"/>
  <c r="BN279" i="26"/>
  <c r="BO279" i="26"/>
  <c r="BP279" i="26"/>
  <c r="BQ279" i="26"/>
  <c r="BK281" i="26"/>
  <c r="BL281" i="26"/>
  <c r="BM281" i="26"/>
  <c r="BN281" i="26"/>
  <c r="BO281" i="26"/>
  <c r="BP281" i="26"/>
  <c r="BQ281" i="26"/>
  <c r="BK283" i="26"/>
  <c r="BL283" i="26"/>
  <c r="BM283" i="26"/>
  <c r="BN283" i="26"/>
  <c r="BO283" i="26"/>
  <c r="BP283" i="26"/>
  <c r="BQ283" i="26"/>
  <c r="BK285" i="26"/>
  <c r="BL285" i="26"/>
  <c r="BM285" i="26"/>
  <c r="BN285" i="26"/>
  <c r="BO285" i="26"/>
  <c r="BP285" i="26"/>
  <c r="BQ285" i="26"/>
  <c r="BK287" i="26"/>
  <c r="BL287" i="26"/>
  <c r="BM287" i="26"/>
  <c r="BN287" i="26"/>
  <c r="BO287" i="26"/>
  <c r="BP287" i="26"/>
  <c r="BQ287" i="26"/>
  <c r="BK289" i="26"/>
  <c r="BL289" i="26"/>
  <c r="BM289" i="26"/>
  <c r="BN289" i="26"/>
  <c r="BO289" i="26"/>
  <c r="BP289" i="26"/>
  <c r="BQ289" i="26"/>
  <c r="BK291" i="26"/>
  <c r="BL291" i="26"/>
  <c r="BM291" i="26"/>
  <c r="BN291" i="26"/>
  <c r="BO291" i="26"/>
  <c r="BP291" i="26"/>
  <c r="BQ291" i="26"/>
  <c r="BK293" i="26"/>
  <c r="BL293" i="26"/>
  <c r="BM293" i="26"/>
  <c r="BN293" i="26"/>
  <c r="BO293" i="26"/>
  <c r="BP293" i="26"/>
  <c r="BQ293" i="26"/>
  <c r="BK295" i="26"/>
  <c r="BL295" i="26"/>
  <c r="BM295" i="26"/>
  <c r="BN295" i="26"/>
  <c r="BO295" i="26"/>
  <c r="BP295" i="26"/>
  <c r="BQ295" i="26"/>
  <c r="BK297" i="26"/>
  <c r="BL297" i="26"/>
  <c r="BM297" i="26"/>
  <c r="BN297" i="26"/>
  <c r="BO297" i="26"/>
  <c r="BP297" i="26"/>
  <c r="BQ297" i="26"/>
  <c r="BK299" i="26"/>
  <c r="BL299" i="26"/>
  <c r="BM299" i="26"/>
  <c r="BN299" i="26"/>
  <c r="BO299" i="26"/>
  <c r="BP299" i="26"/>
  <c r="BQ299" i="26"/>
  <c r="BK301" i="26"/>
  <c r="BL301" i="26"/>
  <c r="BM301" i="26"/>
  <c r="BN301" i="26"/>
  <c r="BO301" i="26"/>
  <c r="BP301" i="26"/>
  <c r="BQ301" i="26"/>
  <c r="BK303" i="26"/>
  <c r="BL303" i="26"/>
  <c r="BM303" i="26"/>
  <c r="BN303" i="26"/>
  <c r="BO303" i="26"/>
  <c r="BP303" i="26"/>
  <c r="BQ303" i="26"/>
  <c r="BK305" i="26"/>
  <c r="BL305" i="26"/>
  <c r="BM305" i="26"/>
  <c r="BN305" i="26"/>
  <c r="BO305" i="26"/>
  <c r="BP305" i="26"/>
  <c r="BQ305" i="26"/>
  <c r="BK307" i="26"/>
  <c r="BL307" i="26"/>
  <c r="BM307" i="26"/>
  <c r="BN307" i="26"/>
  <c r="BO307" i="26"/>
  <c r="BP307" i="26"/>
  <c r="BQ307" i="26"/>
  <c r="BK309" i="26"/>
  <c r="BL309" i="26"/>
  <c r="BM309" i="26"/>
  <c r="BN309" i="26"/>
  <c r="BO309" i="26"/>
  <c r="BP309" i="26"/>
  <c r="BQ309" i="26"/>
  <c r="BK311" i="26"/>
  <c r="BL311" i="26"/>
  <c r="BM311" i="26"/>
  <c r="BN311" i="26"/>
  <c r="BO311" i="26"/>
  <c r="BP311" i="26"/>
  <c r="BQ311" i="26"/>
  <c r="BK313" i="26"/>
  <c r="BL313" i="26"/>
  <c r="BM313" i="26"/>
  <c r="BN313" i="26"/>
  <c r="BO313" i="26"/>
  <c r="BP313" i="26"/>
  <c r="BQ313" i="26"/>
  <c r="BK315" i="26"/>
  <c r="BL315" i="26"/>
  <c r="BM315" i="26"/>
  <c r="BN315" i="26"/>
  <c r="BO315" i="26"/>
  <c r="BP315" i="26"/>
  <c r="BQ315" i="26"/>
  <c r="BK317" i="26"/>
  <c r="BL317" i="26"/>
  <c r="BM317" i="26"/>
  <c r="BN317" i="26"/>
  <c r="BO317" i="26"/>
  <c r="BP317" i="26"/>
  <c r="BQ317" i="26"/>
  <c r="BK319" i="26"/>
  <c r="BL319" i="26"/>
  <c r="BM319" i="26"/>
  <c r="BN319" i="26"/>
  <c r="BO319" i="26"/>
  <c r="BP319" i="26"/>
  <c r="BQ319" i="26"/>
  <c r="BK321" i="26"/>
  <c r="BL321" i="26"/>
  <c r="BM321" i="26"/>
  <c r="BN321" i="26"/>
  <c r="BO321" i="26"/>
  <c r="BP321" i="26"/>
  <c r="BQ321" i="26"/>
  <c r="BK323" i="26"/>
  <c r="BL323" i="26"/>
  <c r="BM323" i="26"/>
  <c r="BN323" i="26"/>
  <c r="BO323" i="26"/>
  <c r="BP323" i="26"/>
  <c r="BQ323" i="26"/>
  <c r="BK325" i="26"/>
  <c r="BL325" i="26"/>
  <c r="BM325" i="26"/>
  <c r="BN325" i="26"/>
  <c r="BO325" i="26"/>
  <c r="BP325" i="26"/>
  <c r="BQ325" i="26"/>
  <c r="BK327" i="26"/>
  <c r="BL327" i="26"/>
  <c r="BM327" i="26"/>
  <c r="BN327" i="26"/>
  <c r="BO327" i="26"/>
  <c r="BP327" i="26"/>
  <c r="BQ327" i="26"/>
  <c r="BK329" i="26"/>
  <c r="BL329" i="26"/>
  <c r="BM329" i="26"/>
  <c r="BN329" i="26"/>
  <c r="BO329" i="26"/>
  <c r="BP329" i="26"/>
  <c r="BQ329" i="26"/>
  <c r="BK331" i="26"/>
  <c r="BL331" i="26"/>
  <c r="BM331" i="26"/>
  <c r="BN331" i="26"/>
  <c r="BO331" i="26"/>
  <c r="BP331" i="26"/>
  <c r="BQ331" i="26"/>
  <c r="BK333" i="26"/>
  <c r="BL333" i="26"/>
  <c r="BM333" i="26"/>
  <c r="BN333" i="26"/>
  <c r="BO333" i="26"/>
  <c r="BP333" i="26"/>
  <c r="BQ333" i="26"/>
  <c r="BK335" i="26"/>
  <c r="BL335" i="26"/>
  <c r="BM335" i="26"/>
  <c r="BN335" i="26"/>
  <c r="BO335" i="26"/>
  <c r="BP335" i="26"/>
  <c r="BQ335" i="26"/>
  <c r="BK337" i="26"/>
  <c r="BL337" i="26"/>
  <c r="BM337" i="26"/>
  <c r="BN337" i="26"/>
  <c r="BO337" i="26"/>
  <c r="BP337" i="26"/>
  <c r="BQ337" i="26"/>
  <c r="BK339" i="26"/>
  <c r="BL339" i="26"/>
  <c r="BM339" i="26"/>
  <c r="BN339" i="26"/>
  <c r="BO339" i="26"/>
  <c r="BP339" i="26"/>
  <c r="BQ339" i="26"/>
  <c r="BK341" i="26"/>
  <c r="BL341" i="26"/>
  <c r="BM341" i="26"/>
  <c r="BN341" i="26"/>
  <c r="BO341" i="26"/>
  <c r="BP341" i="26"/>
  <c r="BQ341" i="26"/>
  <c r="BK343" i="26"/>
  <c r="BL343" i="26"/>
  <c r="BM343" i="26"/>
  <c r="BN343" i="26"/>
  <c r="BO343" i="26"/>
  <c r="BP343" i="26"/>
  <c r="BQ343" i="26"/>
  <c r="BK345" i="26"/>
  <c r="BL345" i="26"/>
  <c r="BM345" i="26"/>
  <c r="BN345" i="26"/>
  <c r="BO345" i="26"/>
  <c r="BP345" i="26"/>
  <c r="BQ345" i="26"/>
  <c r="BK347" i="26"/>
  <c r="BL347" i="26"/>
  <c r="BM347" i="26"/>
  <c r="BN347" i="26"/>
  <c r="BO347" i="26"/>
  <c r="BP347" i="26"/>
  <c r="BQ347" i="26"/>
  <c r="BK349" i="26"/>
  <c r="BL349" i="26"/>
  <c r="BM349" i="26"/>
  <c r="BN349" i="26"/>
  <c r="BO349" i="26"/>
  <c r="BP349" i="26"/>
  <c r="BQ349" i="26"/>
  <c r="BK351" i="26"/>
  <c r="BL351" i="26"/>
  <c r="BM351" i="26"/>
  <c r="BN351" i="26"/>
  <c r="BO351" i="26"/>
  <c r="BP351" i="26"/>
  <c r="BQ351" i="26"/>
  <c r="BK353" i="26"/>
  <c r="BL353" i="26"/>
  <c r="BM353" i="26"/>
  <c r="BN353" i="26"/>
  <c r="BO353" i="26"/>
  <c r="BP353" i="26"/>
  <c r="BQ353" i="26"/>
  <c r="BK355" i="26"/>
  <c r="BL355" i="26"/>
  <c r="BM355" i="26"/>
  <c r="BN355" i="26"/>
  <c r="BO355" i="26"/>
  <c r="BP355" i="26"/>
  <c r="BQ355" i="26"/>
  <c r="BK357" i="26"/>
  <c r="BL357" i="26"/>
  <c r="BM357" i="26"/>
  <c r="BN357" i="26"/>
  <c r="BO357" i="26"/>
  <c r="BP357" i="26"/>
  <c r="BQ357" i="26"/>
  <c r="BK359" i="26"/>
  <c r="BL359" i="26"/>
  <c r="BM359" i="26"/>
  <c r="BN359" i="26"/>
  <c r="BO359" i="26"/>
  <c r="BP359" i="26"/>
  <c r="BQ359" i="26"/>
  <c r="BK361" i="26"/>
  <c r="BL361" i="26"/>
  <c r="BM361" i="26"/>
  <c r="BN361" i="26"/>
  <c r="BO361" i="26"/>
  <c r="BP361" i="26"/>
  <c r="BQ361" i="26"/>
  <c r="BK363" i="26"/>
  <c r="BL363" i="26"/>
  <c r="BM363" i="26"/>
  <c r="BN363" i="26"/>
  <c r="BO363" i="26"/>
  <c r="BP363" i="26"/>
  <c r="BQ363" i="26"/>
  <c r="BK365" i="26"/>
  <c r="BL365" i="26"/>
  <c r="BM365" i="26"/>
  <c r="BN365" i="26"/>
  <c r="BO365" i="26"/>
  <c r="BP365" i="26"/>
  <c r="BQ365" i="26"/>
  <c r="BK367" i="26"/>
  <c r="BL367" i="26"/>
  <c r="BM367" i="26"/>
  <c r="BN367" i="26"/>
  <c r="BO367" i="26"/>
  <c r="BP367" i="26"/>
  <c r="BQ367" i="26"/>
  <c r="BK369" i="26"/>
  <c r="BL369" i="26"/>
  <c r="BM369" i="26"/>
  <c r="BN369" i="26"/>
  <c r="BO369" i="26"/>
  <c r="BP369" i="26"/>
  <c r="BQ369" i="26"/>
  <c r="BK371" i="26"/>
  <c r="BL371" i="26"/>
  <c r="BM371" i="26"/>
  <c r="BN371" i="26"/>
  <c r="BO371" i="26"/>
  <c r="BP371" i="26"/>
  <c r="BQ371" i="26"/>
  <c r="BK373" i="26"/>
  <c r="BL373" i="26"/>
  <c r="BM373" i="26"/>
  <c r="BN373" i="26"/>
  <c r="BO373" i="26"/>
  <c r="BP373" i="26"/>
  <c r="BQ373" i="26"/>
  <c r="BK375" i="26"/>
  <c r="BL375" i="26"/>
  <c r="BM375" i="26"/>
  <c r="BN375" i="26"/>
  <c r="BO375" i="26"/>
  <c r="BP375" i="26"/>
  <c r="BQ375" i="26"/>
  <c r="BK377" i="26"/>
  <c r="BL377" i="26"/>
  <c r="BM377" i="26"/>
  <c r="BN377" i="26"/>
  <c r="BO377" i="26"/>
  <c r="BP377" i="26"/>
  <c r="BQ377" i="26"/>
  <c r="BK379" i="26"/>
  <c r="BL379" i="26"/>
  <c r="BM379" i="26"/>
  <c r="BN379" i="26"/>
  <c r="BO379" i="26"/>
  <c r="BP379" i="26"/>
  <c r="BQ379" i="26"/>
  <c r="BK381" i="26"/>
  <c r="BL381" i="26"/>
  <c r="BM381" i="26"/>
  <c r="BN381" i="26"/>
  <c r="BO381" i="26"/>
  <c r="BP381" i="26"/>
  <c r="BQ381" i="26"/>
  <c r="BK383" i="26"/>
  <c r="BL383" i="26"/>
  <c r="BM383" i="26"/>
  <c r="BN383" i="26"/>
  <c r="BO383" i="26"/>
  <c r="BP383" i="26"/>
  <c r="BQ383" i="26"/>
  <c r="BK385" i="26"/>
  <c r="BL385" i="26"/>
  <c r="BM385" i="26"/>
  <c r="BN385" i="26"/>
  <c r="BO385" i="26"/>
  <c r="BP385" i="26"/>
  <c r="BQ385" i="26"/>
  <c r="BK387" i="26"/>
  <c r="BL387" i="26"/>
  <c r="BM387" i="26"/>
  <c r="BN387" i="26"/>
  <c r="BO387" i="26"/>
  <c r="BP387" i="26"/>
  <c r="BQ387" i="26"/>
  <c r="BK389" i="26"/>
  <c r="BL389" i="26"/>
  <c r="BM389" i="26"/>
  <c r="BN389" i="26"/>
  <c r="BO389" i="26"/>
  <c r="BP389" i="26"/>
  <c r="BQ389" i="26"/>
  <c r="BK391" i="26"/>
  <c r="BL391" i="26"/>
  <c r="BM391" i="26"/>
  <c r="BN391" i="26"/>
  <c r="BO391" i="26"/>
  <c r="BP391" i="26"/>
  <c r="BQ391" i="26"/>
  <c r="BK393" i="26"/>
  <c r="BL393" i="26"/>
  <c r="BM393" i="26"/>
  <c r="BN393" i="26"/>
  <c r="BO393" i="26"/>
  <c r="BP393" i="26"/>
  <c r="BQ393" i="26"/>
  <c r="BK395" i="26"/>
  <c r="BL395" i="26"/>
  <c r="BM395" i="26"/>
  <c r="BN395" i="26"/>
  <c r="BO395" i="26"/>
  <c r="BP395" i="26"/>
  <c r="BQ395" i="26"/>
  <c r="BK397" i="26"/>
  <c r="BL397" i="26"/>
  <c r="BM397" i="26"/>
  <c r="BN397" i="26"/>
  <c r="BO397" i="26"/>
  <c r="BP397" i="26"/>
  <c r="BQ397" i="26"/>
  <c r="BK399" i="26"/>
  <c r="BL399" i="26"/>
  <c r="BM399" i="26"/>
  <c r="BN399" i="26"/>
  <c r="BO399" i="26"/>
  <c r="BP399" i="26"/>
  <c r="BQ399" i="26"/>
  <c r="BK401" i="26"/>
  <c r="BL401" i="26"/>
  <c r="BM401" i="26"/>
  <c r="BN401" i="26"/>
  <c r="BO401" i="26"/>
  <c r="BP401" i="26"/>
  <c r="BQ401" i="26"/>
  <c r="BK403" i="26"/>
  <c r="BL403" i="26"/>
  <c r="BM403" i="26"/>
  <c r="BN403" i="26"/>
  <c r="BO403" i="26"/>
  <c r="BP403" i="26"/>
  <c r="BQ403" i="26"/>
  <c r="BK405" i="26"/>
  <c r="BL405" i="26"/>
  <c r="BM405" i="26"/>
  <c r="BN405" i="26"/>
  <c r="BO405" i="26"/>
  <c r="BP405" i="26"/>
  <c r="BQ405" i="26"/>
  <c r="BK407" i="26"/>
  <c r="BL407" i="26"/>
  <c r="BM407" i="26"/>
  <c r="BN407" i="26"/>
  <c r="BO407" i="26"/>
  <c r="BP407" i="26"/>
  <c r="BQ407" i="26"/>
  <c r="BK409" i="26"/>
  <c r="BL409" i="26"/>
  <c r="BM409" i="26"/>
  <c r="BN409" i="26"/>
  <c r="BO409" i="26"/>
  <c r="BP409" i="26"/>
  <c r="BQ409" i="26"/>
  <c r="BK411" i="26"/>
  <c r="BL411" i="26"/>
  <c r="BM411" i="26"/>
  <c r="BN411" i="26"/>
  <c r="BO411" i="26"/>
  <c r="BP411" i="26"/>
  <c r="BQ411" i="26"/>
  <c r="BK413" i="26"/>
  <c r="BL413" i="26"/>
  <c r="BM413" i="26"/>
  <c r="BN413" i="26"/>
  <c r="BO413" i="26"/>
  <c r="BP413" i="26"/>
  <c r="BQ413" i="26"/>
  <c r="BK415" i="26"/>
  <c r="BL415" i="26"/>
  <c r="BM415" i="26"/>
  <c r="BN415" i="26"/>
  <c r="BO415" i="26"/>
  <c r="BP415" i="26"/>
  <c r="BQ415" i="26"/>
  <c r="BK417" i="26"/>
  <c r="BL417" i="26"/>
  <c r="BM417" i="26"/>
  <c r="BN417" i="26"/>
  <c r="BO417" i="26"/>
  <c r="BP417" i="26"/>
  <c r="BQ417" i="26"/>
  <c r="BK419" i="26"/>
  <c r="BL419" i="26"/>
  <c r="BM419" i="26"/>
  <c r="BN419" i="26"/>
  <c r="BO419" i="26"/>
  <c r="BP419" i="26"/>
  <c r="BQ419" i="26"/>
  <c r="BK421" i="26"/>
  <c r="BL421" i="26"/>
  <c r="BM421" i="26"/>
  <c r="BN421" i="26"/>
  <c r="BO421" i="26"/>
  <c r="BP421" i="26"/>
  <c r="BQ421" i="26"/>
  <c r="BK423" i="26"/>
  <c r="BL423" i="26"/>
  <c r="BM423" i="26"/>
  <c r="BN423" i="26"/>
  <c r="BO423" i="26"/>
  <c r="BP423" i="26"/>
  <c r="BQ423" i="26"/>
  <c r="BK425" i="26"/>
  <c r="BL425" i="26"/>
  <c r="BM425" i="26"/>
  <c r="BN425" i="26"/>
  <c r="BO425" i="26"/>
  <c r="BP425" i="26"/>
  <c r="BQ425" i="26"/>
  <c r="BK427" i="26"/>
  <c r="BL427" i="26"/>
  <c r="BM427" i="26"/>
  <c r="BN427" i="26"/>
  <c r="BO427" i="26"/>
  <c r="BP427" i="26"/>
  <c r="BQ427" i="26"/>
  <c r="BK429" i="26"/>
  <c r="BL429" i="26"/>
  <c r="BM429" i="26"/>
  <c r="BN429" i="26"/>
  <c r="BO429" i="26"/>
  <c r="BP429" i="26"/>
  <c r="BQ429" i="26"/>
  <c r="BK431" i="26"/>
  <c r="BL431" i="26"/>
  <c r="BM431" i="26"/>
  <c r="BN431" i="26"/>
  <c r="BO431" i="26"/>
  <c r="BP431" i="26"/>
  <c r="BQ431" i="26"/>
  <c r="BK433" i="26"/>
  <c r="BL433" i="26"/>
  <c r="BM433" i="26"/>
  <c r="BN433" i="26"/>
  <c r="BO433" i="26"/>
  <c r="BP433" i="26"/>
  <c r="BQ433" i="26"/>
  <c r="BK435" i="26"/>
  <c r="BL435" i="26"/>
  <c r="BM435" i="26"/>
  <c r="BN435" i="26"/>
  <c r="BO435" i="26"/>
  <c r="BP435" i="26"/>
  <c r="BQ435" i="26"/>
  <c r="BK437" i="26"/>
  <c r="BL437" i="26"/>
  <c r="BM437" i="26"/>
  <c r="BN437" i="26"/>
  <c r="BO437" i="26"/>
  <c r="BP437" i="26"/>
  <c r="BQ437" i="26"/>
  <c r="BK439" i="26"/>
  <c r="BL439" i="26"/>
  <c r="BM439" i="26"/>
  <c r="BN439" i="26"/>
  <c r="BO439" i="26"/>
  <c r="BP439" i="26"/>
  <c r="BQ439" i="26"/>
  <c r="BK441" i="26"/>
  <c r="BL441" i="26"/>
  <c r="BM441" i="26"/>
  <c r="BN441" i="26"/>
  <c r="BO441" i="26"/>
  <c r="BP441" i="26"/>
  <c r="BQ441" i="26"/>
  <c r="BK443" i="26"/>
  <c r="BL443" i="26"/>
  <c r="BM443" i="26"/>
  <c r="BN443" i="26"/>
  <c r="BO443" i="26"/>
  <c r="BP443" i="26"/>
  <c r="BQ443" i="26"/>
  <c r="BK445" i="26"/>
  <c r="BL445" i="26"/>
  <c r="BM445" i="26"/>
  <c r="BN445" i="26"/>
  <c r="BO445" i="26"/>
  <c r="BP445" i="26"/>
  <c r="BQ445" i="26"/>
  <c r="BK447" i="26"/>
  <c r="BL447" i="26"/>
  <c r="BM447" i="26"/>
  <c r="BN447" i="26"/>
  <c r="BO447" i="26"/>
  <c r="BP447" i="26"/>
  <c r="BQ447" i="26"/>
  <c r="BK449" i="26"/>
  <c r="BL449" i="26"/>
  <c r="BM449" i="26"/>
  <c r="BN449" i="26"/>
  <c r="BO449" i="26"/>
  <c r="BP449" i="26"/>
  <c r="BQ449" i="26"/>
  <c r="BK451" i="26"/>
  <c r="BL451" i="26"/>
  <c r="BM451" i="26"/>
  <c r="BN451" i="26"/>
  <c r="BO451" i="26"/>
  <c r="BP451" i="26"/>
  <c r="BQ451" i="26"/>
  <c r="BK453" i="26"/>
  <c r="BL453" i="26"/>
  <c r="BM453" i="26"/>
  <c r="BN453" i="26"/>
  <c r="BO453" i="26"/>
  <c r="BP453" i="26"/>
  <c r="BQ453" i="26"/>
  <c r="BK455" i="26"/>
  <c r="BL455" i="26"/>
  <c r="BM455" i="26"/>
  <c r="BN455" i="26"/>
  <c r="BO455" i="26"/>
  <c r="BP455" i="26"/>
  <c r="BQ455" i="26"/>
  <c r="BK457" i="26"/>
  <c r="BL457" i="26"/>
  <c r="BM457" i="26"/>
  <c r="BN457" i="26"/>
  <c r="BO457" i="26"/>
  <c r="BP457" i="26"/>
  <c r="BQ457" i="26"/>
  <c r="BK459" i="26"/>
  <c r="BL459" i="26"/>
  <c r="BM459" i="26"/>
  <c r="BN459" i="26"/>
  <c r="BO459" i="26"/>
  <c r="BP459" i="26"/>
  <c r="BQ459" i="26"/>
  <c r="BK461" i="26"/>
  <c r="BL461" i="26"/>
  <c r="BM461" i="26"/>
  <c r="BN461" i="26"/>
  <c r="BO461" i="26"/>
  <c r="BP461" i="26"/>
  <c r="BQ461" i="26"/>
  <c r="BK463" i="26"/>
  <c r="BL463" i="26"/>
  <c r="BM463" i="26"/>
  <c r="BN463" i="26"/>
  <c r="BO463" i="26"/>
  <c r="BP463" i="26"/>
  <c r="BQ463" i="26"/>
  <c r="BK465" i="26"/>
  <c r="BL465" i="26"/>
  <c r="BM465" i="26"/>
  <c r="BN465" i="26"/>
  <c r="BO465" i="26"/>
  <c r="BP465" i="26"/>
  <c r="BQ465" i="26"/>
  <c r="BK467" i="26"/>
  <c r="BL467" i="26"/>
  <c r="BM467" i="26"/>
  <c r="BN467" i="26"/>
  <c r="BO467" i="26"/>
  <c r="BP467" i="26"/>
  <c r="BQ467" i="26"/>
  <c r="BK469" i="26"/>
  <c r="BL469" i="26"/>
  <c r="BM469" i="26"/>
  <c r="BN469" i="26"/>
  <c r="BO469" i="26"/>
  <c r="BP469" i="26"/>
  <c r="BQ469" i="26"/>
  <c r="BK471" i="26"/>
  <c r="BL471" i="26"/>
  <c r="BM471" i="26"/>
  <c r="BN471" i="26"/>
  <c r="BO471" i="26"/>
  <c r="BP471" i="26"/>
  <c r="BQ471" i="26"/>
  <c r="BK473" i="26"/>
  <c r="BL473" i="26"/>
  <c r="BM473" i="26"/>
  <c r="BN473" i="26"/>
  <c r="BO473" i="26"/>
  <c r="BP473" i="26"/>
  <c r="BQ473" i="26"/>
  <c r="BK475" i="26"/>
  <c r="BL475" i="26"/>
  <c r="BM475" i="26"/>
  <c r="BN475" i="26"/>
  <c r="BO475" i="26"/>
  <c r="BP475" i="26"/>
  <c r="BQ475" i="26"/>
  <c r="BK477" i="26"/>
  <c r="BL477" i="26"/>
  <c r="BM477" i="26"/>
  <c r="BN477" i="26"/>
  <c r="BO477" i="26"/>
  <c r="BP477" i="26"/>
  <c r="BQ477" i="26"/>
  <c r="BK479" i="26"/>
  <c r="BL479" i="26"/>
  <c r="BM479" i="26"/>
  <c r="BN479" i="26"/>
  <c r="BO479" i="26"/>
  <c r="BP479" i="26"/>
  <c r="BQ479" i="26"/>
  <c r="BK481" i="26"/>
  <c r="BL481" i="26"/>
  <c r="BM481" i="26"/>
  <c r="BN481" i="26"/>
  <c r="BO481" i="26"/>
  <c r="BP481" i="26"/>
  <c r="BQ481" i="26"/>
  <c r="BK483" i="26"/>
  <c r="BL483" i="26"/>
  <c r="BM483" i="26"/>
  <c r="BN483" i="26"/>
  <c r="BO483" i="26"/>
  <c r="BP483" i="26"/>
  <c r="BQ483" i="26"/>
  <c r="BK485" i="26"/>
  <c r="BL485" i="26"/>
  <c r="BM485" i="26"/>
  <c r="BN485" i="26"/>
  <c r="BO485" i="26"/>
  <c r="BP485" i="26"/>
  <c r="BQ485" i="26"/>
  <c r="BK487" i="26"/>
  <c r="BL487" i="26"/>
  <c r="BM487" i="26"/>
  <c r="BN487" i="26"/>
  <c r="BO487" i="26"/>
  <c r="BP487" i="26"/>
  <c r="BQ487" i="26"/>
  <c r="BK489" i="26"/>
  <c r="BL489" i="26"/>
  <c r="BM489" i="26"/>
  <c r="BN489" i="26"/>
  <c r="BO489" i="26"/>
  <c r="BP489" i="26"/>
  <c r="BQ489" i="26"/>
  <c r="BK491" i="26"/>
  <c r="BL491" i="26"/>
  <c r="BM491" i="26"/>
  <c r="BN491" i="26"/>
  <c r="BO491" i="26"/>
  <c r="BP491" i="26"/>
  <c r="BQ491" i="26"/>
  <c r="BK493" i="26"/>
  <c r="BL493" i="26"/>
  <c r="BM493" i="26"/>
  <c r="BN493" i="26"/>
  <c r="BO493" i="26"/>
  <c r="BP493" i="26"/>
  <c r="BQ493" i="26"/>
  <c r="BK495" i="26"/>
  <c r="BL495" i="26"/>
  <c r="BM495" i="26"/>
  <c r="BN495" i="26"/>
  <c r="BO495" i="26"/>
  <c r="BP495" i="26"/>
  <c r="BQ495" i="26"/>
  <c r="BK497" i="26"/>
  <c r="BL497" i="26"/>
  <c r="BM497" i="26"/>
  <c r="BN497" i="26"/>
  <c r="BO497" i="26"/>
  <c r="BP497" i="26"/>
  <c r="BQ497" i="26"/>
  <c r="BK499" i="26"/>
  <c r="BL499" i="26"/>
  <c r="BM499" i="26"/>
  <c r="BN499" i="26"/>
  <c r="BO499" i="26"/>
  <c r="BP499" i="26"/>
  <c r="BQ499" i="26"/>
  <c r="BK501" i="26"/>
  <c r="BL501" i="26"/>
  <c r="BM501" i="26"/>
  <c r="BN501" i="26"/>
  <c r="BO501" i="26"/>
  <c r="BP501" i="26"/>
  <c r="BQ501" i="26"/>
  <c r="BK503" i="26"/>
  <c r="BL503" i="26"/>
  <c r="BM503" i="26"/>
  <c r="BN503" i="26"/>
  <c r="BO503" i="26"/>
  <c r="BP503" i="26"/>
  <c r="BQ503" i="26"/>
  <c r="BK505" i="26"/>
  <c r="BL505" i="26"/>
  <c r="BM505" i="26"/>
  <c r="BN505" i="26"/>
  <c r="BO505" i="26"/>
  <c r="BP505" i="26"/>
  <c r="BQ505" i="26"/>
  <c r="BK507" i="26"/>
  <c r="BL507" i="26"/>
  <c r="BM507" i="26"/>
  <c r="BN507" i="26"/>
  <c r="BO507" i="26"/>
  <c r="BP507" i="26"/>
  <c r="BQ507" i="26"/>
  <c r="BK509" i="26"/>
  <c r="BL509" i="26"/>
  <c r="BM509" i="26"/>
  <c r="BN509" i="26"/>
  <c r="BO509" i="26"/>
  <c r="BP509" i="26"/>
  <c r="BQ509" i="26"/>
  <c r="BK511" i="26"/>
  <c r="BL511" i="26"/>
  <c r="BM511" i="26"/>
  <c r="BN511" i="26"/>
  <c r="BO511" i="26"/>
  <c r="BP511" i="26"/>
  <c r="BQ511" i="26"/>
  <c r="BK513" i="26"/>
  <c r="BL513" i="26"/>
  <c r="BM513" i="26"/>
  <c r="BN513" i="26"/>
  <c r="BO513" i="26"/>
  <c r="BP513" i="26"/>
  <c r="BQ513" i="26"/>
  <c r="BK515" i="26"/>
  <c r="BL515" i="26"/>
  <c r="BM515" i="26"/>
  <c r="BN515" i="26"/>
  <c r="BO515" i="26"/>
  <c r="BP515" i="26"/>
  <c r="BQ515" i="26"/>
  <c r="BK517" i="26"/>
  <c r="BL517" i="26"/>
  <c r="BM517" i="26"/>
  <c r="BN517" i="26"/>
  <c r="BO517" i="26"/>
  <c r="BP517" i="26"/>
  <c r="BQ517" i="26"/>
  <c r="BK519" i="26"/>
  <c r="BL519" i="26"/>
  <c r="BM519" i="26"/>
  <c r="BN519" i="26"/>
  <c r="BO519" i="26"/>
  <c r="BP519" i="26"/>
  <c r="BQ519" i="26"/>
  <c r="BK521" i="26"/>
  <c r="BL521" i="26"/>
  <c r="BM521" i="26"/>
  <c r="BN521" i="26"/>
  <c r="BO521" i="26"/>
  <c r="BP521" i="26"/>
  <c r="BQ521" i="26"/>
  <c r="BK523" i="26"/>
  <c r="BL523" i="26"/>
  <c r="BM523" i="26"/>
  <c r="BN523" i="26"/>
  <c r="BO523" i="26"/>
  <c r="BP523" i="26"/>
  <c r="BQ523" i="26"/>
  <c r="BK525" i="26"/>
  <c r="BL525" i="26"/>
  <c r="BM525" i="26"/>
  <c r="BN525" i="26"/>
  <c r="BO525" i="26"/>
  <c r="BP525" i="26"/>
  <c r="BQ525" i="26"/>
  <c r="BK527" i="26"/>
  <c r="BL527" i="26"/>
  <c r="BM527" i="26"/>
  <c r="BN527" i="26"/>
  <c r="BO527" i="26"/>
  <c r="BP527" i="26"/>
  <c r="BQ527" i="26"/>
  <c r="BK529" i="26"/>
  <c r="BL529" i="26"/>
  <c r="BM529" i="26"/>
  <c r="BN529" i="26"/>
  <c r="BO529" i="26"/>
  <c r="BP529" i="26"/>
  <c r="BQ529" i="26"/>
  <c r="BK531" i="26"/>
  <c r="BL531" i="26"/>
  <c r="BM531" i="26"/>
  <c r="BN531" i="26"/>
  <c r="BO531" i="26"/>
  <c r="BP531" i="26"/>
  <c r="BQ531" i="26"/>
  <c r="BK533" i="26"/>
  <c r="BL533" i="26"/>
  <c r="BM533" i="26"/>
  <c r="BN533" i="26"/>
  <c r="BO533" i="26"/>
  <c r="BP533" i="26"/>
  <c r="BQ533" i="26"/>
  <c r="BK535" i="26"/>
  <c r="BL535" i="26"/>
  <c r="BM535" i="26"/>
  <c r="BN535" i="26"/>
  <c r="BO535" i="26"/>
  <c r="BP535" i="26"/>
  <c r="BQ535" i="26"/>
  <c r="BK537" i="26"/>
  <c r="BL537" i="26"/>
  <c r="BM537" i="26"/>
  <c r="BN537" i="26"/>
  <c r="BO537" i="26"/>
  <c r="BP537" i="26"/>
  <c r="BQ537" i="26"/>
  <c r="BK539" i="26"/>
  <c r="BL539" i="26"/>
  <c r="BM539" i="26"/>
  <c r="BN539" i="26"/>
  <c r="BO539" i="26"/>
  <c r="BP539" i="26"/>
  <c r="BQ539" i="26"/>
  <c r="BK541" i="26"/>
  <c r="BL541" i="26"/>
  <c r="BM541" i="26"/>
  <c r="BN541" i="26"/>
  <c r="BO541" i="26"/>
  <c r="BP541" i="26"/>
  <c r="BQ541" i="26"/>
  <c r="BK543" i="26"/>
  <c r="BL543" i="26"/>
  <c r="BM543" i="26"/>
  <c r="BN543" i="26"/>
  <c r="BO543" i="26"/>
  <c r="BP543" i="26"/>
  <c r="BQ543" i="26"/>
  <c r="BK545" i="26"/>
  <c r="BL545" i="26"/>
  <c r="BM545" i="26"/>
  <c r="BN545" i="26"/>
  <c r="BO545" i="26"/>
  <c r="BP545" i="26"/>
  <c r="BQ545" i="26"/>
  <c r="BK547" i="26"/>
  <c r="BL547" i="26"/>
  <c r="BM547" i="26"/>
  <c r="BN547" i="26"/>
  <c r="BO547" i="26"/>
  <c r="BP547" i="26"/>
  <c r="BQ547" i="26"/>
  <c r="BK549" i="26"/>
  <c r="BL549" i="26"/>
  <c r="BM549" i="26"/>
  <c r="BN549" i="26"/>
  <c r="BO549" i="26"/>
  <c r="BP549" i="26"/>
  <c r="BQ549" i="26"/>
  <c r="BK551" i="26"/>
  <c r="BL551" i="26"/>
  <c r="BM551" i="26"/>
  <c r="BN551" i="26"/>
  <c r="BO551" i="26"/>
  <c r="BP551" i="26"/>
  <c r="BQ551" i="26"/>
  <c r="BK553" i="26"/>
  <c r="BL553" i="26"/>
  <c r="BM553" i="26"/>
  <c r="BN553" i="26"/>
  <c r="BO553" i="26"/>
  <c r="BP553" i="26"/>
  <c r="BQ553" i="26"/>
  <c r="BK555" i="26"/>
  <c r="BL555" i="26"/>
  <c r="BM555" i="26"/>
  <c r="BN555" i="26"/>
  <c r="BO555" i="26"/>
  <c r="BP555" i="26"/>
  <c r="BQ555" i="26"/>
  <c r="BK557" i="26"/>
  <c r="BL557" i="26"/>
  <c r="BM557" i="26"/>
  <c r="BN557" i="26"/>
  <c r="BO557" i="26"/>
  <c r="BP557" i="26"/>
  <c r="BQ557" i="26"/>
  <c r="BK559" i="26"/>
  <c r="BL559" i="26"/>
  <c r="BM559" i="26"/>
  <c r="BN559" i="26"/>
  <c r="BO559" i="26"/>
  <c r="BP559" i="26"/>
  <c r="BQ559" i="26"/>
  <c r="BK561" i="26"/>
  <c r="BL561" i="26"/>
  <c r="BM561" i="26"/>
  <c r="BN561" i="26"/>
  <c r="BO561" i="26"/>
  <c r="BP561" i="26"/>
  <c r="BQ561" i="26"/>
  <c r="BK563" i="26"/>
  <c r="BL563" i="26"/>
  <c r="BM563" i="26"/>
  <c r="BN563" i="26"/>
  <c r="BO563" i="26"/>
  <c r="BP563" i="26"/>
  <c r="BQ563" i="26"/>
  <c r="BK565" i="26"/>
  <c r="BL565" i="26"/>
  <c r="BM565" i="26"/>
  <c r="BN565" i="26"/>
  <c r="BO565" i="26"/>
  <c r="BP565" i="26"/>
  <c r="BQ565" i="26"/>
  <c r="BK567" i="26"/>
  <c r="BL567" i="26"/>
  <c r="BM567" i="26"/>
  <c r="BN567" i="26"/>
  <c r="BO567" i="26"/>
  <c r="BP567" i="26"/>
  <c r="BQ567" i="26"/>
  <c r="BK569" i="26"/>
  <c r="BL569" i="26"/>
  <c r="BM569" i="26"/>
  <c r="BN569" i="26"/>
  <c r="BO569" i="26"/>
  <c r="BP569" i="26"/>
  <c r="BQ569" i="26"/>
  <c r="BK571" i="26"/>
  <c r="BL571" i="26"/>
  <c r="BM571" i="26"/>
  <c r="BN571" i="26"/>
  <c r="BO571" i="26"/>
  <c r="BP571" i="26"/>
  <c r="BQ571" i="26"/>
  <c r="BK573" i="26"/>
  <c r="BL573" i="26"/>
  <c r="BM573" i="26"/>
  <c r="BN573" i="26"/>
  <c r="BO573" i="26"/>
  <c r="BP573" i="26"/>
  <c r="BQ573" i="26"/>
  <c r="BK575" i="26"/>
  <c r="BL575" i="26"/>
  <c r="BM575" i="26"/>
  <c r="BN575" i="26"/>
  <c r="BO575" i="26"/>
  <c r="BP575" i="26"/>
  <c r="BQ575" i="26"/>
  <c r="BK577" i="26"/>
  <c r="BL577" i="26"/>
  <c r="BM577" i="26"/>
  <c r="BN577" i="26"/>
  <c r="BO577" i="26"/>
  <c r="BP577" i="26"/>
  <c r="BQ577" i="26"/>
  <c r="BK579" i="26"/>
  <c r="BL579" i="26"/>
  <c r="BM579" i="26"/>
  <c r="BN579" i="26"/>
  <c r="BO579" i="26"/>
  <c r="BP579" i="26"/>
  <c r="BQ579" i="26"/>
  <c r="AT582" i="26"/>
  <c r="AT586" i="26"/>
  <c r="AT584" i="26"/>
  <c r="C14" i="27"/>
  <c r="D21" i="3"/>
  <c r="C5" i="3"/>
  <c r="I34" i="3"/>
  <c r="D17" i="3"/>
  <c r="O33" i="19"/>
  <c r="Q33" i="19" s="1"/>
  <c r="BE568" i="26"/>
  <c r="BE554" i="26"/>
  <c r="BE542" i="26"/>
  <c r="BE536" i="26"/>
  <c r="BE534" i="26"/>
  <c r="BE532" i="26"/>
  <c r="BE530" i="26"/>
  <c r="BE528" i="26"/>
  <c r="BE526" i="26"/>
  <c r="BE524" i="26"/>
  <c r="BE522" i="26"/>
  <c r="BE520" i="26"/>
  <c r="BE518" i="26"/>
  <c r="BE516" i="26"/>
  <c r="BE514" i="26"/>
  <c r="BE512" i="26"/>
  <c r="BE510" i="26"/>
  <c r="BE508" i="26"/>
  <c r="BE506" i="26"/>
  <c r="BE504" i="26"/>
  <c r="BE502" i="26"/>
  <c r="BE500" i="26"/>
  <c r="BE498" i="26"/>
  <c r="BE496" i="26"/>
  <c r="BE494" i="26"/>
  <c r="BE490" i="26"/>
  <c r="BE488" i="26"/>
  <c r="BE486" i="26"/>
  <c r="BE484" i="26"/>
  <c r="BE482" i="26"/>
  <c r="BE480" i="26"/>
  <c r="BE478" i="26"/>
  <c r="BE476" i="26"/>
  <c r="BE474" i="26"/>
  <c r="BE472" i="26"/>
  <c r="BE470" i="26"/>
  <c r="BE468" i="26"/>
  <c r="BE466" i="26"/>
  <c r="BE464" i="26"/>
  <c r="BE462" i="26"/>
  <c r="BE460" i="26"/>
  <c r="BE458" i="26"/>
  <c r="BE456" i="26"/>
  <c r="BE454" i="26"/>
  <c r="BE452" i="26"/>
  <c r="BE450" i="26"/>
  <c r="BE448" i="26"/>
  <c r="BE446" i="26"/>
  <c r="BE444" i="26"/>
  <c r="BE442" i="26"/>
  <c r="BE440" i="26"/>
  <c r="BE438" i="26"/>
  <c r="BE436" i="26"/>
  <c r="BE434" i="26"/>
  <c r="BE432" i="26"/>
  <c r="BE430" i="26"/>
  <c r="BE428" i="26"/>
  <c r="BE426" i="26"/>
  <c r="BE424" i="26"/>
  <c r="BE422" i="26"/>
  <c r="BE420" i="26"/>
  <c r="BE418" i="26"/>
  <c r="BE416" i="26"/>
  <c r="BE414" i="26"/>
  <c r="BE412" i="26"/>
  <c r="BE410" i="26"/>
  <c r="BE408" i="26"/>
  <c r="BE406" i="26"/>
  <c r="BE404" i="26"/>
  <c r="BE402" i="26"/>
  <c r="BE400" i="26"/>
  <c r="BE398" i="26"/>
  <c r="BE396" i="26"/>
  <c r="BE394" i="26"/>
  <c r="BE392" i="26"/>
  <c r="BE390" i="26"/>
  <c r="BE388" i="26"/>
  <c r="BE386" i="26"/>
  <c r="BE384" i="26"/>
  <c r="BE382" i="26"/>
  <c r="BE380" i="26"/>
  <c r="BE378" i="26"/>
  <c r="BE376" i="26"/>
  <c r="BE374" i="26"/>
  <c r="BE372" i="26"/>
  <c r="BE370" i="26"/>
  <c r="BE368" i="26"/>
  <c r="BE366" i="26"/>
  <c r="BE364" i="26"/>
  <c r="BE362" i="26"/>
  <c r="BE360" i="26"/>
  <c r="BE358" i="26"/>
  <c r="BE356" i="26"/>
  <c r="BE354" i="26"/>
  <c r="BE352" i="26"/>
  <c r="BE350" i="26"/>
  <c r="BE348" i="26"/>
  <c r="BE346" i="26"/>
  <c r="BE344" i="26"/>
  <c r="BE342" i="26"/>
  <c r="BE340" i="26"/>
  <c r="BE338" i="26"/>
  <c r="BE336" i="26"/>
  <c r="BE334" i="26"/>
  <c r="BE332" i="26"/>
  <c r="BE330" i="26"/>
  <c r="BE328" i="26"/>
  <c r="BE326" i="26"/>
  <c r="BE324" i="26"/>
  <c r="BE322" i="26"/>
  <c r="BE320" i="26"/>
  <c r="BE318" i="26"/>
  <c r="BE316" i="26"/>
  <c r="BE314" i="26"/>
  <c r="BE312" i="26"/>
  <c r="BE310" i="26"/>
  <c r="BE308" i="26"/>
  <c r="BE306" i="26"/>
  <c r="BE304" i="26"/>
  <c r="BE302" i="26"/>
  <c r="BE300" i="26"/>
  <c r="BE298" i="26"/>
  <c r="BE296" i="26"/>
  <c r="BE294" i="26"/>
  <c r="BE292" i="26"/>
  <c r="BE290" i="26"/>
  <c r="BE288" i="26"/>
  <c r="BE286" i="26"/>
  <c r="BE284" i="26"/>
  <c r="BE282" i="26"/>
  <c r="BE280" i="26"/>
  <c r="BE278" i="26"/>
  <c r="BE276" i="26"/>
  <c r="BE274" i="26"/>
  <c r="BE272" i="26"/>
  <c r="BE270" i="26"/>
  <c r="BE268" i="26"/>
  <c r="BE266" i="26"/>
  <c r="BE264" i="26"/>
  <c r="BE262" i="26"/>
  <c r="BE260" i="26"/>
  <c r="BE258" i="26"/>
  <c r="BE256" i="26"/>
  <c r="BE254" i="26"/>
  <c r="BE252" i="26"/>
  <c r="BE250" i="26"/>
  <c r="BE248" i="26"/>
  <c r="BE246" i="26"/>
  <c r="BE244" i="26"/>
  <c r="BE242" i="26"/>
  <c r="BE240" i="26"/>
  <c r="BE238" i="26"/>
  <c r="BE236" i="26"/>
  <c r="BE234" i="26"/>
  <c r="BE232" i="26"/>
  <c r="BE230" i="26"/>
  <c r="BE228" i="26"/>
  <c r="BE226" i="26"/>
  <c r="BE224" i="26"/>
  <c r="BE222" i="26"/>
  <c r="BE218" i="26"/>
  <c r="BE216" i="26"/>
  <c r="BE214" i="26"/>
  <c r="BE212" i="26"/>
  <c r="BE210" i="26"/>
  <c r="BE208" i="26"/>
  <c r="BE206" i="26"/>
  <c r="BE204" i="26"/>
  <c r="BE200" i="26"/>
  <c r="BE198" i="26"/>
  <c r="BE196" i="26"/>
  <c r="BE192" i="26"/>
  <c r="BE188" i="26"/>
  <c r="BE186" i="26"/>
  <c r="BE184" i="26"/>
  <c r="BE182" i="26"/>
  <c r="BE180" i="26"/>
  <c r="BE178" i="26"/>
  <c r="BE176" i="26"/>
  <c r="BE170" i="26"/>
  <c r="BE168" i="26"/>
  <c r="BE166" i="26"/>
  <c r="BE164" i="26"/>
  <c r="BE162" i="26"/>
  <c r="BE160" i="26"/>
  <c r="BE158" i="26"/>
  <c r="BE156" i="26"/>
  <c r="BE154" i="26"/>
  <c r="BE152" i="26"/>
  <c r="BE148" i="26"/>
  <c r="BE146" i="26"/>
  <c r="BE144" i="26"/>
  <c r="BE142" i="26"/>
  <c r="BE140" i="26"/>
  <c r="BE138" i="26"/>
  <c r="BE136" i="26"/>
  <c r="BE130" i="26"/>
  <c r="BE128" i="26"/>
  <c r="BE126" i="26"/>
  <c r="BE124" i="26"/>
  <c r="BE120" i="26"/>
  <c r="BE118" i="26"/>
  <c r="BE116" i="26"/>
  <c r="BE112" i="26"/>
  <c r="BE110" i="26"/>
  <c r="BE108" i="26"/>
  <c r="BE104" i="26"/>
  <c r="BE102" i="26"/>
  <c r="BE100" i="26"/>
  <c r="BE96" i="26"/>
  <c r="BE94" i="26"/>
  <c r="BE90" i="26"/>
  <c r="BE88" i="26"/>
  <c r="BE86" i="26"/>
  <c r="BE70" i="26"/>
  <c r="BE68" i="26"/>
  <c r="BE66" i="26"/>
  <c r="BE42" i="26"/>
  <c r="BE36" i="26"/>
  <c r="E299" i="19"/>
  <c r="F299" i="19"/>
  <c r="G299" i="19"/>
  <c r="H299" i="19"/>
  <c r="I299" i="19"/>
  <c r="J299" i="19"/>
  <c r="L299" i="19"/>
  <c r="M299" i="19"/>
  <c r="N299" i="19"/>
  <c r="P299" i="19"/>
  <c r="E300" i="19"/>
  <c r="F300" i="19"/>
  <c r="G300" i="19"/>
  <c r="H300" i="19"/>
  <c r="I300" i="19"/>
  <c r="J300" i="19"/>
  <c r="K300" i="19"/>
  <c r="L300" i="19"/>
  <c r="M300" i="19"/>
  <c r="N300" i="19"/>
  <c r="P300" i="19"/>
  <c r="E301" i="19"/>
  <c r="F301" i="19"/>
  <c r="G301" i="19"/>
  <c r="H301" i="19"/>
  <c r="I301" i="19"/>
  <c r="J301" i="19"/>
  <c r="K301" i="19"/>
  <c r="L301" i="19"/>
  <c r="M301" i="19"/>
  <c r="N301" i="19"/>
  <c r="P301" i="19"/>
  <c r="D301" i="19"/>
  <c r="D299" i="19"/>
  <c r="D300" i="19"/>
  <c r="E297" i="19"/>
  <c r="E305" i="19" s="1"/>
  <c r="E328" i="19" s="1"/>
  <c r="F297" i="19"/>
  <c r="F305" i="19" s="1"/>
  <c r="F307" i="19" s="1"/>
  <c r="G297" i="19"/>
  <c r="G305" i="19" s="1"/>
  <c r="G307" i="19" s="1"/>
  <c r="AZ518" i="26"/>
  <c r="BL518" i="26" s="1"/>
  <c r="H297" i="19"/>
  <c r="I297" i="19"/>
  <c r="I305" i="19" s="1"/>
  <c r="I307" i="19" s="1"/>
  <c r="J297" i="19"/>
  <c r="J305" i="19" s="1"/>
  <c r="J307" i="19" s="1"/>
  <c r="K297" i="19"/>
  <c r="K305" i="19" s="1"/>
  <c r="K307" i="19" s="1"/>
  <c r="L297" i="19"/>
  <c r="L305" i="19" s="1"/>
  <c r="L307" i="19" s="1"/>
  <c r="M297" i="19"/>
  <c r="N297" i="19"/>
  <c r="O6" i="19"/>
  <c r="Q6" i="19" s="1"/>
  <c r="O7" i="19"/>
  <c r="Q7" i="19" s="1"/>
  <c r="O8" i="19"/>
  <c r="Q8" i="19" s="1"/>
  <c r="O9" i="19"/>
  <c r="Q9" i="19" s="1"/>
  <c r="O10" i="19"/>
  <c r="Q10" i="19" s="1"/>
  <c r="O11" i="19"/>
  <c r="Q11" i="19" s="1"/>
  <c r="O12" i="19"/>
  <c r="Q12" i="19" s="1"/>
  <c r="O13" i="19"/>
  <c r="Q13" i="19" s="1"/>
  <c r="O14" i="19"/>
  <c r="Q14" i="19" s="1"/>
  <c r="O15" i="19"/>
  <c r="Q15" i="19" s="1"/>
  <c r="O16" i="19"/>
  <c r="Q16" i="19" s="1"/>
  <c r="O17" i="19"/>
  <c r="Q17" i="19" s="1"/>
  <c r="O18" i="19"/>
  <c r="Q18" i="19" s="1"/>
  <c r="O19" i="19"/>
  <c r="Q19" i="19" s="1"/>
  <c r="O20" i="19"/>
  <c r="Q20" i="19" s="1"/>
  <c r="O21" i="19"/>
  <c r="Q21" i="19" s="1"/>
  <c r="O22" i="19"/>
  <c r="Q22" i="19" s="1"/>
  <c r="O23" i="19"/>
  <c r="Q23" i="19" s="1"/>
  <c r="O24" i="19"/>
  <c r="Q24" i="19" s="1"/>
  <c r="O25" i="19"/>
  <c r="Q25" i="19" s="1"/>
  <c r="O26" i="19"/>
  <c r="Q26" i="19" s="1"/>
  <c r="O27" i="19"/>
  <c r="Q27" i="19" s="1"/>
  <c r="O28" i="19"/>
  <c r="Q28" i="19" s="1"/>
  <c r="O29" i="19"/>
  <c r="Q29" i="19" s="1"/>
  <c r="O30" i="19"/>
  <c r="Q30" i="19" s="1"/>
  <c r="O31" i="19"/>
  <c r="Q31" i="19" s="1"/>
  <c r="O32" i="19"/>
  <c r="Q32" i="19" s="1"/>
  <c r="O34" i="19"/>
  <c r="Q34" i="19" s="1"/>
  <c r="O35" i="19"/>
  <c r="Q35" i="19" s="1"/>
  <c r="O36" i="19"/>
  <c r="Q36" i="19" s="1"/>
  <c r="O37" i="19"/>
  <c r="Q37" i="19" s="1"/>
  <c r="O38" i="19"/>
  <c r="Q38" i="19" s="1"/>
  <c r="O39" i="19"/>
  <c r="Q39" i="19" s="1"/>
  <c r="O40" i="19"/>
  <c r="Q40" i="19" s="1"/>
  <c r="O41" i="19"/>
  <c r="Q41" i="19" s="1"/>
  <c r="O42" i="19"/>
  <c r="Q42" i="19" s="1"/>
  <c r="O43" i="19"/>
  <c r="Q43" i="19" s="1"/>
  <c r="O44" i="19"/>
  <c r="Q44" i="19" s="1"/>
  <c r="O45" i="19"/>
  <c r="Q45" i="19" s="1"/>
  <c r="O46" i="19"/>
  <c r="Q46" i="19" s="1"/>
  <c r="O47" i="19"/>
  <c r="Q47" i="19" s="1"/>
  <c r="O48" i="19"/>
  <c r="Q48" i="19" s="1"/>
  <c r="O49" i="19"/>
  <c r="Q49" i="19" s="1"/>
  <c r="O50" i="19"/>
  <c r="Q50" i="19" s="1"/>
  <c r="O51" i="19"/>
  <c r="Q51" i="19" s="1"/>
  <c r="O52" i="19"/>
  <c r="Q52" i="19" s="1"/>
  <c r="O53" i="19"/>
  <c r="Q53" i="19" s="1"/>
  <c r="O54" i="19"/>
  <c r="Q54" i="19" s="1"/>
  <c r="O55" i="19"/>
  <c r="Q55" i="19" s="1"/>
  <c r="O56" i="19"/>
  <c r="Q56" i="19" s="1"/>
  <c r="O57" i="19"/>
  <c r="Q57" i="19" s="1"/>
  <c r="O58" i="19"/>
  <c r="Q58" i="19" s="1"/>
  <c r="O59" i="19"/>
  <c r="Q59" i="19" s="1"/>
  <c r="O60" i="19"/>
  <c r="Q60" i="19" s="1"/>
  <c r="O61" i="19"/>
  <c r="Q61" i="19" s="1"/>
  <c r="O62" i="19"/>
  <c r="Q62" i="19" s="1"/>
  <c r="O63" i="19"/>
  <c r="Q63" i="19" s="1"/>
  <c r="O64" i="19"/>
  <c r="Q64" i="19" s="1"/>
  <c r="O65" i="19"/>
  <c r="Q65" i="19" s="1"/>
  <c r="O66" i="19"/>
  <c r="Q66" i="19" s="1"/>
  <c r="O67" i="19"/>
  <c r="Q67" i="19" s="1"/>
  <c r="O68" i="19"/>
  <c r="Q68" i="19" s="1"/>
  <c r="O69" i="19"/>
  <c r="Q69" i="19" s="1"/>
  <c r="O70" i="19"/>
  <c r="Q70" i="19" s="1"/>
  <c r="O71" i="19"/>
  <c r="Q71" i="19" s="1"/>
  <c r="O72" i="19"/>
  <c r="Q72" i="19" s="1"/>
  <c r="O73" i="19"/>
  <c r="Q73" i="19" s="1"/>
  <c r="O74" i="19"/>
  <c r="Q74" i="19" s="1"/>
  <c r="O75" i="19"/>
  <c r="Q75" i="19" s="1"/>
  <c r="O76" i="19"/>
  <c r="Q76" i="19" s="1"/>
  <c r="O77" i="19"/>
  <c r="Q77" i="19" s="1"/>
  <c r="O78" i="19"/>
  <c r="Q78" i="19" s="1"/>
  <c r="O79" i="19"/>
  <c r="Q79" i="19" s="1"/>
  <c r="O80" i="19"/>
  <c r="Q80" i="19" s="1"/>
  <c r="O81" i="19"/>
  <c r="Q81" i="19" s="1"/>
  <c r="O82" i="19"/>
  <c r="Q82" i="19" s="1"/>
  <c r="O83" i="19"/>
  <c r="Q83" i="19" s="1"/>
  <c r="O84" i="19"/>
  <c r="Q84" i="19" s="1"/>
  <c r="O85" i="19"/>
  <c r="Q85" i="19" s="1"/>
  <c r="O86" i="19"/>
  <c r="Q86" i="19" s="1"/>
  <c r="O87" i="19"/>
  <c r="Q87" i="19" s="1"/>
  <c r="O88" i="19"/>
  <c r="Q88" i="19" s="1"/>
  <c r="O89" i="19"/>
  <c r="Q89" i="19" s="1"/>
  <c r="O90" i="19"/>
  <c r="Q90" i="19" s="1"/>
  <c r="O91" i="19"/>
  <c r="Q91" i="19" s="1"/>
  <c r="O92" i="19"/>
  <c r="Q92" i="19" s="1"/>
  <c r="O93" i="19"/>
  <c r="Q93" i="19" s="1"/>
  <c r="O94" i="19"/>
  <c r="Q94" i="19" s="1"/>
  <c r="O95" i="19"/>
  <c r="Q95" i="19" s="1"/>
  <c r="O96" i="19"/>
  <c r="Q96" i="19" s="1"/>
  <c r="O97" i="19"/>
  <c r="Q97" i="19" s="1"/>
  <c r="O98" i="19"/>
  <c r="Q98" i="19" s="1"/>
  <c r="O99" i="19"/>
  <c r="Q99" i="19" s="1"/>
  <c r="O100" i="19"/>
  <c r="Q100" i="19" s="1"/>
  <c r="O101" i="19"/>
  <c r="Q101" i="19" s="1"/>
  <c r="O102" i="19"/>
  <c r="Q102" i="19" s="1"/>
  <c r="O103" i="19"/>
  <c r="Q103" i="19" s="1"/>
  <c r="O104" i="19"/>
  <c r="Q104" i="19" s="1"/>
  <c r="O105" i="19"/>
  <c r="Q105" i="19" s="1"/>
  <c r="O106" i="19"/>
  <c r="Q106" i="19" s="1"/>
  <c r="O107" i="19"/>
  <c r="Q107" i="19" s="1"/>
  <c r="O108" i="19"/>
  <c r="Q108" i="19" s="1"/>
  <c r="O109" i="19"/>
  <c r="Q109" i="19" s="1"/>
  <c r="O110" i="19"/>
  <c r="Q110" i="19" s="1"/>
  <c r="O111" i="19"/>
  <c r="Q111" i="19" s="1"/>
  <c r="O112" i="19"/>
  <c r="Q112" i="19" s="1"/>
  <c r="O113" i="19"/>
  <c r="Q113" i="19" s="1"/>
  <c r="O114" i="19"/>
  <c r="Q114" i="19" s="1"/>
  <c r="O115" i="19"/>
  <c r="Q115" i="19" s="1"/>
  <c r="O116" i="19"/>
  <c r="Q116" i="19" s="1"/>
  <c r="O117" i="19"/>
  <c r="Q117" i="19" s="1"/>
  <c r="O118" i="19"/>
  <c r="Q118" i="19" s="1"/>
  <c r="O119" i="19"/>
  <c r="Q119" i="19" s="1"/>
  <c r="O120" i="19"/>
  <c r="Q120" i="19" s="1"/>
  <c r="O121" i="19"/>
  <c r="Q121" i="19" s="1"/>
  <c r="O122" i="19"/>
  <c r="Q122" i="19" s="1"/>
  <c r="O123" i="19"/>
  <c r="Q123" i="19" s="1"/>
  <c r="O124" i="19"/>
  <c r="Q124" i="19" s="1"/>
  <c r="O125" i="19"/>
  <c r="Q125" i="19" s="1"/>
  <c r="O126" i="19"/>
  <c r="Q126" i="19" s="1"/>
  <c r="O127" i="19"/>
  <c r="Q127" i="19" s="1"/>
  <c r="O128" i="19"/>
  <c r="Q128" i="19" s="1"/>
  <c r="O129" i="19"/>
  <c r="Q129" i="19" s="1"/>
  <c r="O130" i="19"/>
  <c r="Q130" i="19" s="1"/>
  <c r="O131" i="19"/>
  <c r="Q131" i="19" s="1"/>
  <c r="O132" i="19"/>
  <c r="Q132" i="19" s="1"/>
  <c r="O133" i="19"/>
  <c r="Q133" i="19" s="1"/>
  <c r="O134" i="19"/>
  <c r="Q134" i="19" s="1"/>
  <c r="O135" i="19"/>
  <c r="Q135" i="19" s="1"/>
  <c r="O136" i="19"/>
  <c r="Q136" i="19" s="1"/>
  <c r="O137" i="19"/>
  <c r="Q137" i="19" s="1"/>
  <c r="O138" i="19"/>
  <c r="Q138" i="19" s="1"/>
  <c r="O139" i="19"/>
  <c r="Q139" i="19" s="1"/>
  <c r="O140" i="19"/>
  <c r="Q140" i="19" s="1"/>
  <c r="O141" i="19"/>
  <c r="Q141" i="19" s="1"/>
  <c r="O142" i="19"/>
  <c r="Q142" i="19" s="1"/>
  <c r="O143" i="19"/>
  <c r="Q143" i="19" s="1"/>
  <c r="O144" i="19"/>
  <c r="Q144" i="19" s="1"/>
  <c r="O145" i="19"/>
  <c r="Q145" i="19" s="1"/>
  <c r="O146" i="19"/>
  <c r="Q146" i="19" s="1"/>
  <c r="O147" i="19"/>
  <c r="Q147" i="19" s="1"/>
  <c r="O148" i="19"/>
  <c r="Q148" i="19" s="1"/>
  <c r="O149" i="19"/>
  <c r="Q149" i="19" s="1"/>
  <c r="O150" i="19"/>
  <c r="Q150" i="19" s="1"/>
  <c r="O151" i="19"/>
  <c r="Q151" i="19" s="1"/>
  <c r="O152" i="19"/>
  <c r="Q152" i="19" s="1"/>
  <c r="O153" i="19"/>
  <c r="Q153" i="19" s="1"/>
  <c r="O154" i="19"/>
  <c r="Q154" i="19" s="1"/>
  <c r="O155" i="19"/>
  <c r="Q155" i="19" s="1"/>
  <c r="O156" i="19"/>
  <c r="Q156" i="19" s="1"/>
  <c r="O157" i="19"/>
  <c r="Q157" i="19" s="1"/>
  <c r="O158" i="19"/>
  <c r="Q158" i="19" s="1"/>
  <c r="O159" i="19"/>
  <c r="Q159" i="19" s="1"/>
  <c r="O160" i="19"/>
  <c r="Q160" i="19" s="1"/>
  <c r="O161" i="19"/>
  <c r="Q161" i="19" s="1"/>
  <c r="O162" i="19"/>
  <c r="Q162" i="19" s="1"/>
  <c r="O163" i="19"/>
  <c r="Q163" i="19" s="1"/>
  <c r="O164" i="19"/>
  <c r="Q164" i="19" s="1"/>
  <c r="O165" i="19"/>
  <c r="Q165" i="19" s="1"/>
  <c r="O166" i="19"/>
  <c r="Q166" i="19" s="1"/>
  <c r="O167" i="19"/>
  <c r="Q167" i="19" s="1"/>
  <c r="O168" i="19"/>
  <c r="Q168" i="19" s="1"/>
  <c r="O169" i="19"/>
  <c r="Q169" i="19" s="1"/>
  <c r="O170" i="19"/>
  <c r="Q170" i="19" s="1"/>
  <c r="O171" i="19"/>
  <c r="Q171" i="19" s="1"/>
  <c r="O172" i="19"/>
  <c r="Q172" i="19" s="1"/>
  <c r="O173" i="19"/>
  <c r="Q173" i="19" s="1"/>
  <c r="O174" i="19"/>
  <c r="Q174" i="19" s="1"/>
  <c r="O175" i="19"/>
  <c r="Q175" i="19" s="1"/>
  <c r="O176" i="19"/>
  <c r="Q176" i="19" s="1"/>
  <c r="O177" i="19"/>
  <c r="Q177" i="19" s="1"/>
  <c r="O178" i="19"/>
  <c r="Q178" i="19" s="1"/>
  <c r="O179" i="19"/>
  <c r="Q179" i="19" s="1"/>
  <c r="O180" i="19"/>
  <c r="Q180" i="19" s="1"/>
  <c r="O181" i="19"/>
  <c r="Q181" i="19" s="1"/>
  <c r="O182" i="19"/>
  <c r="Q182" i="19" s="1"/>
  <c r="O183" i="19"/>
  <c r="Q183" i="19" s="1"/>
  <c r="O184" i="19"/>
  <c r="Q184" i="19" s="1"/>
  <c r="O185" i="19"/>
  <c r="Q185" i="19" s="1"/>
  <c r="O186" i="19"/>
  <c r="Q186" i="19" s="1"/>
  <c r="O187" i="19"/>
  <c r="Q187" i="19" s="1"/>
  <c r="O188" i="19"/>
  <c r="Q188" i="19" s="1"/>
  <c r="O189" i="19"/>
  <c r="Q189" i="19" s="1"/>
  <c r="O190" i="19"/>
  <c r="Q190" i="19" s="1"/>
  <c r="O191" i="19"/>
  <c r="Q191" i="19" s="1"/>
  <c r="O192" i="19"/>
  <c r="Q192" i="19" s="1"/>
  <c r="O193" i="19"/>
  <c r="Q193" i="19" s="1"/>
  <c r="O194" i="19"/>
  <c r="Q194" i="19" s="1"/>
  <c r="O195" i="19"/>
  <c r="Q195" i="19" s="1"/>
  <c r="O196" i="19"/>
  <c r="Q196" i="19" s="1"/>
  <c r="O197" i="19"/>
  <c r="Q197" i="19" s="1"/>
  <c r="O198" i="19"/>
  <c r="Q198" i="19" s="1"/>
  <c r="O199" i="19"/>
  <c r="Q199" i="19" s="1"/>
  <c r="O200" i="19"/>
  <c r="Q200" i="19" s="1"/>
  <c r="O201" i="19"/>
  <c r="Q201" i="19" s="1"/>
  <c r="O202" i="19"/>
  <c r="Q202" i="19" s="1"/>
  <c r="O203" i="19"/>
  <c r="Q203" i="19" s="1"/>
  <c r="O204" i="19"/>
  <c r="Q204" i="19" s="1"/>
  <c r="O205" i="19"/>
  <c r="Q205" i="19" s="1"/>
  <c r="O206" i="19"/>
  <c r="Q206" i="19" s="1"/>
  <c r="O207" i="19"/>
  <c r="Q207" i="19" s="1"/>
  <c r="O208" i="19"/>
  <c r="Q208" i="19" s="1"/>
  <c r="O209" i="19"/>
  <c r="Q209" i="19" s="1"/>
  <c r="O210" i="19"/>
  <c r="Q210" i="19" s="1"/>
  <c r="O211" i="19"/>
  <c r="Q211" i="19" s="1"/>
  <c r="O212" i="19"/>
  <c r="Q212" i="19" s="1"/>
  <c r="O213" i="19"/>
  <c r="Q213" i="19" s="1"/>
  <c r="O214" i="19"/>
  <c r="Q214" i="19" s="1"/>
  <c r="O215" i="19"/>
  <c r="Q215" i="19" s="1"/>
  <c r="O216" i="19"/>
  <c r="Q216" i="19" s="1"/>
  <c r="O217" i="19"/>
  <c r="Q217" i="19" s="1"/>
  <c r="O218" i="19"/>
  <c r="Q218" i="19" s="1"/>
  <c r="O219" i="19"/>
  <c r="Q219" i="19" s="1"/>
  <c r="O220" i="19"/>
  <c r="Q220" i="19" s="1"/>
  <c r="O221" i="19"/>
  <c r="Q221" i="19" s="1"/>
  <c r="O222" i="19"/>
  <c r="Q222" i="19" s="1"/>
  <c r="O223" i="19"/>
  <c r="Q223" i="19" s="1"/>
  <c r="O224" i="19"/>
  <c r="Q224" i="19" s="1"/>
  <c r="O225" i="19"/>
  <c r="Q225" i="19" s="1"/>
  <c r="O226" i="19"/>
  <c r="Q226" i="19" s="1"/>
  <c r="O227" i="19"/>
  <c r="Q227" i="19" s="1"/>
  <c r="O228" i="19"/>
  <c r="Q228" i="19" s="1"/>
  <c r="O229" i="19"/>
  <c r="Q229" i="19" s="1"/>
  <c r="O230" i="19"/>
  <c r="Q230" i="19" s="1"/>
  <c r="O231" i="19"/>
  <c r="Q231" i="19" s="1"/>
  <c r="O232" i="19"/>
  <c r="Q232" i="19" s="1"/>
  <c r="O233" i="19"/>
  <c r="Q233" i="19" s="1"/>
  <c r="O234" i="19"/>
  <c r="Q234" i="19" s="1"/>
  <c r="O235" i="19"/>
  <c r="Q235" i="19" s="1"/>
  <c r="O236" i="19"/>
  <c r="Q236" i="19" s="1"/>
  <c r="O237" i="19"/>
  <c r="Q237" i="19" s="1"/>
  <c r="O238" i="19"/>
  <c r="Q238" i="19" s="1"/>
  <c r="O239" i="19"/>
  <c r="Q239" i="19" s="1"/>
  <c r="O240" i="19"/>
  <c r="Q240" i="19" s="1"/>
  <c r="O241" i="19"/>
  <c r="Q241" i="19" s="1"/>
  <c r="O242" i="19"/>
  <c r="Q242" i="19" s="1"/>
  <c r="O243" i="19"/>
  <c r="Q243" i="19" s="1"/>
  <c r="O244" i="19"/>
  <c r="Q244" i="19" s="1"/>
  <c r="O245" i="19"/>
  <c r="Q245" i="19" s="1"/>
  <c r="O246" i="19"/>
  <c r="Q246" i="19" s="1"/>
  <c r="O247" i="19"/>
  <c r="Q247" i="19" s="1"/>
  <c r="O248" i="19"/>
  <c r="Q248" i="19" s="1"/>
  <c r="O249" i="19"/>
  <c r="Q249" i="19" s="1"/>
  <c r="O250" i="19"/>
  <c r="Q250" i="19" s="1"/>
  <c r="O251" i="19"/>
  <c r="Q251" i="19" s="1"/>
  <c r="O252" i="19"/>
  <c r="Q252" i="19" s="1"/>
  <c r="O253" i="19"/>
  <c r="Q253" i="19" s="1"/>
  <c r="O254" i="19"/>
  <c r="Q254" i="19" s="1"/>
  <c r="O255" i="19"/>
  <c r="Q255" i="19" s="1"/>
  <c r="O256" i="19"/>
  <c r="Q256" i="19" s="1"/>
  <c r="O257" i="19"/>
  <c r="Q257" i="19" s="1"/>
  <c r="O258" i="19"/>
  <c r="Q258" i="19" s="1"/>
  <c r="O259" i="19"/>
  <c r="Q259" i="19" s="1"/>
  <c r="O260" i="19"/>
  <c r="Q260" i="19" s="1"/>
  <c r="O261" i="19"/>
  <c r="Q261" i="19" s="1"/>
  <c r="O262" i="19"/>
  <c r="Q262" i="19" s="1"/>
  <c r="O263" i="19"/>
  <c r="Q263" i="19" s="1"/>
  <c r="O264" i="19"/>
  <c r="Q264" i="19" s="1"/>
  <c r="O265" i="19"/>
  <c r="Q265" i="19" s="1"/>
  <c r="O266" i="19"/>
  <c r="Q266" i="19" s="1"/>
  <c r="O267" i="19"/>
  <c r="Q267" i="19" s="1"/>
  <c r="O268" i="19"/>
  <c r="Q268" i="19" s="1"/>
  <c r="O269" i="19"/>
  <c r="Q269" i="19" s="1"/>
  <c r="O270" i="19"/>
  <c r="Q270" i="19" s="1"/>
  <c r="O271" i="19"/>
  <c r="Q271" i="19" s="1"/>
  <c r="O272" i="19"/>
  <c r="Q272" i="19" s="1"/>
  <c r="O273" i="19"/>
  <c r="Q273" i="19" s="1"/>
  <c r="O274" i="19"/>
  <c r="Q274" i="19" s="1"/>
  <c r="O275" i="19"/>
  <c r="Q275" i="19" s="1"/>
  <c r="O276" i="19"/>
  <c r="Q276" i="19" s="1"/>
  <c r="O277" i="19"/>
  <c r="Q277" i="19" s="1"/>
  <c r="O278" i="19"/>
  <c r="Q278" i="19" s="1"/>
  <c r="O279" i="19"/>
  <c r="Q279" i="19" s="1"/>
  <c r="O280" i="19"/>
  <c r="Q280" i="19" s="1"/>
  <c r="O281" i="19"/>
  <c r="Q281" i="19" s="1"/>
  <c r="O282" i="19"/>
  <c r="Q282" i="19" s="1"/>
  <c r="O283" i="19"/>
  <c r="Q283" i="19" s="1"/>
  <c r="O284" i="19"/>
  <c r="Q284" i="19" s="1"/>
  <c r="O285" i="19"/>
  <c r="Q285" i="19" s="1"/>
  <c r="O286" i="19"/>
  <c r="Q286" i="19" s="1"/>
  <c r="O287" i="19"/>
  <c r="Q287" i="19" s="1"/>
  <c r="O288" i="19"/>
  <c r="Q288" i="19" s="1"/>
  <c r="O289" i="19"/>
  <c r="Q289" i="19" s="1"/>
  <c r="O290" i="19"/>
  <c r="Q290" i="19" s="1"/>
  <c r="O291" i="19"/>
  <c r="Q291" i="19" s="1"/>
  <c r="O292" i="19"/>
  <c r="Q292" i="19" s="1"/>
  <c r="O293" i="19"/>
  <c r="Q293" i="19" s="1"/>
  <c r="O294" i="19"/>
  <c r="Q294" i="19" s="1"/>
  <c r="P297" i="19"/>
  <c r="P304" i="19" s="1"/>
  <c r="D297" i="19"/>
  <c r="D305" i="19" s="1"/>
  <c r="D307" i="19" s="1"/>
  <c r="BC556" i="26"/>
  <c r="BO556" i="26" s="1"/>
  <c r="BA556" i="26"/>
  <c r="BM556" i="26" s="1"/>
  <c r="AY556" i="26"/>
  <c r="BK556" i="26" s="1"/>
  <c r="BE492" i="26"/>
  <c r="BB542" i="26"/>
  <c r="BN542" i="26" s="1"/>
  <c r="BD230" i="26"/>
  <c r="BP230" i="26" s="1"/>
  <c r="AW532" i="26"/>
  <c r="BJ532" i="26" s="1"/>
  <c r="AW504" i="26"/>
  <c r="BJ504" i="26" s="1"/>
  <c r="AW492" i="26"/>
  <c r="BJ492" i="26" s="1"/>
  <c r="AW354" i="26"/>
  <c r="BJ354" i="26" s="1"/>
  <c r="AY450" i="26"/>
  <c r="AY500" i="26"/>
  <c r="BK500" i="26" s="1"/>
  <c r="AY366" i="26"/>
  <c r="AW550" i="26"/>
  <c r="BJ550" i="26" s="1"/>
  <c r="AW524" i="26"/>
  <c r="BJ524" i="26" s="1"/>
  <c r="AW516" i="26"/>
  <c r="BJ516" i="26" s="1"/>
  <c r="AW500" i="26"/>
  <c r="BJ500" i="26" s="1"/>
  <c r="AW366" i="26"/>
  <c r="BJ366" i="26" s="1"/>
  <c r="AW310" i="26"/>
  <c r="BJ310" i="26" s="1"/>
  <c r="AW12" i="26"/>
  <c r="BJ12" i="26" s="1"/>
  <c r="BC518" i="26"/>
  <c r="BO518" i="26" s="1"/>
  <c r="AZ540" i="26"/>
  <c r="BL540" i="26" s="1"/>
  <c r="AW246" i="26"/>
  <c r="BJ246" i="26" s="1"/>
  <c r="AW222" i="26"/>
  <c r="BJ222" i="26" s="1"/>
  <c r="AW212" i="26"/>
  <c r="BJ212" i="26" s="1"/>
  <c r="AW206" i="26"/>
  <c r="BJ206" i="26" s="1"/>
  <c r="AW178" i="26"/>
  <c r="BJ178" i="26" s="1"/>
  <c r="AW170" i="26"/>
  <c r="BJ170" i="26" s="1"/>
  <c r="AW148" i="26"/>
  <c r="BJ148" i="26" s="1"/>
  <c r="AW124" i="26"/>
  <c r="BJ124" i="26" s="1"/>
  <c r="AW110" i="26"/>
  <c r="BJ110" i="26" s="1"/>
  <c r="AW102" i="26"/>
  <c r="BJ102" i="26" s="1"/>
  <c r="AW86" i="26"/>
  <c r="BJ86" i="26" s="1"/>
  <c r="AW84" i="26"/>
  <c r="BJ84" i="26" s="1"/>
  <c r="AW76" i="26"/>
  <c r="BJ76" i="26" s="1"/>
  <c r="AW70" i="26"/>
  <c r="BJ70" i="26" s="1"/>
  <c r="AW54" i="26"/>
  <c r="BJ54" i="26" s="1"/>
  <c r="AW44" i="26"/>
  <c r="BJ44" i="26" s="1"/>
  <c r="AY460" i="26"/>
  <c r="BK460" i="26" s="1"/>
  <c r="AY194" i="26"/>
  <c r="BK194" i="26" s="1"/>
  <c r="AY190" i="26"/>
  <c r="AY186" i="26"/>
  <c r="AY178" i="26"/>
  <c r="BK178" i="26" s="1"/>
  <c r="AY174" i="26"/>
  <c r="BK174" i="26" s="1"/>
  <c r="AY170" i="26"/>
  <c r="BK170" i="26" s="1"/>
  <c r="AY162" i="26"/>
  <c r="AY158" i="26"/>
  <c r="AY154" i="26"/>
  <c r="AY150" i="26"/>
  <c r="BK150" i="26" s="1"/>
  <c r="AY142" i="26"/>
  <c r="BK142" i="26" s="1"/>
  <c r="AY138" i="26"/>
  <c r="AY134" i="26"/>
  <c r="BK134" i="26" s="1"/>
  <c r="AY126" i="26"/>
  <c r="BK126" i="26" s="1"/>
  <c r="AY122" i="26"/>
  <c r="BK122" i="26" s="1"/>
  <c r="AY118" i="26"/>
  <c r="BK118" i="26" s="1"/>
  <c r="AY110" i="26"/>
  <c r="BK110" i="26" s="1"/>
  <c r="AY106" i="26"/>
  <c r="AY102" i="26"/>
  <c r="BK102" i="26" s="1"/>
  <c r="AY90" i="26"/>
  <c r="AY86" i="26"/>
  <c r="AY78" i="26"/>
  <c r="AY74" i="26"/>
  <c r="BK74" i="26" s="1"/>
  <c r="AY70" i="26"/>
  <c r="BK70" i="26" s="1"/>
  <c r="AY62" i="26"/>
  <c r="AY58" i="26"/>
  <c r="BK58" i="26" s="1"/>
  <c r="AY38" i="26"/>
  <c r="AY18" i="26"/>
  <c r="BK18" i="26" s="1"/>
  <c r="AY14" i="26"/>
  <c r="BE562" i="26"/>
  <c r="AJ602" i="26"/>
  <c r="AJ603" i="26" s="1"/>
  <c r="AS342" i="26" l="1"/>
  <c r="AB599" i="26"/>
  <c r="AB602" i="26" s="1"/>
  <c r="H305" i="19"/>
  <c r="H307" i="19" s="1"/>
  <c r="AS412" i="26"/>
  <c r="AU412" i="26" s="1"/>
  <c r="AN599" i="26"/>
  <c r="K308" i="19"/>
  <c r="D618" i="26"/>
  <c r="L599" i="26"/>
  <c r="L602" i="26" s="1"/>
  <c r="D308" i="19"/>
  <c r="N308" i="19"/>
  <c r="BQ42" i="26"/>
  <c r="CA42" i="26" s="1"/>
  <c r="CD42" i="26" s="1"/>
  <c r="CH42" i="26" s="1"/>
  <c r="BQ68" i="26"/>
  <c r="CA68" i="26" s="1"/>
  <c r="CD68" i="26" s="1"/>
  <c r="CH68" i="26" s="1"/>
  <c r="BQ86" i="26"/>
  <c r="CA86" i="26" s="1"/>
  <c r="BQ90" i="26"/>
  <c r="CA90" i="26" s="1"/>
  <c r="BQ102" i="26"/>
  <c r="CA102" i="26" s="1"/>
  <c r="CD102" i="26" s="1"/>
  <c r="CH102" i="26" s="1"/>
  <c r="BQ108" i="26"/>
  <c r="CA108" i="26" s="1"/>
  <c r="BQ118" i="26"/>
  <c r="CA118" i="26" s="1"/>
  <c r="BQ124" i="26"/>
  <c r="CA124" i="26" s="1"/>
  <c r="CD124" i="26" s="1"/>
  <c r="CH124" i="26" s="1"/>
  <c r="BQ128" i="26"/>
  <c r="CA128" i="26" s="1"/>
  <c r="CD128" i="26" s="1"/>
  <c r="CH128" i="26" s="1"/>
  <c r="BQ136" i="26"/>
  <c r="CO136" i="26" s="1"/>
  <c r="D136" i="34" s="1"/>
  <c r="K71" i="34" s="1"/>
  <c r="N71" i="34" s="1"/>
  <c r="AH71" i="32" s="1"/>
  <c r="BQ140" i="26"/>
  <c r="CA140" i="26" s="1"/>
  <c r="CD140" i="26" s="1"/>
  <c r="CH140" i="26" s="1"/>
  <c r="BQ144" i="26"/>
  <c r="CO144" i="26" s="1"/>
  <c r="D144" i="34" s="1"/>
  <c r="K75" i="34" s="1"/>
  <c r="N75" i="34" s="1"/>
  <c r="AH75" i="32" s="1"/>
  <c r="BQ148" i="26"/>
  <c r="CA148" i="26" s="1"/>
  <c r="CD148" i="26" s="1"/>
  <c r="CH148" i="26" s="1"/>
  <c r="BQ154" i="26"/>
  <c r="CA154" i="26" s="1"/>
  <c r="BQ158" i="26"/>
  <c r="CA158" i="26" s="1"/>
  <c r="CD158" i="26" s="1"/>
  <c r="CH158" i="26" s="1"/>
  <c r="BQ162" i="26"/>
  <c r="CA162" i="26" s="1"/>
  <c r="CD162" i="26" s="1"/>
  <c r="CH162" i="26" s="1"/>
  <c r="BQ166" i="26"/>
  <c r="CA166" i="26" s="1"/>
  <c r="CD166" i="26" s="1"/>
  <c r="CH166" i="26" s="1"/>
  <c r="BQ170" i="26"/>
  <c r="CO170" i="26" s="1"/>
  <c r="D170" i="34" s="1"/>
  <c r="K88" i="34" s="1"/>
  <c r="N88" i="34" s="1"/>
  <c r="AH88" i="32" s="1"/>
  <c r="BQ178" i="26"/>
  <c r="CA178" i="26" s="1"/>
  <c r="CD178" i="26" s="1"/>
  <c r="CH178" i="26" s="1"/>
  <c r="BQ182" i="26"/>
  <c r="CO182" i="26" s="1"/>
  <c r="D182" i="34" s="1"/>
  <c r="K94" i="34" s="1"/>
  <c r="N94" i="34" s="1"/>
  <c r="AH94" i="32" s="1"/>
  <c r="BQ186" i="26"/>
  <c r="CA186" i="26" s="1"/>
  <c r="BQ192" i="26"/>
  <c r="CA192" i="26" s="1"/>
  <c r="CD192" i="26" s="1"/>
  <c r="CH192" i="26" s="1"/>
  <c r="BQ198" i="26"/>
  <c r="CA198" i="26" s="1"/>
  <c r="BQ204" i="26"/>
  <c r="CA204" i="26" s="1"/>
  <c r="CD204" i="26" s="1"/>
  <c r="CH204" i="26" s="1"/>
  <c r="BQ208" i="26"/>
  <c r="CA208" i="26" s="1"/>
  <c r="CD208" i="26" s="1"/>
  <c r="CH208" i="26" s="1"/>
  <c r="BQ212" i="26"/>
  <c r="CO212" i="26" s="1"/>
  <c r="D212" i="34" s="1"/>
  <c r="K109" i="34" s="1"/>
  <c r="N109" i="34" s="1"/>
  <c r="AH109" i="32" s="1"/>
  <c r="BQ216" i="26"/>
  <c r="CA216" i="26" s="1"/>
  <c r="CD216" i="26" s="1"/>
  <c r="CH216" i="26" s="1"/>
  <c r="BQ222" i="26"/>
  <c r="CO222" i="26" s="1"/>
  <c r="D222" i="34" s="1"/>
  <c r="K114" i="34" s="1"/>
  <c r="N114" i="34" s="1"/>
  <c r="AH114" i="32" s="1"/>
  <c r="BQ226" i="26"/>
  <c r="CA226" i="26" s="1"/>
  <c r="CD226" i="26" s="1"/>
  <c r="CH226" i="26" s="1"/>
  <c r="BQ230" i="26"/>
  <c r="CA230" i="26" s="1"/>
  <c r="CD230" i="26" s="1"/>
  <c r="CH230" i="26" s="1"/>
  <c r="BQ234" i="26"/>
  <c r="CA234" i="26" s="1"/>
  <c r="BQ238" i="26"/>
  <c r="CA238" i="26" s="1"/>
  <c r="CD238" i="26" s="1"/>
  <c r="CH238" i="26" s="1"/>
  <c r="BQ242" i="26"/>
  <c r="CA242" i="26" s="1"/>
  <c r="BQ246" i="26"/>
  <c r="CO246" i="26" s="1"/>
  <c r="D246" i="34" s="1"/>
  <c r="K126" i="34" s="1"/>
  <c r="N126" i="34" s="1"/>
  <c r="AH126" i="32" s="1"/>
  <c r="BQ250" i="26"/>
  <c r="CA250" i="26" s="1"/>
  <c r="BQ254" i="26"/>
  <c r="CO254" i="26" s="1"/>
  <c r="D254" i="34" s="1"/>
  <c r="K130" i="34" s="1"/>
  <c r="N130" i="34" s="1"/>
  <c r="AH130" i="32" s="1"/>
  <c r="BQ258" i="26"/>
  <c r="CA258" i="26" s="1"/>
  <c r="BQ262" i="26"/>
  <c r="CA262" i="26" s="1"/>
  <c r="CD262" i="26" s="1"/>
  <c r="CH262" i="26" s="1"/>
  <c r="BQ266" i="26"/>
  <c r="CA266" i="26" s="1"/>
  <c r="CD266" i="26" s="1"/>
  <c r="CH266" i="26" s="1"/>
  <c r="BQ270" i="26"/>
  <c r="CA270" i="26" s="1"/>
  <c r="CD270" i="26" s="1"/>
  <c r="CH270" i="26" s="1"/>
  <c r="BQ274" i="26"/>
  <c r="CA274" i="26" s="1"/>
  <c r="CD274" i="26" s="1"/>
  <c r="CH274" i="26" s="1"/>
  <c r="BQ278" i="26"/>
  <c r="CO278" i="26" s="1"/>
  <c r="D278" i="34" s="1"/>
  <c r="K142" i="34" s="1"/>
  <c r="N142" i="34" s="1"/>
  <c r="AH142" i="32" s="1"/>
  <c r="BQ282" i="26"/>
  <c r="CA282" i="26" s="1"/>
  <c r="BQ286" i="26"/>
  <c r="CO286" i="26" s="1"/>
  <c r="D286" i="34" s="1"/>
  <c r="K146" i="34" s="1"/>
  <c r="N146" i="34" s="1"/>
  <c r="AH146" i="32" s="1"/>
  <c r="BQ290" i="26"/>
  <c r="CA290" i="26" s="1"/>
  <c r="CD290" i="26" s="1"/>
  <c r="CH290" i="26" s="1"/>
  <c r="BQ294" i="26"/>
  <c r="CA294" i="26" s="1"/>
  <c r="BQ298" i="26"/>
  <c r="CA298" i="26" s="1"/>
  <c r="CD298" i="26" s="1"/>
  <c r="CH298" i="26" s="1"/>
  <c r="BQ302" i="26"/>
  <c r="CA302" i="26" s="1"/>
  <c r="CD302" i="26" s="1"/>
  <c r="CH302" i="26" s="1"/>
  <c r="BQ306" i="26"/>
  <c r="CA306" i="26" s="1"/>
  <c r="BQ310" i="26"/>
  <c r="CO310" i="26" s="1"/>
  <c r="D310" i="34" s="1"/>
  <c r="K158" i="34" s="1"/>
  <c r="N158" i="34" s="1"/>
  <c r="AH158" i="32" s="1"/>
  <c r="BQ314" i="26"/>
  <c r="CA314" i="26" s="1"/>
  <c r="CD314" i="26" s="1"/>
  <c r="CH314" i="26" s="1"/>
  <c r="BQ318" i="26"/>
  <c r="CO318" i="26" s="1"/>
  <c r="D318" i="34" s="1"/>
  <c r="K162" i="34" s="1"/>
  <c r="N162" i="34" s="1"/>
  <c r="AH162" i="32" s="1"/>
  <c r="BQ322" i="26"/>
  <c r="CA322" i="26" s="1"/>
  <c r="CD322" i="26" s="1"/>
  <c r="CH322" i="26" s="1"/>
  <c r="BQ326" i="26"/>
  <c r="CA326" i="26" s="1"/>
  <c r="BQ330" i="26"/>
  <c r="CA330" i="26" s="1"/>
  <c r="CD330" i="26" s="1"/>
  <c r="CH330" i="26" s="1"/>
  <c r="BQ334" i="26"/>
  <c r="CA334" i="26" s="1"/>
  <c r="CD334" i="26" s="1"/>
  <c r="CH334" i="26" s="1"/>
  <c r="BQ338" i="26"/>
  <c r="CA338" i="26" s="1"/>
  <c r="CD338" i="26" s="1"/>
  <c r="CH338" i="26" s="1"/>
  <c r="BQ342" i="26"/>
  <c r="CO342" i="26" s="1"/>
  <c r="D342" i="34" s="1"/>
  <c r="K174" i="34" s="1"/>
  <c r="N174" i="34" s="1"/>
  <c r="AH174" i="32" s="1"/>
  <c r="BQ346" i="26"/>
  <c r="CA346" i="26" s="1"/>
  <c r="CD346" i="26" s="1"/>
  <c r="CH346" i="26" s="1"/>
  <c r="BQ350" i="26"/>
  <c r="CO350" i="26" s="1"/>
  <c r="D350" i="34" s="1"/>
  <c r="K178" i="34" s="1"/>
  <c r="N178" i="34" s="1"/>
  <c r="AH178" i="32" s="1"/>
  <c r="BQ354" i="26"/>
  <c r="CA354" i="26" s="1"/>
  <c r="BQ358" i="26"/>
  <c r="CA358" i="26" s="1"/>
  <c r="CD358" i="26" s="1"/>
  <c r="CH358" i="26" s="1"/>
  <c r="BQ362" i="26"/>
  <c r="CA362" i="26" s="1"/>
  <c r="CD362" i="26" s="1"/>
  <c r="CH362" i="26" s="1"/>
  <c r="BQ366" i="26"/>
  <c r="CA366" i="26" s="1"/>
  <c r="BQ370" i="26"/>
  <c r="CA370" i="26" s="1"/>
  <c r="BQ374" i="26"/>
  <c r="CA374" i="26" s="1"/>
  <c r="CD374" i="26" s="1"/>
  <c r="CH374" i="26" s="1"/>
  <c r="BQ378" i="26"/>
  <c r="CA378" i="26" s="1"/>
  <c r="CD378" i="26" s="1"/>
  <c r="CH378" i="26" s="1"/>
  <c r="BQ382" i="26"/>
  <c r="CA382" i="26" s="1"/>
  <c r="CD382" i="26" s="1"/>
  <c r="CH382" i="26" s="1"/>
  <c r="BQ386" i="26"/>
  <c r="CA386" i="26" s="1"/>
  <c r="CD386" i="26" s="1"/>
  <c r="CH386" i="26" s="1"/>
  <c r="BQ390" i="26"/>
  <c r="CA390" i="26" s="1"/>
  <c r="CD390" i="26" s="1"/>
  <c r="CH390" i="26" s="1"/>
  <c r="BQ394" i="26"/>
  <c r="CA394" i="26" s="1"/>
  <c r="CD394" i="26" s="1"/>
  <c r="CH394" i="26" s="1"/>
  <c r="BQ398" i="26"/>
  <c r="CA398" i="26" s="1"/>
  <c r="CD398" i="26" s="1"/>
  <c r="CH398" i="26" s="1"/>
  <c r="BQ402" i="26"/>
  <c r="CA402" i="26" s="1"/>
  <c r="BQ406" i="26"/>
  <c r="CA406" i="26" s="1"/>
  <c r="CD406" i="26" s="1"/>
  <c r="CH406" i="26" s="1"/>
  <c r="BQ410" i="26"/>
  <c r="CA410" i="26" s="1"/>
  <c r="CD410" i="26" s="1"/>
  <c r="CH410" i="26" s="1"/>
  <c r="BQ414" i="26"/>
  <c r="CA414" i="26" s="1"/>
  <c r="CD414" i="26" s="1"/>
  <c r="CH414" i="26" s="1"/>
  <c r="BQ418" i="26"/>
  <c r="CA418" i="26" s="1"/>
  <c r="BQ422" i="26"/>
  <c r="CA422" i="26" s="1"/>
  <c r="BQ426" i="26"/>
  <c r="CA426" i="26" s="1"/>
  <c r="BQ430" i="26"/>
  <c r="CA430" i="26" s="1"/>
  <c r="BQ434" i="26"/>
  <c r="CA434" i="26" s="1"/>
  <c r="BQ438" i="26"/>
  <c r="CA438" i="26" s="1"/>
  <c r="BQ442" i="26"/>
  <c r="CA442" i="26" s="1"/>
  <c r="CD442" i="26" s="1"/>
  <c r="CH442" i="26" s="1"/>
  <c r="BQ446" i="26"/>
  <c r="CA446" i="26" s="1"/>
  <c r="CD446" i="26" s="1"/>
  <c r="CH446" i="26" s="1"/>
  <c r="BQ450" i="26"/>
  <c r="CO450" i="26" s="1"/>
  <c r="D450" i="34" s="1"/>
  <c r="K228" i="34" s="1"/>
  <c r="N228" i="34" s="1"/>
  <c r="AH228" i="32" s="1"/>
  <c r="BQ454" i="26"/>
  <c r="CO454" i="26" s="1"/>
  <c r="D454" i="34" s="1"/>
  <c r="K230" i="34" s="1"/>
  <c r="N230" i="34" s="1"/>
  <c r="AH230" i="32" s="1"/>
  <c r="BQ458" i="26"/>
  <c r="CO458" i="26" s="1"/>
  <c r="D458" i="34" s="1"/>
  <c r="K232" i="34" s="1"/>
  <c r="N232" i="34" s="1"/>
  <c r="AH232" i="32" s="1"/>
  <c r="BQ462" i="26"/>
  <c r="CO462" i="26" s="1"/>
  <c r="D462" i="34" s="1"/>
  <c r="K234" i="34" s="1"/>
  <c r="N234" i="34" s="1"/>
  <c r="AH234" i="32" s="1"/>
  <c r="BQ466" i="26"/>
  <c r="CO466" i="26" s="1"/>
  <c r="D466" i="34" s="1"/>
  <c r="K236" i="34" s="1"/>
  <c r="N236" i="34" s="1"/>
  <c r="AH236" i="32" s="1"/>
  <c r="BQ470" i="26"/>
  <c r="CO470" i="26" s="1"/>
  <c r="D470" i="34" s="1"/>
  <c r="K238" i="34" s="1"/>
  <c r="N238" i="34" s="1"/>
  <c r="AH238" i="32" s="1"/>
  <c r="BQ474" i="26"/>
  <c r="CO474" i="26" s="1"/>
  <c r="D474" i="34" s="1"/>
  <c r="K240" i="34" s="1"/>
  <c r="N240" i="34" s="1"/>
  <c r="AH240" i="32" s="1"/>
  <c r="BQ478" i="26"/>
  <c r="CO478" i="26" s="1"/>
  <c r="D478" i="34" s="1"/>
  <c r="K242" i="34" s="1"/>
  <c r="N242" i="34" s="1"/>
  <c r="AH242" i="32" s="1"/>
  <c r="BQ482" i="26"/>
  <c r="CO482" i="26" s="1"/>
  <c r="D482" i="34" s="1"/>
  <c r="K244" i="34" s="1"/>
  <c r="N244" i="34" s="1"/>
  <c r="AH244" i="32" s="1"/>
  <c r="BQ486" i="26"/>
  <c r="CO486" i="26" s="1"/>
  <c r="D486" i="34" s="1"/>
  <c r="K246" i="34" s="1"/>
  <c r="N246" i="34" s="1"/>
  <c r="AH246" i="32" s="1"/>
  <c r="BQ490" i="26"/>
  <c r="CO490" i="26" s="1"/>
  <c r="D490" i="34" s="1"/>
  <c r="K248" i="34" s="1"/>
  <c r="N248" i="34" s="1"/>
  <c r="AH248" i="32" s="1"/>
  <c r="BQ496" i="26"/>
  <c r="CO496" i="26" s="1"/>
  <c r="D496" i="34" s="1"/>
  <c r="K251" i="34" s="1"/>
  <c r="N251" i="34" s="1"/>
  <c r="AH251" i="32" s="1"/>
  <c r="BQ500" i="26"/>
  <c r="CO500" i="26" s="1"/>
  <c r="D500" i="34" s="1"/>
  <c r="K253" i="34" s="1"/>
  <c r="N253" i="34" s="1"/>
  <c r="AH253" i="32" s="1"/>
  <c r="BQ504" i="26"/>
  <c r="CO504" i="26" s="1"/>
  <c r="D504" i="34" s="1"/>
  <c r="K255" i="34" s="1"/>
  <c r="N255" i="34" s="1"/>
  <c r="AH255" i="32" s="1"/>
  <c r="BQ508" i="26"/>
  <c r="CO508" i="26" s="1"/>
  <c r="D508" i="34" s="1"/>
  <c r="K257" i="34" s="1"/>
  <c r="N257" i="34" s="1"/>
  <c r="AH257" i="32" s="1"/>
  <c r="BQ512" i="26"/>
  <c r="CO512" i="26" s="1"/>
  <c r="D512" i="34" s="1"/>
  <c r="K259" i="34" s="1"/>
  <c r="N259" i="34" s="1"/>
  <c r="AH259" i="32" s="1"/>
  <c r="BQ516" i="26"/>
  <c r="CO516" i="26" s="1"/>
  <c r="D516" i="34" s="1"/>
  <c r="K261" i="34" s="1"/>
  <c r="N261" i="34" s="1"/>
  <c r="AH261" i="32" s="1"/>
  <c r="BQ520" i="26"/>
  <c r="CO520" i="26" s="1"/>
  <c r="D520" i="34" s="1"/>
  <c r="K263" i="34" s="1"/>
  <c r="N263" i="34" s="1"/>
  <c r="AH263" i="32" s="1"/>
  <c r="BQ524" i="26"/>
  <c r="CO524" i="26" s="1"/>
  <c r="D524" i="34" s="1"/>
  <c r="K265" i="34" s="1"/>
  <c r="N265" i="34" s="1"/>
  <c r="AH265" i="32" s="1"/>
  <c r="BQ528" i="26"/>
  <c r="CO528" i="26" s="1"/>
  <c r="D528" i="34" s="1"/>
  <c r="K267" i="34" s="1"/>
  <c r="N267" i="34" s="1"/>
  <c r="AH267" i="32" s="1"/>
  <c r="BQ532" i="26"/>
  <c r="CO532" i="26" s="1"/>
  <c r="D532" i="34" s="1"/>
  <c r="K269" i="34" s="1"/>
  <c r="N269" i="34" s="1"/>
  <c r="AH269" i="32" s="1"/>
  <c r="BQ536" i="26"/>
  <c r="CO536" i="26" s="1"/>
  <c r="D536" i="34" s="1"/>
  <c r="K271" i="34" s="1"/>
  <c r="N271" i="34" s="1"/>
  <c r="AH271" i="32" s="1"/>
  <c r="BQ554" i="26"/>
  <c r="CO554" i="26" s="1"/>
  <c r="D554" i="34" s="1"/>
  <c r="K280" i="34" s="1"/>
  <c r="N280" i="34" s="1"/>
  <c r="AH280" i="32" s="1"/>
  <c r="BQ4" i="26"/>
  <c r="CO4" i="26" s="1"/>
  <c r="D4" i="34" s="1"/>
  <c r="BQ6" i="26"/>
  <c r="CO6" i="26" s="1"/>
  <c r="D6" i="34" s="1"/>
  <c r="K6" i="34" s="1"/>
  <c r="N6" i="34" s="1"/>
  <c r="AH6" i="32" s="1"/>
  <c r="BQ8" i="26"/>
  <c r="CO8" i="26" s="1"/>
  <c r="D8" i="34" s="1"/>
  <c r="K7" i="34" s="1"/>
  <c r="N7" i="34" s="1"/>
  <c r="AH7" i="32" s="1"/>
  <c r="BQ10" i="26"/>
  <c r="CA10" i="26" s="1"/>
  <c r="CD10" i="26" s="1"/>
  <c r="CH10" i="26" s="1"/>
  <c r="BQ12" i="26"/>
  <c r="CO12" i="26" s="1"/>
  <c r="D12" i="34" s="1"/>
  <c r="K9" i="34" s="1"/>
  <c r="N9" i="34" s="1"/>
  <c r="AH9" i="32" s="1"/>
  <c r="BQ20" i="26"/>
  <c r="CA20" i="26" s="1"/>
  <c r="CD20" i="26" s="1"/>
  <c r="CH20" i="26" s="1"/>
  <c r="BQ24" i="26"/>
  <c r="CO24" i="26" s="1"/>
  <c r="D24" i="34" s="1"/>
  <c r="K15" i="34" s="1"/>
  <c r="N15" i="34" s="1"/>
  <c r="AH15" i="32" s="1"/>
  <c r="BQ28" i="26"/>
  <c r="CA28" i="26" s="1"/>
  <c r="CD28" i="26" s="1"/>
  <c r="CH28" i="26" s="1"/>
  <c r="BQ30" i="26"/>
  <c r="CO30" i="26" s="1"/>
  <c r="D30" i="34" s="1"/>
  <c r="K18" i="34" s="1"/>
  <c r="N18" i="34" s="1"/>
  <c r="AH18" i="32" s="1"/>
  <c r="BQ32" i="26"/>
  <c r="CO32" i="26" s="1"/>
  <c r="D32" i="34" s="1"/>
  <c r="K19" i="34" s="1"/>
  <c r="N19" i="34" s="1"/>
  <c r="AH19" i="32" s="1"/>
  <c r="BQ34" i="26"/>
  <c r="CO34" i="26" s="1"/>
  <c r="D34" i="34" s="1"/>
  <c r="K20" i="34" s="1"/>
  <c r="N20" i="34" s="1"/>
  <c r="AH20" i="32" s="1"/>
  <c r="BQ38" i="26"/>
  <c r="CA38" i="26" s="1"/>
  <c r="BQ52" i="26"/>
  <c r="CO52" i="26" s="1"/>
  <c r="D52" i="34" s="1"/>
  <c r="K29" i="34" s="1"/>
  <c r="N29" i="34" s="1"/>
  <c r="AH29" i="32" s="1"/>
  <c r="BQ54" i="26"/>
  <c r="CO54" i="26" s="1"/>
  <c r="D54" i="34" s="1"/>
  <c r="K30" i="34" s="1"/>
  <c r="N30" i="34" s="1"/>
  <c r="AH30" i="32" s="1"/>
  <c r="BQ56" i="26"/>
  <c r="CO56" i="26" s="1"/>
  <c r="D56" i="34" s="1"/>
  <c r="K31" i="34" s="1"/>
  <c r="N31" i="34" s="1"/>
  <c r="AH31" i="32" s="1"/>
  <c r="BQ62" i="26"/>
  <c r="CO62" i="26" s="1"/>
  <c r="D62" i="34" s="1"/>
  <c r="K34" i="34" s="1"/>
  <c r="N34" i="34" s="1"/>
  <c r="AH34" i="32" s="1"/>
  <c r="BQ64" i="26"/>
  <c r="CO64" i="26" s="1"/>
  <c r="D64" i="34" s="1"/>
  <c r="K35" i="34" s="1"/>
  <c r="N35" i="34" s="1"/>
  <c r="AH35" i="32" s="1"/>
  <c r="BQ72" i="26"/>
  <c r="CA72" i="26" s="1"/>
  <c r="BQ76" i="26"/>
  <c r="CO76" i="26" s="1"/>
  <c r="D76" i="34" s="1"/>
  <c r="K41" i="34" s="1"/>
  <c r="N41" i="34" s="1"/>
  <c r="AH41" i="32" s="1"/>
  <c r="BQ78" i="26"/>
  <c r="CO78" i="26" s="1"/>
  <c r="D78" i="34" s="1"/>
  <c r="K42" i="34" s="1"/>
  <c r="N42" i="34" s="1"/>
  <c r="AH42" i="32" s="1"/>
  <c r="BQ80" i="26"/>
  <c r="CO80" i="26" s="1"/>
  <c r="D80" i="34" s="1"/>
  <c r="K43" i="34" s="1"/>
  <c r="N43" i="34" s="1"/>
  <c r="AH43" i="32" s="1"/>
  <c r="BQ92" i="26"/>
  <c r="CA92" i="26" s="1"/>
  <c r="BQ98" i="26"/>
  <c r="CO98" i="26" s="1"/>
  <c r="D98" i="34" s="1"/>
  <c r="K52" i="34" s="1"/>
  <c r="N52" i="34" s="1"/>
  <c r="AH52" i="32" s="1"/>
  <c r="BQ106" i="26"/>
  <c r="CO106" i="26" s="1"/>
  <c r="D106" i="34" s="1"/>
  <c r="K56" i="34" s="1"/>
  <c r="N56" i="34" s="1"/>
  <c r="AH56" i="32" s="1"/>
  <c r="BQ114" i="26"/>
  <c r="CO114" i="26" s="1"/>
  <c r="D114" i="34" s="1"/>
  <c r="K60" i="34" s="1"/>
  <c r="N60" i="34" s="1"/>
  <c r="AH60" i="32" s="1"/>
  <c r="BQ122" i="26"/>
  <c r="CA122" i="26" s="1"/>
  <c r="CD122" i="26" s="1"/>
  <c r="CH122" i="26" s="1"/>
  <c r="BQ190" i="26"/>
  <c r="CO190" i="26" s="1"/>
  <c r="D190" i="34" s="1"/>
  <c r="K98" i="34" s="1"/>
  <c r="N98" i="34" s="1"/>
  <c r="AH98" i="32" s="1"/>
  <c r="BQ220" i="26"/>
  <c r="CA220" i="26" s="1"/>
  <c r="CD220" i="26" s="1"/>
  <c r="CH220" i="26" s="1"/>
  <c r="BQ492" i="26"/>
  <c r="CO492" i="26" s="1"/>
  <c r="D492" i="34" s="1"/>
  <c r="BQ36" i="26"/>
  <c r="CA36" i="26" s="1"/>
  <c r="BQ66" i="26"/>
  <c r="CA66" i="26" s="1"/>
  <c r="BQ70" i="26"/>
  <c r="CA70" i="26" s="1"/>
  <c r="BQ88" i="26"/>
  <c r="CA88" i="26" s="1"/>
  <c r="CD88" i="26" s="1"/>
  <c r="CH88" i="26" s="1"/>
  <c r="BQ94" i="26"/>
  <c r="CA94" i="26" s="1"/>
  <c r="CD94" i="26" s="1"/>
  <c r="CH94" i="26" s="1"/>
  <c r="BQ100" i="26"/>
  <c r="CA100" i="26" s="1"/>
  <c r="BQ104" i="26"/>
  <c r="CA104" i="26" s="1"/>
  <c r="BQ110" i="26"/>
  <c r="CA110" i="26" s="1"/>
  <c r="BQ116" i="26"/>
  <c r="CA116" i="26" s="1"/>
  <c r="CD116" i="26" s="1"/>
  <c r="CH116" i="26" s="1"/>
  <c r="BQ120" i="26"/>
  <c r="CA120" i="26" s="1"/>
  <c r="BQ126" i="26"/>
  <c r="CA126" i="26" s="1"/>
  <c r="CD126" i="26" s="1"/>
  <c r="CH126" i="26" s="1"/>
  <c r="BQ130" i="26"/>
  <c r="CO130" i="26" s="1"/>
  <c r="D130" i="34" s="1"/>
  <c r="K68" i="34" s="1"/>
  <c r="N68" i="34" s="1"/>
  <c r="AH68" i="32" s="1"/>
  <c r="BQ138" i="26"/>
  <c r="CA138" i="26" s="1"/>
  <c r="CD138" i="26" s="1"/>
  <c r="CH138" i="26" s="1"/>
  <c r="BQ142" i="26"/>
  <c r="CO142" i="26" s="1"/>
  <c r="D142" i="34" s="1"/>
  <c r="K74" i="34" s="1"/>
  <c r="N74" i="34" s="1"/>
  <c r="AH74" i="32" s="1"/>
  <c r="BQ146" i="26"/>
  <c r="CA146" i="26" s="1"/>
  <c r="CD146" i="26" s="1"/>
  <c r="CH146" i="26" s="1"/>
  <c r="BQ152" i="26"/>
  <c r="CA152" i="26" s="1"/>
  <c r="CD152" i="26" s="1"/>
  <c r="CH152" i="26" s="1"/>
  <c r="BQ156" i="26"/>
  <c r="CA156" i="26" s="1"/>
  <c r="CD156" i="26" s="1"/>
  <c r="CH156" i="26" s="1"/>
  <c r="BQ160" i="26"/>
  <c r="CA160" i="26" s="1"/>
  <c r="BQ164" i="26"/>
  <c r="CA164" i="26" s="1"/>
  <c r="CD164" i="26" s="1"/>
  <c r="CH164" i="26" s="1"/>
  <c r="BQ168" i="26"/>
  <c r="CO168" i="26" s="1"/>
  <c r="D168" i="34" s="1"/>
  <c r="K87" i="34" s="1"/>
  <c r="N87" i="34" s="1"/>
  <c r="AH87" i="32" s="1"/>
  <c r="BQ176" i="26"/>
  <c r="CA176" i="26" s="1"/>
  <c r="CD176" i="26" s="1"/>
  <c r="CH176" i="26" s="1"/>
  <c r="BQ180" i="26"/>
  <c r="CO180" i="26" s="1"/>
  <c r="D180" i="34" s="1"/>
  <c r="K93" i="34" s="1"/>
  <c r="N93" i="34" s="1"/>
  <c r="AH93" i="32" s="1"/>
  <c r="BQ184" i="26"/>
  <c r="CA184" i="26" s="1"/>
  <c r="CD184" i="26" s="1"/>
  <c r="CH184" i="26" s="1"/>
  <c r="BQ188" i="26"/>
  <c r="CA188" i="26" s="1"/>
  <c r="CD188" i="26" s="1"/>
  <c r="CH188" i="26" s="1"/>
  <c r="BQ196" i="26"/>
  <c r="CA196" i="26" s="1"/>
  <c r="CD196" i="26" s="1"/>
  <c r="CH196" i="26" s="1"/>
  <c r="BQ206" i="26"/>
  <c r="CA206" i="26" s="1"/>
  <c r="CD206" i="26" s="1"/>
  <c r="CH206" i="26" s="1"/>
  <c r="BQ210" i="26"/>
  <c r="CA210" i="26" s="1"/>
  <c r="BQ214" i="26"/>
  <c r="CO214" i="26" s="1"/>
  <c r="D214" i="34" s="1"/>
  <c r="K110" i="34" s="1"/>
  <c r="N110" i="34" s="1"/>
  <c r="AH110" i="32" s="1"/>
  <c r="BQ218" i="26"/>
  <c r="CA218" i="26" s="1"/>
  <c r="CD218" i="26" s="1"/>
  <c r="CH218" i="26" s="1"/>
  <c r="BQ224" i="26"/>
  <c r="CO224" i="26" s="1"/>
  <c r="D224" i="34" s="1"/>
  <c r="K115" i="34" s="1"/>
  <c r="N115" i="34" s="1"/>
  <c r="AH115" i="32" s="1"/>
  <c r="BQ228" i="26"/>
  <c r="CA228" i="26" s="1"/>
  <c r="CD228" i="26" s="1"/>
  <c r="CH228" i="26" s="1"/>
  <c r="BQ232" i="26"/>
  <c r="CA232" i="26" s="1"/>
  <c r="BQ236" i="26"/>
  <c r="CA236" i="26" s="1"/>
  <c r="BQ240" i="26"/>
  <c r="CA240" i="26" s="1"/>
  <c r="CD240" i="26" s="1"/>
  <c r="CH240" i="26" s="1"/>
  <c r="BQ244" i="26"/>
  <c r="CA244" i="26" s="1"/>
  <c r="BQ248" i="26"/>
  <c r="CO248" i="26" s="1"/>
  <c r="D248" i="34" s="1"/>
  <c r="K127" i="34" s="1"/>
  <c r="N127" i="34" s="1"/>
  <c r="AH127" i="32" s="1"/>
  <c r="BQ252" i="26"/>
  <c r="CA252" i="26" s="1"/>
  <c r="CD252" i="26" s="1"/>
  <c r="CH252" i="26" s="1"/>
  <c r="BQ256" i="26"/>
  <c r="CO256" i="26" s="1"/>
  <c r="D256" i="34" s="1"/>
  <c r="K131" i="34" s="1"/>
  <c r="N131" i="34" s="1"/>
  <c r="AH131" i="32" s="1"/>
  <c r="BQ260" i="26"/>
  <c r="CA260" i="26" s="1"/>
  <c r="CD260" i="26" s="1"/>
  <c r="CH260" i="26" s="1"/>
  <c r="BQ264" i="26"/>
  <c r="CA264" i="26" s="1"/>
  <c r="CD264" i="26" s="1"/>
  <c r="CH264" i="26" s="1"/>
  <c r="BQ268" i="26"/>
  <c r="CA268" i="26" s="1"/>
  <c r="BQ272" i="26"/>
  <c r="CA272" i="26" s="1"/>
  <c r="CD272" i="26" s="1"/>
  <c r="CH272" i="26" s="1"/>
  <c r="BQ276" i="26"/>
  <c r="CA276" i="26" s="1"/>
  <c r="CD276" i="26" s="1"/>
  <c r="CH276" i="26" s="1"/>
  <c r="BQ280" i="26"/>
  <c r="CO280" i="26" s="1"/>
  <c r="D280" i="34" s="1"/>
  <c r="K143" i="34" s="1"/>
  <c r="N143" i="34" s="1"/>
  <c r="AH143" i="32" s="1"/>
  <c r="BQ284" i="26"/>
  <c r="CA284" i="26" s="1"/>
  <c r="BQ288" i="26"/>
  <c r="CO288" i="26" s="1"/>
  <c r="D288" i="34" s="1"/>
  <c r="K147" i="34" s="1"/>
  <c r="N147" i="34" s="1"/>
  <c r="AH147" i="32" s="1"/>
  <c r="BQ292" i="26"/>
  <c r="CA292" i="26" s="1"/>
  <c r="CD292" i="26" s="1"/>
  <c r="CH292" i="26" s="1"/>
  <c r="BQ296" i="26"/>
  <c r="CA296" i="26" s="1"/>
  <c r="CD296" i="26" s="1"/>
  <c r="CH296" i="26" s="1"/>
  <c r="BQ300" i="26"/>
  <c r="CA300" i="26" s="1"/>
  <c r="CD300" i="26" s="1"/>
  <c r="CH300" i="26" s="1"/>
  <c r="BQ304" i="26"/>
  <c r="CA304" i="26" s="1"/>
  <c r="CD304" i="26" s="1"/>
  <c r="CH304" i="26" s="1"/>
  <c r="BQ308" i="26"/>
  <c r="CA308" i="26" s="1"/>
  <c r="CD308" i="26" s="1"/>
  <c r="CH308" i="26" s="1"/>
  <c r="BQ312" i="26"/>
  <c r="CO312" i="26" s="1"/>
  <c r="D312" i="34" s="1"/>
  <c r="K159" i="34" s="1"/>
  <c r="N159" i="34" s="1"/>
  <c r="AH159" i="32" s="1"/>
  <c r="BQ316" i="26"/>
  <c r="CA316" i="26" s="1"/>
  <c r="BQ320" i="26"/>
  <c r="CO320" i="26" s="1"/>
  <c r="D320" i="34" s="1"/>
  <c r="K163" i="34" s="1"/>
  <c r="N163" i="34" s="1"/>
  <c r="AH163" i="32" s="1"/>
  <c r="BQ324" i="26"/>
  <c r="CA324" i="26" s="1"/>
  <c r="BQ328" i="26"/>
  <c r="CA328" i="26" s="1"/>
  <c r="CD328" i="26" s="1"/>
  <c r="CH328" i="26" s="1"/>
  <c r="BQ332" i="26"/>
  <c r="CA332" i="26" s="1"/>
  <c r="CD332" i="26" s="1"/>
  <c r="CH332" i="26" s="1"/>
  <c r="BQ336" i="26"/>
  <c r="CA336" i="26" s="1"/>
  <c r="CD336" i="26" s="1"/>
  <c r="CH336" i="26" s="1"/>
  <c r="BQ340" i="26"/>
  <c r="CA340" i="26" s="1"/>
  <c r="CD340" i="26" s="1"/>
  <c r="CH340" i="26" s="1"/>
  <c r="BQ344" i="26"/>
  <c r="CO344" i="26" s="1"/>
  <c r="D344" i="34" s="1"/>
  <c r="K175" i="34" s="1"/>
  <c r="N175" i="34" s="1"/>
  <c r="AH175" i="32" s="1"/>
  <c r="BQ348" i="26"/>
  <c r="CA348" i="26" s="1"/>
  <c r="CD348" i="26" s="1"/>
  <c r="CH348" i="26" s="1"/>
  <c r="BQ352" i="26"/>
  <c r="CO352" i="26" s="1"/>
  <c r="D352" i="34" s="1"/>
  <c r="K179" i="34" s="1"/>
  <c r="N179" i="34" s="1"/>
  <c r="AH179" i="32" s="1"/>
  <c r="BQ356" i="26"/>
  <c r="CA356" i="26" s="1"/>
  <c r="CD356" i="26" s="1"/>
  <c r="CH356" i="26" s="1"/>
  <c r="BQ360" i="26"/>
  <c r="CA360" i="26" s="1"/>
  <c r="CD360" i="26" s="1"/>
  <c r="CH360" i="26" s="1"/>
  <c r="BQ364" i="26"/>
  <c r="CA364" i="26" s="1"/>
  <c r="CD364" i="26" s="1"/>
  <c r="CH364" i="26" s="1"/>
  <c r="BQ368" i="26"/>
  <c r="CA368" i="26" s="1"/>
  <c r="CD368" i="26" s="1"/>
  <c r="CH368" i="26" s="1"/>
  <c r="BQ372" i="26"/>
  <c r="CA372" i="26" s="1"/>
  <c r="CD372" i="26" s="1"/>
  <c r="CH372" i="26" s="1"/>
  <c r="BQ376" i="26"/>
  <c r="CA376" i="26" s="1"/>
  <c r="CD376" i="26" s="1"/>
  <c r="CH376" i="26" s="1"/>
  <c r="BQ380" i="26"/>
  <c r="CA380" i="26" s="1"/>
  <c r="BQ384" i="26"/>
  <c r="CA384" i="26" s="1"/>
  <c r="CD384" i="26" s="1"/>
  <c r="CH384" i="26" s="1"/>
  <c r="BQ388" i="26"/>
  <c r="CA388" i="26" s="1"/>
  <c r="CD388" i="26" s="1"/>
  <c r="CH388" i="26" s="1"/>
  <c r="BQ392" i="26"/>
  <c r="CA392" i="26" s="1"/>
  <c r="CD392" i="26" s="1"/>
  <c r="CH392" i="26" s="1"/>
  <c r="BQ396" i="26"/>
  <c r="CA396" i="26" s="1"/>
  <c r="CD396" i="26" s="1"/>
  <c r="CH396" i="26" s="1"/>
  <c r="BQ400" i="26"/>
  <c r="CA400" i="26" s="1"/>
  <c r="CD400" i="26" s="1"/>
  <c r="CH400" i="26" s="1"/>
  <c r="BQ404" i="26"/>
  <c r="CA404" i="26" s="1"/>
  <c r="CD404" i="26" s="1"/>
  <c r="CH404" i="26" s="1"/>
  <c r="BQ408" i="26"/>
  <c r="CA408" i="26" s="1"/>
  <c r="CD408" i="26" s="1"/>
  <c r="CH408" i="26" s="1"/>
  <c r="BQ412" i="26"/>
  <c r="CA412" i="26" s="1"/>
  <c r="CD412" i="26" s="1"/>
  <c r="CH412" i="26" s="1"/>
  <c r="BQ416" i="26"/>
  <c r="CA416" i="26" s="1"/>
  <c r="BQ424" i="26"/>
  <c r="CA424" i="26" s="1"/>
  <c r="BQ428" i="26"/>
  <c r="CA428" i="26" s="1"/>
  <c r="CD428" i="26" s="1"/>
  <c r="CH428" i="26" s="1"/>
  <c r="BQ432" i="26"/>
  <c r="CA432" i="26" s="1"/>
  <c r="BQ436" i="26"/>
  <c r="CA436" i="26" s="1"/>
  <c r="CD436" i="26" s="1"/>
  <c r="CH436" i="26" s="1"/>
  <c r="BQ440" i="26"/>
  <c r="CA440" i="26" s="1"/>
  <c r="BQ444" i="26"/>
  <c r="CA444" i="26" s="1"/>
  <c r="CD444" i="26" s="1"/>
  <c r="CH444" i="26" s="1"/>
  <c r="BQ448" i="26"/>
  <c r="CA448" i="26" s="1"/>
  <c r="CD448" i="26" s="1"/>
  <c r="CH448" i="26" s="1"/>
  <c r="BQ452" i="26"/>
  <c r="CO452" i="26" s="1"/>
  <c r="D452" i="34" s="1"/>
  <c r="K229" i="34" s="1"/>
  <c r="N229" i="34" s="1"/>
  <c r="AH229" i="32" s="1"/>
  <c r="BQ456" i="26"/>
  <c r="CO456" i="26" s="1"/>
  <c r="D456" i="34" s="1"/>
  <c r="K231" i="34" s="1"/>
  <c r="N231" i="34" s="1"/>
  <c r="AH231" i="32" s="1"/>
  <c r="BQ460" i="26"/>
  <c r="CO460" i="26" s="1"/>
  <c r="D460" i="34" s="1"/>
  <c r="K233" i="34" s="1"/>
  <c r="N233" i="34" s="1"/>
  <c r="AH233" i="32" s="1"/>
  <c r="BQ464" i="26"/>
  <c r="CO464" i="26" s="1"/>
  <c r="D464" i="34" s="1"/>
  <c r="K235" i="34" s="1"/>
  <c r="N235" i="34" s="1"/>
  <c r="AH235" i="32" s="1"/>
  <c r="BQ468" i="26"/>
  <c r="CO468" i="26" s="1"/>
  <c r="D468" i="34" s="1"/>
  <c r="K237" i="34" s="1"/>
  <c r="N237" i="34" s="1"/>
  <c r="AH237" i="32" s="1"/>
  <c r="BQ472" i="26"/>
  <c r="CO472" i="26" s="1"/>
  <c r="D472" i="34" s="1"/>
  <c r="K239" i="34" s="1"/>
  <c r="N239" i="34" s="1"/>
  <c r="AH239" i="32" s="1"/>
  <c r="BQ476" i="26"/>
  <c r="CO476" i="26" s="1"/>
  <c r="D476" i="34" s="1"/>
  <c r="K241" i="34" s="1"/>
  <c r="N241" i="34" s="1"/>
  <c r="AH241" i="32" s="1"/>
  <c r="BQ480" i="26"/>
  <c r="CO480" i="26" s="1"/>
  <c r="D480" i="34" s="1"/>
  <c r="K243" i="34" s="1"/>
  <c r="N243" i="34" s="1"/>
  <c r="AH243" i="32" s="1"/>
  <c r="BQ484" i="26"/>
  <c r="CO484" i="26" s="1"/>
  <c r="D484" i="34" s="1"/>
  <c r="K245" i="34" s="1"/>
  <c r="N245" i="34" s="1"/>
  <c r="AH245" i="32" s="1"/>
  <c r="BQ488" i="26"/>
  <c r="CO488" i="26" s="1"/>
  <c r="D488" i="34" s="1"/>
  <c r="K247" i="34" s="1"/>
  <c r="N247" i="34" s="1"/>
  <c r="AH247" i="32" s="1"/>
  <c r="BQ494" i="26"/>
  <c r="CO494" i="26" s="1"/>
  <c r="D494" i="34" s="1"/>
  <c r="K250" i="34" s="1"/>
  <c r="N250" i="34" s="1"/>
  <c r="AH250" i="32" s="1"/>
  <c r="BQ498" i="26"/>
  <c r="CO498" i="26" s="1"/>
  <c r="D498" i="34" s="1"/>
  <c r="K252" i="34" s="1"/>
  <c r="N252" i="34" s="1"/>
  <c r="AH252" i="32" s="1"/>
  <c r="BQ502" i="26"/>
  <c r="CO502" i="26" s="1"/>
  <c r="D502" i="34" s="1"/>
  <c r="K254" i="34" s="1"/>
  <c r="N254" i="34" s="1"/>
  <c r="AH254" i="32" s="1"/>
  <c r="BQ506" i="26"/>
  <c r="CO506" i="26" s="1"/>
  <c r="D506" i="34" s="1"/>
  <c r="K256" i="34" s="1"/>
  <c r="N256" i="34" s="1"/>
  <c r="AH256" i="32" s="1"/>
  <c r="BQ510" i="26"/>
  <c r="CO510" i="26" s="1"/>
  <c r="D510" i="34" s="1"/>
  <c r="K258" i="34" s="1"/>
  <c r="N258" i="34" s="1"/>
  <c r="AH258" i="32" s="1"/>
  <c r="BQ514" i="26"/>
  <c r="CO514" i="26" s="1"/>
  <c r="D514" i="34" s="1"/>
  <c r="K260" i="34" s="1"/>
  <c r="N260" i="34" s="1"/>
  <c r="AH260" i="32" s="1"/>
  <c r="BQ518" i="26"/>
  <c r="CO518" i="26" s="1"/>
  <c r="D518" i="34" s="1"/>
  <c r="K262" i="34" s="1"/>
  <c r="N262" i="34" s="1"/>
  <c r="AH262" i="32" s="1"/>
  <c r="BQ522" i="26"/>
  <c r="CO522" i="26" s="1"/>
  <c r="D522" i="34" s="1"/>
  <c r="K264" i="34" s="1"/>
  <c r="N264" i="34" s="1"/>
  <c r="AH264" i="32" s="1"/>
  <c r="BQ526" i="26"/>
  <c r="CO526" i="26" s="1"/>
  <c r="D526" i="34" s="1"/>
  <c r="K266" i="34" s="1"/>
  <c r="N266" i="34" s="1"/>
  <c r="AH266" i="32" s="1"/>
  <c r="BQ530" i="26"/>
  <c r="CO530" i="26" s="1"/>
  <c r="D530" i="34" s="1"/>
  <c r="K268" i="34" s="1"/>
  <c r="N268" i="34" s="1"/>
  <c r="AH268" i="32" s="1"/>
  <c r="BQ534" i="26"/>
  <c r="CO534" i="26" s="1"/>
  <c r="D534" i="34" s="1"/>
  <c r="K270" i="34" s="1"/>
  <c r="N270" i="34" s="1"/>
  <c r="AH270" i="32" s="1"/>
  <c r="BQ542" i="26"/>
  <c r="CO542" i="26" s="1"/>
  <c r="D542" i="34" s="1"/>
  <c r="K274" i="34" s="1"/>
  <c r="N274" i="34" s="1"/>
  <c r="AH274" i="32" s="1"/>
  <c r="BQ568" i="26"/>
  <c r="CO568" i="26" s="1"/>
  <c r="D568" i="34" s="1"/>
  <c r="K288" i="34" s="1"/>
  <c r="N288" i="34" s="1"/>
  <c r="AH288" i="32" s="1"/>
  <c r="BQ14" i="26"/>
  <c r="CO14" i="26" s="1"/>
  <c r="D14" i="34" s="1"/>
  <c r="K10" i="34" s="1"/>
  <c r="N10" i="34" s="1"/>
  <c r="AH10" i="32" s="1"/>
  <c r="BQ18" i="26"/>
  <c r="CO18" i="26" s="1"/>
  <c r="D18" i="34" s="1"/>
  <c r="K12" i="34" s="1"/>
  <c r="N12" i="34" s="1"/>
  <c r="AH12" i="32" s="1"/>
  <c r="BQ22" i="26"/>
  <c r="CA22" i="26" s="1"/>
  <c r="BQ26" i="26"/>
  <c r="CO26" i="26" s="1"/>
  <c r="D26" i="34" s="1"/>
  <c r="K16" i="34" s="1"/>
  <c r="N16" i="34" s="1"/>
  <c r="AH16" i="32" s="1"/>
  <c r="BQ44" i="26"/>
  <c r="CA44" i="26" s="1"/>
  <c r="CD44" i="26" s="1"/>
  <c r="CH44" i="26" s="1"/>
  <c r="BQ46" i="26"/>
  <c r="CO46" i="26" s="1"/>
  <c r="D46" i="34" s="1"/>
  <c r="K26" i="34" s="1"/>
  <c r="N26" i="34" s="1"/>
  <c r="AH26" i="32" s="1"/>
  <c r="BQ48" i="26"/>
  <c r="CO48" i="26" s="1"/>
  <c r="D48" i="34" s="1"/>
  <c r="K27" i="34" s="1"/>
  <c r="N27" i="34" s="1"/>
  <c r="AH27" i="32" s="1"/>
  <c r="BQ50" i="26"/>
  <c r="CO50" i="26" s="1"/>
  <c r="D50" i="34" s="1"/>
  <c r="K28" i="34" s="1"/>
  <c r="N28" i="34" s="1"/>
  <c r="AH28" i="32" s="1"/>
  <c r="BQ58" i="26"/>
  <c r="CA58" i="26" s="1"/>
  <c r="BQ60" i="26"/>
  <c r="CO60" i="26" s="1"/>
  <c r="D60" i="34" s="1"/>
  <c r="K33" i="34" s="1"/>
  <c r="N33" i="34" s="1"/>
  <c r="AH33" i="32" s="1"/>
  <c r="BQ82" i="26"/>
  <c r="CA82" i="26" s="1"/>
  <c r="BQ132" i="26"/>
  <c r="CO132" i="26" s="1"/>
  <c r="D132" i="34" s="1"/>
  <c r="K69" i="34" s="1"/>
  <c r="N69" i="34" s="1"/>
  <c r="AH69" i="32" s="1"/>
  <c r="BQ150" i="26"/>
  <c r="CO150" i="26" s="1"/>
  <c r="D150" i="34" s="1"/>
  <c r="K78" i="34" s="1"/>
  <c r="N78" i="34" s="1"/>
  <c r="AH78" i="32" s="1"/>
  <c r="BQ172" i="26"/>
  <c r="CO172" i="26" s="1"/>
  <c r="D172" i="34" s="1"/>
  <c r="K89" i="34" s="1"/>
  <c r="N89" i="34" s="1"/>
  <c r="AH89" i="32" s="1"/>
  <c r="BQ174" i="26"/>
  <c r="CA174" i="26" s="1"/>
  <c r="CD174" i="26" s="1"/>
  <c r="CH174" i="26" s="1"/>
  <c r="BQ194" i="26"/>
  <c r="CO194" i="26" s="1"/>
  <c r="D194" i="34" s="1"/>
  <c r="K100" i="34" s="1"/>
  <c r="N100" i="34" s="1"/>
  <c r="AH100" i="32" s="1"/>
  <c r="CO579" i="26"/>
  <c r="CA579" i="26"/>
  <c r="CD579" i="26" s="1"/>
  <c r="CH579" i="26" s="1"/>
  <c r="CO577" i="26"/>
  <c r="CA577" i="26"/>
  <c r="CD577" i="26" s="1"/>
  <c r="CH577" i="26" s="1"/>
  <c r="CO575" i="26"/>
  <c r="CA575" i="26"/>
  <c r="CD575" i="26" s="1"/>
  <c r="CH575" i="26" s="1"/>
  <c r="CO573" i="26"/>
  <c r="CA573" i="26"/>
  <c r="CO571" i="26"/>
  <c r="CA571" i="26"/>
  <c r="CO569" i="26"/>
  <c r="CA569" i="26"/>
  <c r="CD569" i="26" s="1"/>
  <c r="CH569" i="26" s="1"/>
  <c r="CO567" i="26"/>
  <c r="CA567" i="26"/>
  <c r="CD567" i="26" s="1"/>
  <c r="CH567" i="26" s="1"/>
  <c r="CO565" i="26"/>
  <c r="CA565" i="26"/>
  <c r="CD565" i="26" s="1"/>
  <c r="CH565" i="26" s="1"/>
  <c r="CO563" i="26"/>
  <c r="CA563" i="26"/>
  <c r="CD563" i="26" s="1"/>
  <c r="CH563" i="26" s="1"/>
  <c r="CO561" i="26"/>
  <c r="CA561" i="26"/>
  <c r="CD561" i="26" s="1"/>
  <c r="CH561" i="26" s="1"/>
  <c r="CO559" i="26"/>
  <c r="CA559" i="26"/>
  <c r="CD559" i="26" s="1"/>
  <c r="CH559" i="26" s="1"/>
  <c r="CO557" i="26"/>
  <c r="CA557" i="26"/>
  <c r="CD557" i="26" s="1"/>
  <c r="CH557" i="26" s="1"/>
  <c r="CO555" i="26"/>
  <c r="CA555" i="26"/>
  <c r="CD555" i="26" s="1"/>
  <c r="CH555" i="26" s="1"/>
  <c r="CO553" i="26"/>
  <c r="CA553" i="26"/>
  <c r="CD553" i="26" s="1"/>
  <c r="CH553" i="26" s="1"/>
  <c r="CO551" i="26"/>
  <c r="CA551" i="26"/>
  <c r="CD551" i="26" s="1"/>
  <c r="CH551" i="26" s="1"/>
  <c r="CO549" i="26"/>
  <c r="CA549" i="26"/>
  <c r="CD549" i="26" s="1"/>
  <c r="CH549" i="26" s="1"/>
  <c r="CO547" i="26"/>
  <c r="CA547" i="26"/>
  <c r="CD547" i="26" s="1"/>
  <c r="CH547" i="26" s="1"/>
  <c r="CO545" i="26"/>
  <c r="CA545" i="26"/>
  <c r="CD545" i="26" s="1"/>
  <c r="CH545" i="26" s="1"/>
  <c r="CO543" i="26"/>
  <c r="CA543" i="26"/>
  <c r="CD543" i="26" s="1"/>
  <c r="CH543" i="26" s="1"/>
  <c r="CO541" i="26"/>
  <c r="CA541" i="26"/>
  <c r="CD541" i="26" s="1"/>
  <c r="CH541" i="26" s="1"/>
  <c r="CO539" i="26"/>
  <c r="CA539" i="26"/>
  <c r="CD539" i="26" s="1"/>
  <c r="CH539" i="26" s="1"/>
  <c r="CO537" i="26"/>
  <c r="CA537" i="26"/>
  <c r="CD537" i="26" s="1"/>
  <c r="CH537" i="26" s="1"/>
  <c r="CO535" i="26"/>
  <c r="CA535" i="26"/>
  <c r="CD535" i="26" s="1"/>
  <c r="CH535" i="26" s="1"/>
  <c r="CO533" i="26"/>
  <c r="CA533" i="26"/>
  <c r="CD533" i="26" s="1"/>
  <c r="CH533" i="26" s="1"/>
  <c r="CO531" i="26"/>
  <c r="CA531" i="26"/>
  <c r="CD531" i="26" s="1"/>
  <c r="CH531" i="26" s="1"/>
  <c r="CO529" i="26"/>
  <c r="CA529" i="26"/>
  <c r="CD529" i="26" s="1"/>
  <c r="CH529" i="26" s="1"/>
  <c r="CO527" i="26"/>
  <c r="CA527" i="26"/>
  <c r="CD527" i="26" s="1"/>
  <c r="CH527" i="26" s="1"/>
  <c r="CO525" i="26"/>
  <c r="CA525" i="26"/>
  <c r="CD525" i="26" s="1"/>
  <c r="CH525" i="26" s="1"/>
  <c r="CO523" i="26"/>
  <c r="CA523" i="26"/>
  <c r="CD523" i="26" s="1"/>
  <c r="CH523" i="26" s="1"/>
  <c r="CO521" i="26"/>
  <c r="CA521" i="26"/>
  <c r="CO519" i="26"/>
  <c r="CA519" i="26"/>
  <c r="CO517" i="26"/>
  <c r="CA517" i="26"/>
  <c r="CO515" i="26"/>
  <c r="CA515" i="26"/>
  <c r="CO513" i="26"/>
  <c r="CA513" i="26"/>
  <c r="CD513" i="26" s="1"/>
  <c r="CH513" i="26" s="1"/>
  <c r="CO511" i="26"/>
  <c r="CA511" i="26"/>
  <c r="CD511" i="26" s="1"/>
  <c r="CH511" i="26" s="1"/>
  <c r="CO509" i="26"/>
  <c r="CA509" i="26"/>
  <c r="CD509" i="26" s="1"/>
  <c r="CH509" i="26" s="1"/>
  <c r="CO507" i="26"/>
  <c r="CA507" i="26"/>
  <c r="CD507" i="26" s="1"/>
  <c r="CH507" i="26" s="1"/>
  <c r="CO505" i="26"/>
  <c r="CA505" i="26"/>
  <c r="CD505" i="26" s="1"/>
  <c r="CH505" i="26" s="1"/>
  <c r="CO503" i="26"/>
  <c r="CA503" i="26"/>
  <c r="CD503" i="26" s="1"/>
  <c r="CH503" i="26" s="1"/>
  <c r="CO501" i="26"/>
  <c r="CA501" i="26"/>
  <c r="CD501" i="26" s="1"/>
  <c r="CH501" i="26" s="1"/>
  <c r="CO499" i="26"/>
  <c r="CA499" i="26"/>
  <c r="CD499" i="26" s="1"/>
  <c r="CH499" i="26" s="1"/>
  <c r="CO497" i="26"/>
  <c r="CA497" i="26"/>
  <c r="CD497" i="26" s="1"/>
  <c r="CH497" i="26" s="1"/>
  <c r="CO495" i="26"/>
  <c r="CA495" i="26"/>
  <c r="CD495" i="26" s="1"/>
  <c r="CH495" i="26" s="1"/>
  <c r="CO493" i="26"/>
  <c r="CA493" i="26"/>
  <c r="CD493" i="26" s="1"/>
  <c r="CH493" i="26" s="1"/>
  <c r="CO491" i="26"/>
  <c r="CA491" i="26"/>
  <c r="CD491" i="26" s="1"/>
  <c r="CH491" i="26" s="1"/>
  <c r="CO489" i="26"/>
  <c r="CA489" i="26"/>
  <c r="CD489" i="26" s="1"/>
  <c r="CH489" i="26" s="1"/>
  <c r="CO487" i="26"/>
  <c r="CA487" i="26"/>
  <c r="CD487" i="26" s="1"/>
  <c r="CH487" i="26" s="1"/>
  <c r="CO485" i="26"/>
  <c r="CA485" i="26"/>
  <c r="CD485" i="26" s="1"/>
  <c r="CH485" i="26" s="1"/>
  <c r="CO483" i="26"/>
  <c r="CA483" i="26"/>
  <c r="CD483" i="26" s="1"/>
  <c r="CH483" i="26" s="1"/>
  <c r="CO481" i="26"/>
  <c r="CA481" i="26"/>
  <c r="CD481" i="26" s="1"/>
  <c r="CH481" i="26" s="1"/>
  <c r="CO479" i="26"/>
  <c r="CA479" i="26"/>
  <c r="CD479" i="26" s="1"/>
  <c r="CH479" i="26" s="1"/>
  <c r="CO477" i="26"/>
  <c r="CA477" i="26"/>
  <c r="CO475" i="26"/>
  <c r="CA475" i="26"/>
  <c r="CD475" i="26" s="1"/>
  <c r="CH475" i="26" s="1"/>
  <c r="CO473" i="26"/>
  <c r="CA473" i="26"/>
  <c r="CD473" i="26" s="1"/>
  <c r="CH473" i="26" s="1"/>
  <c r="CO471" i="26"/>
  <c r="CA471" i="26"/>
  <c r="CD471" i="26" s="1"/>
  <c r="CH471" i="26" s="1"/>
  <c r="CO469" i="26"/>
  <c r="CA469" i="26"/>
  <c r="CD469" i="26" s="1"/>
  <c r="CH469" i="26" s="1"/>
  <c r="CO467" i="26"/>
  <c r="CA467" i="26"/>
  <c r="CD467" i="26" s="1"/>
  <c r="CH467" i="26" s="1"/>
  <c r="CO465" i="26"/>
  <c r="CA465" i="26"/>
  <c r="CO463" i="26"/>
  <c r="CA463" i="26"/>
  <c r="CO461" i="26"/>
  <c r="CA461" i="26"/>
  <c r="CO459" i="26"/>
  <c r="CA459" i="26"/>
  <c r="CD459" i="26" s="1"/>
  <c r="CH459" i="26" s="1"/>
  <c r="CO457" i="26"/>
  <c r="CA457" i="26"/>
  <c r="CD457" i="26" s="1"/>
  <c r="CH457" i="26" s="1"/>
  <c r="CO455" i="26"/>
  <c r="CA455" i="26"/>
  <c r="CD455" i="26" s="1"/>
  <c r="CH455" i="26" s="1"/>
  <c r="CO453" i="26"/>
  <c r="CA453" i="26"/>
  <c r="CD453" i="26" s="1"/>
  <c r="CH453" i="26" s="1"/>
  <c r="CO451" i="26"/>
  <c r="CA451" i="26"/>
  <c r="CD451" i="26" s="1"/>
  <c r="CH451" i="26" s="1"/>
  <c r="CO449" i="26"/>
  <c r="CA449" i="26"/>
  <c r="CD449" i="26" s="1"/>
  <c r="CH449" i="26" s="1"/>
  <c r="CO447" i="26"/>
  <c r="CA447" i="26"/>
  <c r="CD447" i="26" s="1"/>
  <c r="CH447" i="26" s="1"/>
  <c r="CO445" i="26"/>
  <c r="CA445" i="26"/>
  <c r="CD445" i="26" s="1"/>
  <c r="CH445" i="26" s="1"/>
  <c r="CO443" i="26"/>
  <c r="CA443" i="26"/>
  <c r="CO441" i="26"/>
  <c r="CA441" i="26"/>
  <c r="CD441" i="26" s="1"/>
  <c r="CH441" i="26" s="1"/>
  <c r="CO439" i="26"/>
  <c r="CA439" i="26"/>
  <c r="CD439" i="26" s="1"/>
  <c r="CH439" i="26" s="1"/>
  <c r="CO437" i="26"/>
  <c r="CA437" i="26"/>
  <c r="CD437" i="26" s="1"/>
  <c r="CH437" i="26" s="1"/>
  <c r="CO435" i="26"/>
  <c r="CA435" i="26"/>
  <c r="CD435" i="26" s="1"/>
  <c r="CH435" i="26" s="1"/>
  <c r="CO433" i="26"/>
  <c r="CA433" i="26"/>
  <c r="CD433" i="26" s="1"/>
  <c r="CH433" i="26" s="1"/>
  <c r="CO431" i="26"/>
  <c r="CA431" i="26"/>
  <c r="CD431" i="26" s="1"/>
  <c r="CH431" i="26" s="1"/>
  <c r="CO429" i="26"/>
  <c r="CA429" i="26"/>
  <c r="CD429" i="26" s="1"/>
  <c r="CH429" i="26" s="1"/>
  <c r="CO427" i="26"/>
  <c r="CA427" i="26"/>
  <c r="CD427" i="26" s="1"/>
  <c r="CH427" i="26" s="1"/>
  <c r="CO425" i="26"/>
  <c r="CA425" i="26"/>
  <c r="CD425" i="26" s="1"/>
  <c r="CH425" i="26" s="1"/>
  <c r="CO423" i="26"/>
  <c r="CA423" i="26"/>
  <c r="CD423" i="26" s="1"/>
  <c r="CH423" i="26" s="1"/>
  <c r="CO421" i="26"/>
  <c r="CA421" i="26"/>
  <c r="CD421" i="26" s="1"/>
  <c r="CH421" i="26" s="1"/>
  <c r="CO419" i="26"/>
  <c r="CA419" i="26"/>
  <c r="CD419" i="26" s="1"/>
  <c r="CH419" i="26" s="1"/>
  <c r="CO417" i="26"/>
  <c r="CA417" i="26"/>
  <c r="CD417" i="26" s="1"/>
  <c r="CH417" i="26" s="1"/>
  <c r="CO415" i="26"/>
  <c r="CA415" i="26"/>
  <c r="CD415" i="26" s="1"/>
  <c r="CH415" i="26" s="1"/>
  <c r="CO413" i="26"/>
  <c r="CA413" i="26"/>
  <c r="CD413" i="26" s="1"/>
  <c r="CH413" i="26" s="1"/>
  <c r="CO411" i="26"/>
  <c r="CA411" i="26"/>
  <c r="CD411" i="26" s="1"/>
  <c r="CH411" i="26" s="1"/>
  <c r="CO409" i="26"/>
  <c r="CA409" i="26"/>
  <c r="CD409" i="26" s="1"/>
  <c r="CH409" i="26" s="1"/>
  <c r="CO407" i="26"/>
  <c r="CA407" i="26"/>
  <c r="CD407" i="26" s="1"/>
  <c r="CH407" i="26" s="1"/>
  <c r="CO405" i="26"/>
  <c r="CA405" i="26"/>
  <c r="CD405" i="26" s="1"/>
  <c r="CH405" i="26" s="1"/>
  <c r="CO403" i="26"/>
  <c r="CA403" i="26"/>
  <c r="CD403" i="26" s="1"/>
  <c r="CH403" i="26" s="1"/>
  <c r="CO401" i="26"/>
  <c r="CA401" i="26"/>
  <c r="CD401" i="26" s="1"/>
  <c r="CH401" i="26" s="1"/>
  <c r="CO399" i="26"/>
  <c r="CA399" i="26"/>
  <c r="CD399" i="26" s="1"/>
  <c r="CH399" i="26" s="1"/>
  <c r="CO397" i="26"/>
  <c r="CA397" i="26"/>
  <c r="CD397" i="26" s="1"/>
  <c r="CH397" i="26" s="1"/>
  <c r="CO395" i="26"/>
  <c r="CA395" i="26"/>
  <c r="CD395" i="26" s="1"/>
  <c r="CH395" i="26" s="1"/>
  <c r="CO393" i="26"/>
  <c r="CA393" i="26"/>
  <c r="CD393" i="26" s="1"/>
  <c r="CH393" i="26" s="1"/>
  <c r="CO391" i="26"/>
  <c r="CA391" i="26"/>
  <c r="CO389" i="26"/>
  <c r="CA389" i="26"/>
  <c r="CD389" i="26" s="1"/>
  <c r="CH389" i="26" s="1"/>
  <c r="CO387" i="26"/>
  <c r="CA387" i="26"/>
  <c r="CD387" i="26" s="1"/>
  <c r="CH387" i="26" s="1"/>
  <c r="CO385" i="26"/>
  <c r="CA385" i="26"/>
  <c r="CD385" i="26" s="1"/>
  <c r="CH385" i="26" s="1"/>
  <c r="CO383" i="26"/>
  <c r="CA383" i="26"/>
  <c r="CO381" i="26"/>
  <c r="CA381" i="26"/>
  <c r="CD381" i="26" s="1"/>
  <c r="CH381" i="26" s="1"/>
  <c r="CO379" i="26"/>
  <c r="CA379" i="26"/>
  <c r="CD379" i="26" s="1"/>
  <c r="CH379" i="26" s="1"/>
  <c r="CO377" i="26"/>
  <c r="CA377" i="26"/>
  <c r="CD377" i="26" s="1"/>
  <c r="CH377" i="26" s="1"/>
  <c r="CO375" i="26"/>
  <c r="CA375" i="26"/>
  <c r="CD375" i="26" s="1"/>
  <c r="CH375" i="26" s="1"/>
  <c r="CO373" i="26"/>
  <c r="CA373" i="26"/>
  <c r="CD373" i="26" s="1"/>
  <c r="CH373" i="26" s="1"/>
  <c r="CO371" i="26"/>
  <c r="CA371" i="26"/>
  <c r="CD371" i="26" s="1"/>
  <c r="CH371" i="26" s="1"/>
  <c r="CO369" i="26"/>
  <c r="CA369" i="26"/>
  <c r="CD369" i="26" s="1"/>
  <c r="CH369" i="26" s="1"/>
  <c r="CO367" i="26"/>
  <c r="CA367" i="26"/>
  <c r="CD367" i="26" s="1"/>
  <c r="CH367" i="26" s="1"/>
  <c r="CO365" i="26"/>
  <c r="CA365" i="26"/>
  <c r="CD365" i="26" s="1"/>
  <c r="CH365" i="26" s="1"/>
  <c r="CO363" i="26"/>
  <c r="CA363" i="26"/>
  <c r="CD363" i="26" s="1"/>
  <c r="CH363" i="26" s="1"/>
  <c r="CO361" i="26"/>
  <c r="CA361" i="26"/>
  <c r="CD361" i="26" s="1"/>
  <c r="CH361" i="26" s="1"/>
  <c r="CO359" i="26"/>
  <c r="CA359" i="26"/>
  <c r="CO357" i="26"/>
  <c r="CA357" i="26"/>
  <c r="CD357" i="26" s="1"/>
  <c r="CH357" i="26" s="1"/>
  <c r="CO355" i="26"/>
  <c r="CA355" i="26"/>
  <c r="CD355" i="26" s="1"/>
  <c r="CH355" i="26" s="1"/>
  <c r="CO353" i="26"/>
  <c r="CA353" i="26"/>
  <c r="CD353" i="26" s="1"/>
  <c r="CH353" i="26" s="1"/>
  <c r="CO351" i="26"/>
  <c r="CA351" i="26"/>
  <c r="CD351" i="26" s="1"/>
  <c r="CH351" i="26" s="1"/>
  <c r="CO349" i="26"/>
  <c r="CA349" i="26"/>
  <c r="CO347" i="26"/>
  <c r="CA347" i="26"/>
  <c r="CO345" i="26"/>
  <c r="CA345" i="26"/>
  <c r="CD345" i="26" s="1"/>
  <c r="CH345" i="26" s="1"/>
  <c r="CO343" i="26"/>
  <c r="CA343" i="26"/>
  <c r="CD343" i="26" s="1"/>
  <c r="CH343" i="26" s="1"/>
  <c r="CO341" i="26"/>
  <c r="CA341" i="26"/>
  <c r="CD341" i="26" s="1"/>
  <c r="CH341" i="26" s="1"/>
  <c r="CO339" i="26"/>
  <c r="CA339" i="26"/>
  <c r="CD339" i="26" s="1"/>
  <c r="CH339" i="26" s="1"/>
  <c r="CO337" i="26"/>
  <c r="CA337" i="26"/>
  <c r="CD337" i="26" s="1"/>
  <c r="CH337" i="26" s="1"/>
  <c r="CO335" i="26"/>
  <c r="CA335" i="26"/>
  <c r="CO333" i="26"/>
  <c r="CA333" i="26"/>
  <c r="CO331" i="26"/>
  <c r="CA331" i="26"/>
  <c r="CO329" i="26"/>
  <c r="CA329" i="26"/>
  <c r="CD329" i="26" s="1"/>
  <c r="CH329" i="26" s="1"/>
  <c r="CO327" i="26"/>
  <c r="CA327" i="26"/>
  <c r="CD327" i="26" s="1"/>
  <c r="CH327" i="26" s="1"/>
  <c r="CO325" i="26"/>
  <c r="CA325" i="26"/>
  <c r="CD325" i="26" s="1"/>
  <c r="CH325" i="26" s="1"/>
  <c r="CO323" i="26"/>
  <c r="CA323" i="26"/>
  <c r="CD323" i="26" s="1"/>
  <c r="CH323" i="26" s="1"/>
  <c r="CO321" i="26"/>
  <c r="CA321" i="26"/>
  <c r="CD321" i="26" s="1"/>
  <c r="CH321" i="26" s="1"/>
  <c r="CO319" i="26"/>
  <c r="CA319" i="26"/>
  <c r="CD319" i="26" s="1"/>
  <c r="CH319" i="26" s="1"/>
  <c r="CO317" i="26"/>
  <c r="CA317" i="26"/>
  <c r="CD317" i="26" s="1"/>
  <c r="CH317" i="26" s="1"/>
  <c r="CO315" i="26"/>
  <c r="CA315" i="26"/>
  <c r="CD315" i="26" s="1"/>
  <c r="CH315" i="26" s="1"/>
  <c r="CO313" i="26"/>
  <c r="CA313" i="26"/>
  <c r="CD313" i="26" s="1"/>
  <c r="CH313" i="26" s="1"/>
  <c r="CO311" i="26"/>
  <c r="CA311" i="26"/>
  <c r="CD311" i="26" s="1"/>
  <c r="CH311" i="26" s="1"/>
  <c r="CO309" i="26"/>
  <c r="CA309" i="26"/>
  <c r="CD309" i="26" s="1"/>
  <c r="CH309" i="26" s="1"/>
  <c r="CO307" i="26"/>
  <c r="CA307" i="26"/>
  <c r="CD307" i="26" s="1"/>
  <c r="CH307" i="26" s="1"/>
  <c r="CO305" i="26"/>
  <c r="CA305" i="26"/>
  <c r="CD305" i="26" s="1"/>
  <c r="CH305" i="26" s="1"/>
  <c r="CO303" i="26"/>
  <c r="CA303" i="26"/>
  <c r="CD303" i="26" s="1"/>
  <c r="CH303" i="26" s="1"/>
  <c r="CO301" i="26"/>
  <c r="CA301" i="26"/>
  <c r="CD301" i="26" s="1"/>
  <c r="CH301" i="26" s="1"/>
  <c r="CO299" i="26"/>
  <c r="CA299" i="26"/>
  <c r="CD299" i="26" s="1"/>
  <c r="CH299" i="26" s="1"/>
  <c r="CO297" i="26"/>
  <c r="CA297" i="26"/>
  <c r="CD297" i="26" s="1"/>
  <c r="CH297" i="26" s="1"/>
  <c r="CO295" i="26"/>
  <c r="CA295" i="26"/>
  <c r="CD295" i="26" s="1"/>
  <c r="CH295" i="26" s="1"/>
  <c r="CO293" i="26"/>
  <c r="CA293" i="26"/>
  <c r="CD293" i="26" s="1"/>
  <c r="CH293" i="26" s="1"/>
  <c r="CO291" i="26"/>
  <c r="CA291" i="26"/>
  <c r="CD291" i="26" s="1"/>
  <c r="CH291" i="26" s="1"/>
  <c r="CO289" i="26"/>
  <c r="CA289" i="26"/>
  <c r="CD289" i="26" s="1"/>
  <c r="CH289" i="26" s="1"/>
  <c r="CO287" i="26"/>
  <c r="CA287" i="26"/>
  <c r="CD287" i="26" s="1"/>
  <c r="CH287" i="26" s="1"/>
  <c r="CO285" i="26"/>
  <c r="CA285" i="26"/>
  <c r="CD285" i="26" s="1"/>
  <c r="CH285" i="26" s="1"/>
  <c r="CO283" i="26"/>
  <c r="CA283" i="26"/>
  <c r="CD283" i="26" s="1"/>
  <c r="CH283" i="26" s="1"/>
  <c r="CO281" i="26"/>
  <c r="CA281" i="26"/>
  <c r="CD281" i="26" s="1"/>
  <c r="CH281" i="26" s="1"/>
  <c r="CO279" i="26"/>
  <c r="CA279" i="26"/>
  <c r="CD279" i="26" s="1"/>
  <c r="CH279" i="26" s="1"/>
  <c r="CO277" i="26"/>
  <c r="CA277" i="26"/>
  <c r="CD277" i="26" s="1"/>
  <c r="CH277" i="26" s="1"/>
  <c r="CO275" i="26"/>
  <c r="CA275" i="26"/>
  <c r="CD275" i="26" s="1"/>
  <c r="CH275" i="26" s="1"/>
  <c r="CO273" i="26"/>
  <c r="CA273" i="26"/>
  <c r="CD273" i="26" s="1"/>
  <c r="CH273" i="26" s="1"/>
  <c r="CO271" i="26"/>
  <c r="CA271" i="26"/>
  <c r="CD271" i="26" s="1"/>
  <c r="CH271" i="26" s="1"/>
  <c r="CO269" i="26"/>
  <c r="CA269" i="26"/>
  <c r="CD269" i="26" s="1"/>
  <c r="CH269" i="26" s="1"/>
  <c r="CO267" i="26"/>
  <c r="CA267" i="26"/>
  <c r="CD267" i="26" s="1"/>
  <c r="CH267" i="26" s="1"/>
  <c r="CO265" i="26"/>
  <c r="CA265" i="26"/>
  <c r="CO263" i="26"/>
  <c r="CA263" i="26"/>
  <c r="CO261" i="26"/>
  <c r="CA261" i="26"/>
  <c r="CD261" i="26" s="1"/>
  <c r="CH261" i="26" s="1"/>
  <c r="CO259" i="26"/>
  <c r="CA259" i="26"/>
  <c r="CD259" i="26" s="1"/>
  <c r="CH259" i="26" s="1"/>
  <c r="CO257" i="26"/>
  <c r="CA257" i="26"/>
  <c r="CD257" i="26" s="1"/>
  <c r="CH257" i="26" s="1"/>
  <c r="CO255" i="26"/>
  <c r="CA255" i="26"/>
  <c r="CD255" i="26" s="1"/>
  <c r="CH255" i="26" s="1"/>
  <c r="CO253" i="26"/>
  <c r="CA253" i="26"/>
  <c r="CO251" i="26"/>
  <c r="CA251" i="26"/>
  <c r="CD251" i="26" s="1"/>
  <c r="CH251" i="26" s="1"/>
  <c r="CO249" i="26"/>
  <c r="CA249" i="26"/>
  <c r="CD249" i="26" s="1"/>
  <c r="CH249" i="26" s="1"/>
  <c r="CO247" i="26"/>
  <c r="CA247" i="26"/>
  <c r="CD247" i="26" s="1"/>
  <c r="CH247" i="26" s="1"/>
  <c r="CO245" i="26"/>
  <c r="CA245" i="26"/>
  <c r="CD245" i="26" s="1"/>
  <c r="CH245" i="26" s="1"/>
  <c r="CO243" i="26"/>
  <c r="CA243" i="26"/>
  <c r="CD243" i="26" s="1"/>
  <c r="CH243" i="26" s="1"/>
  <c r="CO241" i="26"/>
  <c r="CA241" i="26"/>
  <c r="CO239" i="26"/>
  <c r="CA239" i="26"/>
  <c r="CO237" i="26"/>
  <c r="CA237" i="26"/>
  <c r="CD237" i="26" s="1"/>
  <c r="CH237" i="26" s="1"/>
  <c r="CO235" i="26"/>
  <c r="CA235" i="26"/>
  <c r="CD235" i="26" s="1"/>
  <c r="CH235" i="26" s="1"/>
  <c r="CO233" i="26"/>
  <c r="CA233" i="26"/>
  <c r="CD233" i="26" s="1"/>
  <c r="CH233" i="26" s="1"/>
  <c r="CO231" i="26"/>
  <c r="CA231" i="26"/>
  <c r="CD231" i="26" s="1"/>
  <c r="CH231" i="26" s="1"/>
  <c r="CO229" i="26"/>
  <c r="CA229" i="26"/>
  <c r="CD229" i="26" s="1"/>
  <c r="CH229" i="26" s="1"/>
  <c r="CO227" i="26"/>
  <c r="CA227" i="26"/>
  <c r="CD227" i="26" s="1"/>
  <c r="CH227" i="26" s="1"/>
  <c r="CO225" i="26"/>
  <c r="CA225" i="26"/>
  <c r="CD225" i="26" s="1"/>
  <c r="CH225" i="26" s="1"/>
  <c r="CO223" i="26"/>
  <c r="CA223" i="26"/>
  <c r="CD223" i="26" s="1"/>
  <c r="CH223" i="26" s="1"/>
  <c r="CO221" i="26"/>
  <c r="CA221" i="26"/>
  <c r="CD221" i="26" s="1"/>
  <c r="CH221" i="26" s="1"/>
  <c r="CO219" i="26"/>
  <c r="CA219" i="26"/>
  <c r="CD219" i="26" s="1"/>
  <c r="CH219" i="26" s="1"/>
  <c r="CO217" i="26"/>
  <c r="CA217" i="26"/>
  <c r="CO215" i="26"/>
  <c r="CA215" i="26"/>
  <c r="CD215" i="26" s="1"/>
  <c r="CH215" i="26" s="1"/>
  <c r="CO213" i="26"/>
  <c r="CA213" i="26"/>
  <c r="CD213" i="26" s="1"/>
  <c r="CH213" i="26" s="1"/>
  <c r="CO211" i="26"/>
  <c r="CA211" i="26"/>
  <c r="CD211" i="26" s="1"/>
  <c r="CH211" i="26" s="1"/>
  <c r="CO209" i="26"/>
  <c r="CA209" i="26"/>
  <c r="CD209" i="26" s="1"/>
  <c r="CH209" i="26" s="1"/>
  <c r="CO207" i="26"/>
  <c r="CA207" i="26"/>
  <c r="CD207" i="26" s="1"/>
  <c r="CH207" i="26" s="1"/>
  <c r="CO205" i="26"/>
  <c r="CA205" i="26"/>
  <c r="CD205" i="26" s="1"/>
  <c r="CH205" i="26" s="1"/>
  <c r="CO203" i="26"/>
  <c r="CA203" i="26"/>
  <c r="CO201" i="26"/>
  <c r="CA201" i="26"/>
  <c r="CO199" i="26"/>
  <c r="CA199" i="26"/>
  <c r="CO197" i="26"/>
  <c r="CA197" i="26"/>
  <c r="CD197" i="26" s="1"/>
  <c r="CH197" i="26" s="1"/>
  <c r="CO195" i="26"/>
  <c r="CA195" i="26"/>
  <c r="CD195" i="26" s="1"/>
  <c r="CH195" i="26" s="1"/>
  <c r="CO193" i="26"/>
  <c r="CA193" i="26"/>
  <c r="CO191" i="26"/>
  <c r="CA191" i="26"/>
  <c r="CO189" i="26"/>
  <c r="CA189" i="26"/>
  <c r="CD189" i="26" s="1"/>
  <c r="CH189" i="26" s="1"/>
  <c r="CO187" i="26"/>
  <c r="CA187" i="26"/>
  <c r="CD187" i="26" s="1"/>
  <c r="CH187" i="26" s="1"/>
  <c r="CO185" i="26"/>
  <c r="CA185" i="26"/>
  <c r="CD185" i="26" s="1"/>
  <c r="CH185" i="26" s="1"/>
  <c r="CO183" i="26"/>
  <c r="CA183" i="26"/>
  <c r="CO181" i="26"/>
  <c r="CA181" i="26"/>
  <c r="CO179" i="26"/>
  <c r="CA179" i="26"/>
  <c r="CO177" i="26"/>
  <c r="CA177" i="26"/>
  <c r="CO175" i="26"/>
  <c r="CA175" i="26"/>
  <c r="CO173" i="26"/>
  <c r="CA173" i="26"/>
  <c r="CD173" i="26" s="1"/>
  <c r="CH173" i="26" s="1"/>
  <c r="CO171" i="26"/>
  <c r="CA171" i="26"/>
  <c r="CD171" i="26" s="1"/>
  <c r="CH171" i="26" s="1"/>
  <c r="CO169" i="26"/>
  <c r="CA169" i="26"/>
  <c r="CD169" i="26" s="1"/>
  <c r="CH169" i="26" s="1"/>
  <c r="CO167" i="26"/>
  <c r="CA167" i="26"/>
  <c r="CO165" i="26"/>
  <c r="CA165" i="26"/>
  <c r="CD165" i="26" s="1"/>
  <c r="CH165" i="26" s="1"/>
  <c r="CO163" i="26"/>
  <c r="CA163" i="26"/>
  <c r="CD163" i="26" s="1"/>
  <c r="CH163" i="26" s="1"/>
  <c r="CO161" i="26"/>
  <c r="CA161" i="26"/>
  <c r="CD161" i="26" s="1"/>
  <c r="CH161" i="26" s="1"/>
  <c r="CO159" i="26"/>
  <c r="CA159" i="26"/>
  <c r="CD159" i="26" s="1"/>
  <c r="CH159" i="26" s="1"/>
  <c r="CO157" i="26"/>
  <c r="CA157" i="26"/>
  <c r="CO155" i="26"/>
  <c r="CA155" i="26"/>
  <c r="CD155" i="26" s="1"/>
  <c r="CH155" i="26" s="1"/>
  <c r="CO153" i="26"/>
  <c r="CA153" i="26"/>
  <c r="CD153" i="26" s="1"/>
  <c r="CH153" i="26" s="1"/>
  <c r="CO151" i="26"/>
  <c r="CA151" i="26"/>
  <c r="CD151" i="26" s="1"/>
  <c r="CH151" i="26" s="1"/>
  <c r="CO149" i="26"/>
  <c r="CA149" i="26"/>
  <c r="CO147" i="26"/>
  <c r="CA147" i="26"/>
  <c r="CO145" i="26"/>
  <c r="CA145" i="26"/>
  <c r="CO143" i="26"/>
  <c r="CA143" i="26"/>
  <c r="CD143" i="26" s="1"/>
  <c r="CH143" i="26" s="1"/>
  <c r="CO141" i="26"/>
  <c r="CA141" i="26"/>
  <c r="CD141" i="26" s="1"/>
  <c r="CH141" i="26" s="1"/>
  <c r="CO139" i="26"/>
  <c r="CA139" i="26"/>
  <c r="CD139" i="26" s="1"/>
  <c r="CH139" i="26" s="1"/>
  <c r="CO137" i="26"/>
  <c r="CA137" i="26"/>
  <c r="CD137" i="26" s="1"/>
  <c r="CH137" i="26" s="1"/>
  <c r="CO135" i="26"/>
  <c r="CA135" i="26"/>
  <c r="CD135" i="26" s="1"/>
  <c r="CH135" i="26" s="1"/>
  <c r="CO133" i="26"/>
  <c r="CA133" i="26"/>
  <c r="CO131" i="26"/>
  <c r="CA131" i="26"/>
  <c r="CD131" i="26" s="1"/>
  <c r="CH131" i="26" s="1"/>
  <c r="CO129" i="26"/>
  <c r="CA129" i="26"/>
  <c r="CD129" i="26" s="1"/>
  <c r="CH129" i="26" s="1"/>
  <c r="CO127" i="26"/>
  <c r="CA127" i="26"/>
  <c r="CD127" i="26" s="1"/>
  <c r="CH127" i="26" s="1"/>
  <c r="CO125" i="26"/>
  <c r="CA125" i="26"/>
  <c r="CD125" i="26" s="1"/>
  <c r="CH125" i="26" s="1"/>
  <c r="CO123" i="26"/>
  <c r="CA123" i="26"/>
  <c r="CD123" i="26" s="1"/>
  <c r="CH123" i="26" s="1"/>
  <c r="CO121" i="26"/>
  <c r="CA121" i="26"/>
  <c r="CD121" i="26" s="1"/>
  <c r="CH121" i="26" s="1"/>
  <c r="CO119" i="26"/>
  <c r="CA119" i="26"/>
  <c r="CD119" i="26" s="1"/>
  <c r="CH119" i="26" s="1"/>
  <c r="CO117" i="26"/>
  <c r="CA117" i="26"/>
  <c r="CD117" i="26" s="1"/>
  <c r="CH117" i="26" s="1"/>
  <c r="CO115" i="26"/>
  <c r="CA115" i="26"/>
  <c r="CD115" i="26" s="1"/>
  <c r="CH115" i="26" s="1"/>
  <c r="CO113" i="26"/>
  <c r="CA113" i="26"/>
  <c r="CD113" i="26" s="1"/>
  <c r="CH113" i="26" s="1"/>
  <c r="CO111" i="26"/>
  <c r="CA111" i="26"/>
  <c r="CD111" i="26" s="1"/>
  <c r="CH111" i="26" s="1"/>
  <c r="CO109" i="26"/>
  <c r="CA109" i="26"/>
  <c r="CD109" i="26" s="1"/>
  <c r="CH109" i="26" s="1"/>
  <c r="CO107" i="26"/>
  <c r="CA107" i="26"/>
  <c r="CD107" i="26" s="1"/>
  <c r="CH107" i="26" s="1"/>
  <c r="CO105" i="26"/>
  <c r="CA105" i="26"/>
  <c r="CD105" i="26" s="1"/>
  <c r="CH105" i="26" s="1"/>
  <c r="CO103" i="26"/>
  <c r="CA103" i="26"/>
  <c r="CD103" i="26" s="1"/>
  <c r="CH103" i="26" s="1"/>
  <c r="CO101" i="26"/>
  <c r="CA101" i="26"/>
  <c r="CD101" i="26" s="1"/>
  <c r="CH101" i="26" s="1"/>
  <c r="CO99" i="26"/>
  <c r="CA99" i="26"/>
  <c r="CD99" i="26" s="1"/>
  <c r="CH99" i="26" s="1"/>
  <c r="CO97" i="26"/>
  <c r="CA97" i="26"/>
  <c r="CD97" i="26" s="1"/>
  <c r="CH97" i="26" s="1"/>
  <c r="CO95" i="26"/>
  <c r="CA95" i="26"/>
  <c r="CD95" i="26" s="1"/>
  <c r="CH95" i="26" s="1"/>
  <c r="CO93" i="26"/>
  <c r="CA93" i="26"/>
  <c r="CD93" i="26" s="1"/>
  <c r="CH93" i="26" s="1"/>
  <c r="CO91" i="26"/>
  <c r="CA91" i="26"/>
  <c r="CD91" i="26" s="1"/>
  <c r="CH91" i="26" s="1"/>
  <c r="CO89" i="26"/>
  <c r="CA89" i="26"/>
  <c r="CD89" i="26" s="1"/>
  <c r="CH89" i="26" s="1"/>
  <c r="CO87" i="26"/>
  <c r="CA87" i="26"/>
  <c r="CD87" i="26" s="1"/>
  <c r="CH87" i="26" s="1"/>
  <c r="CO85" i="26"/>
  <c r="CA85" i="26"/>
  <c r="CD85" i="26" s="1"/>
  <c r="CH85" i="26" s="1"/>
  <c r="CO83" i="26"/>
  <c r="CA83" i="26"/>
  <c r="CD83" i="26" s="1"/>
  <c r="CH83" i="26" s="1"/>
  <c r="CO81" i="26"/>
  <c r="CA81" i="26"/>
  <c r="CD81" i="26" s="1"/>
  <c r="CH81" i="26" s="1"/>
  <c r="CO79" i="26"/>
  <c r="CA79" i="26"/>
  <c r="CO77" i="26"/>
  <c r="CA77" i="26"/>
  <c r="CD77" i="26" s="1"/>
  <c r="CH77" i="26" s="1"/>
  <c r="CO75" i="26"/>
  <c r="CA75" i="26"/>
  <c r="CD75" i="26" s="1"/>
  <c r="CH75" i="26" s="1"/>
  <c r="CO73" i="26"/>
  <c r="CA73" i="26"/>
  <c r="CD73" i="26" s="1"/>
  <c r="CH73" i="26" s="1"/>
  <c r="CO71" i="26"/>
  <c r="CA71" i="26"/>
  <c r="CD71" i="26" s="1"/>
  <c r="CH71" i="26" s="1"/>
  <c r="CO69" i="26"/>
  <c r="CA69" i="26"/>
  <c r="CD69" i="26" s="1"/>
  <c r="CH69" i="26" s="1"/>
  <c r="CO67" i="26"/>
  <c r="CA67" i="26"/>
  <c r="CD67" i="26" s="1"/>
  <c r="CH67" i="26" s="1"/>
  <c r="CO65" i="26"/>
  <c r="CA65" i="26"/>
  <c r="CD65" i="26" s="1"/>
  <c r="CH65" i="26" s="1"/>
  <c r="CO63" i="26"/>
  <c r="CA63" i="26"/>
  <c r="CD63" i="26" s="1"/>
  <c r="CH63" i="26" s="1"/>
  <c r="CO61" i="26"/>
  <c r="CA61" i="26"/>
  <c r="CD61" i="26" s="1"/>
  <c r="CH61" i="26" s="1"/>
  <c r="CO59" i="26"/>
  <c r="CA59" i="26"/>
  <c r="CD59" i="26" s="1"/>
  <c r="CH59" i="26" s="1"/>
  <c r="CO57" i="26"/>
  <c r="CA57" i="26"/>
  <c r="CD57" i="26" s="1"/>
  <c r="CH57" i="26" s="1"/>
  <c r="CO55" i="26"/>
  <c r="CA55" i="26"/>
  <c r="CO53" i="26"/>
  <c r="CA53" i="26"/>
  <c r="CD53" i="26" s="1"/>
  <c r="CH53" i="26" s="1"/>
  <c r="CO51" i="26"/>
  <c r="CA51" i="26"/>
  <c r="CD51" i="26" s="1"/>
  <c r="CH51" i="26" s="1"/>
  <c r="CO49" i="26"/>
  <c r="CA49" i="26"/>
  <c r="CD49" i="26" s="1"/>
  <c r="CH49" i="26" s="1"/>
  <c r="CO47" i="26"/>
  <c r="CA47" i="26"/>
  <c r="CD47" i="26" s="1"/>
  <c r="CH47" i="26" s="1"/>
  <c r="CO45" i="26"/>
  <c r="CA45" i="26"/>
  <c r="CD45" i="26" s="1"/>
  <c r="CH45" i="26" s="1"/>
  <c r="CO43" i="26"/>
  <c r="CA43" i="26"/>
  <c r="CD43" i="26" s="1"/>
  <c r="CH43" i="26" s="1"/>
  <c r="CO41" i="26"/>
  <c r="CA41" i="26"/>
  <c r="CD41" i="26" s="1"/>
  <c r="CH41" i="26" s="1"/>
  <c r="CO39" i="26"/>
  <c r="CA39" i="26"/>
  <c r="CD39" i="26" s="1"/>
  <c r="CH39" i="26" s="1"/>
  <c r="CO37" i="26"/>
  <c r="CA37" i="26"/>
  <c r="CD37" i="26" s="1"/>
  <c r="CH37" i="26" s="1"/>
  <c r="CO35" i="26"/>
  <c r="CA35" i="26"/>
  <c r="CD35" i="26" s="1"/>
  <c r="CH35" i="26" s="1"/>
  <c r="CO33" i="26"/>
  <c r="CA33" i="26"/>
  <c r="CD33" i="26" s="1"/>
  <c r="CH33" i="26" s="1"/>
  <c r="CO31" i="26"/>
  <c r="CA31" i="26"/>
  <c r="CO29" i="26"/>
  <c r="CA29" i="26"/>
  <c r="CD29" i="26" s="1"/>
  <c r="CH29" i="26" s="1"/>
  <c r="CO27" i="26"/>
  <c r="CA27" i="26"/>
  <c r="CD27" i="26" s="1"/>
  <c r="CH27" i="26" s="1"/>
  <c r="CO25" i="26"/>
  <c r="CA25" i="26"/>
  <c r="CD25" i="26" s="1"/>
  <c r="CH25" i="26" s="1"/>
  <c r="CO23" i="26"/>
  <c r="CA23" i="26"/>
  <c r="CD23" i="26" s="1"/>
  <c r="CH23" i="26" s="1"/>
  <c r="CO21" i="26"/>
  <c r="CA21" i="26"/>
  <c r="CD21" i="26" s="1"/>
  <c r="CH21" i="26" s="1"/>
  <c r="CO19" i="26"/>
  <c r="CA19" i="26"/>
  <c r="CD19" i="26" s="1"/>
  <c r="CH19" i="26" s="1"/>
  <c r="CO17" i="26"/>
  <c r="CA17" i="26"/>
  <c r="CD17" i="26" s="1"/>
  <c r="CH17" i="26" s="1"/>
  <c r="CO15" i="26"/>
  <c r="CA15" i="26"/>
  <c r="CD15" i="26" s="1"/>
  <c r="CH15" i="26" s="1"/>
  <c r="CO13" i="26"/>
  <c r="CA13" i="26"/>
  <c r="CO11" i="26"/>
  <c r="CA11" i="26"/>
  <c r="CO9" i="26"/>
  <c r="CA9" i="26"/>
  <c r="CO7" i="26"/>
  <c r="CA7" i="26"/>
  <c r="CO5" i="26"/>
  <c r="CA5" i="26"/>
  <c r="CD5" i="26" s="1"/>
  <c r="CH5" i="26" s="1"/>
  <c r="J308" i="19"/>
  <c r="AS422" i="26"/>
  <c r="P599" i="26"/>
  <c r="T599" i="26"/>
  <c r="T602" i="26" s="1"/>
  <c r="T603" i="26" s="1"/>
  <c r="F308" i="19"/>
  <c r="AS406" i="26"/>
  <c r="X599" i="26"/>
  <c r="X602" i="26" s="1"/>
  <c r="X603" i="26" s="1"/>
  <c r="G308" i="19"/>
  <c r="I308" i="19"/>
  <c r="BT497" i="26"/>
  <c r="BZ497" i="26" s="1"/>
  <c r="BT207" i="26"/>
  <c r="BZ207" i="26" s="1"/>
  <c r="BR47" i="26"/>
  <c r="BS47" i="26" s="1"/>
  <c r="BT31" i="26"/>
  <c r="BZ31" i="26" s="1"/>
  <c r="CC31" i="26" s="1"/>
  <c r="CG31" i="26" s="1"/>
  <c r="O301" i="19"/>
  <c r="O300" i="19"/>
  <c r="BD90" i="26"/>
  <c r="BP90" i="26" s="1"/>
  <c r="BD98" i="26"/>
  <c r="BP98" i="26" s="1"/>
  <c r="BD114" i="26"/>
  <c r="BP114" i="26" s="1"/>
  <c r="BD116" i="26"/>
  <c r="BP116" i="26" s="1"/>
  <c r="BD132" i="26"/>
  <c r="BP132" i="26" s="1"/>
  <c r="BD184" i="26"/>
  <c r="BP184" i="26" s="1"/>
  <c r="BD246" i="26"/>
  <c r="BP246" i="26" s="1"/>
  <c r="BD254" i="26"/>
  <c r="BP254" i="26" s="1"/>
  <c r="BD270" i="26"/>
  <c r="BP270" i="26" s="1"/>
  <c r="BD272" i="26"/>
  <c r="BP272" i="26" s="1"/>
  <c r="BD286" i="26"/>
  <c r="BP286" i="26" s="1"/>
  <c r="BD308" i="26"/>
  <c r="BP308" i="26" s="1"/>
  <c r="BD322" i="26"/>
  <c r="BP322" i="26" s="1"/>
  <c r="BD394" i="26"/>
  <c r="BP394" i="26" s="1"/>
  <c r="BT394" i="26" s="1"/>
  <c r="BZ394" i="26" s="1"/>
  <c r="BD426" i="26"/>
  <c r="BF426" i="26" s="1"/>
  <c r="BD460" i="26"/>
  <c r="BP460" i="26" s="1"/>
  <c r="BD514" i="26"/>
  <c r="BP514" i="26" s="1"/>
  <c r="BD540" i="26"/>
  <c r="BH540" i="26" s="1"/>
  <c r="CN540" i="26" s="1"/>
  <c r="C540" i="34" s="1"/>
  <c r="J273" i="34" s="1"/>
  <c r="M273" i="34" s="1"/>
  <c r="AG273" i="32" s="1"/>
  <c r="BD30" i="26"/>
  <c r="BP30" i="26" s="1"/>
  <c r="BD38" i="26"/>
  <c r="BP38" i="26" s="1"/>
  <c r="BD62" i="26"/>
  <c r="BP62" i="26" s="1"/>
  <c r="BD70" i="26"/>
  <c r="BP70" i="26" s="1"/>
  <c r="AS134" i="26"/>
  <c r="AW156" i="26"/>
  <c r="BJ156" i="26" s="1"/>
  <c r="AW258" i="26"/>
  <c r="AY318" i="26"/>
  <c r="BK318" i="26" s="1"/>
  <c r="AS388" i="26"/>
  <c r="AW90" i="26"/>
  <c r="BJ90" i="26" s="1"/>
  <c r="AW304" i="26"/>
  <c r="BJ304" i="26" s="1"/>
  <c r="AW370" i="26"/>
  <c r="BJ370" i="26" s="1"/>
  <c r="BT370" i="26" s="1"/>
  <c r="BZ370" i="26" s="1"/>
  <c r="CC370" i="26" s="1"/>
  <c r="D611" i="26"/>
  <c r="AT589" i="26"/>
  <c r="AB603" i="26"/>
  <c r="AS510" i="26"/>
  <c r="AS14" i="26"/>
  <c r="AS332" i="26"/>
  <c r="AS242" i="26"/>
  <c r="AS526" i="26"/>
  <c r="BT543" i="26"/>
  <c r="BZ543" i="26" s="1"/>
  <c r="AS362" i="26"/>
  <c r="AS428" i="26"/>
  <c r="AS470" i="26"/>
  <c r="AS476" i="26"/>
  <c r="AS372" i="26"/>
  <c r="AS338" i="26"/>
  <c r="AS324" i="26"/>
  <c r="AS300" i="26"/>
  <c r="AS302" i="26"/>
  <c r="BT367" i="26"/>
  <c r="BZ367" i="26" s="1"/>
  <c r="BR223" i="26"/>
  <c r="BS223" i="26" s="1"/>
  <c r="BT143" i="26"/>
  <c r="BZ143" i="26" s="1"/>
  <c r="BR9" i="26"/>
  <c r="BS9" i="26" s="1"/>
  <c r="H582" i="26"/>
  <c r="H591" i="26" s="1"/>
  <c r="AX4" i="26"/>
  <c r="AS508" i="26"/>
  <c r="AS294" i="26"/>
  <c r="AS166" i="26"/>
  <c r="AS478" i="26"/>
  <c r="D30" i="3"/>
  <c r="C47" i="3"/>
  <c r="BT557" i="26"/>
  <c r="BZ557" i="26" s="1"/>
  <c r="AS236" i="26"/>
  <c r="AS358" i="26"/>
  <c r="AS108" i="26"/>
  <c r="AS142" i="26"/>
  <c r="C30" i="3"/>
  <c r="AS390" i="26"/>
  <c r="AS452" i="26"/>
  <c r="AS454" i="26"/>
  <c r="AS462" i="26"/>
  <c r="AS430" i="26"/>
  <c r="Q299" i="19"/>
  <c r="AS252" i="26"/>
  <c r="AS260" i="26"/>
  <c r="AS270" i="26"/>
  <c r="AS276" i="26"/>
  <c r="AS284" i="26"/>
  <c r="AS490" i="26"/>
  <c r="Q300" i="19"/>
  <c r="AS438" i="26"/>
  <c r="Q301" i="19"/>
  <c r="AS132" i="26"/>
  <c r="AS148" i="26"/>
  <c r="AS308" i="26"/>
  <c r="AS314" i="26"/>
  <c r="AS316" i="26"/>
  <c r="AS326" i="26"/>
  <c r="AS340" i="26"/>
  <c r="AS348" i="26"/>
  <c r="AS364" i="26"/>
  <c r="AS368" i="26"/>
  <c r="AS382" i="26"/>
  <c r="AS484" i="26"/>
  <c r="AS522" i="26"/>
  <c r="AS486" i="26"/>
  <c r="AS494" i="26"/>
  <c r="G18" i="3" a="1"/>
  <c r="G18" i="3" s="1"/>
  <c r="G21" i="3" a="1"/>
  <c r="G21" i="3" s="1"/>
  <c r="AS446" i="26"/>
  <c r="AS268" i="26"/>
  <c r="AS292" i="26"/>
  <c r="AS212" i="26"/>
  <c r="Q297" i="19"/>
  <c r="BD144" i="26"/>
  <c r="BP144" i="26" s="1"/>
  <c r="BD334" i="26"/>
  <c r="BH334" i="26" s="1"/>
  <c r="CN334" i="26" s="1"/>
  <c r="C334" i="34" s="1"/>
  <c r="J170" i="34" s="1"/>
  <c r="M170" i="34" s="1"/>
  <c r="AG170" i="32" s="1"/>
  <c r="BD342" i="26"/>
  <c r="BP342" i="26" s="1"/>
  <c r="BT342" i="26" s="1"/>
  <c r="BZ342" i="26" s="1"/>
  <c r="CC342" i="26" s="1"/>
  <c r="AS374" i="26"/>
  <c r="BD374" i="26"/>
  <c r="BP374" i="26" s="1"/>
  <c r="BT374" i="26" s="1"/>
  <c r="BZ374" i="26" s="1"/>
  <c r="O299" i="19"/>
  <c r="BT563" i="26"/>
  <c r="BZ563" i="26" s="1"/>
  <c r="BT561" i="26"/>
  <c r="BZ561" i="26" s="1"/>
  <c r="BR543" i="26"/>
  <c r="BS543" i="26" s="1"/>
  <c r="BT463" i="26"/>
  <c r="BZ463" i="26" s="1"/>
  <c r="CC463" i="26" s="1"/>
  <c r="CG463" i="26" s="1"/>
  <c r="BR313" i="26"/>
  <c r="BS313" i="26" s="1"/>
  <c r="BT287" i="26"/>
  <c r="BZ287" i="26" s="1"/>
  <c r="BR143" i="26"/>
  <c r="BS143" i="26" s="1"/>
  <c r="BT111" i="26"/>
  <c r="BZ111" i="26" s="1"/>
  <c r="BD96" i="26"/>
  <c r="BP96" i="26" s="1"/>
  <c r="O297" i="19"/>
  <c r="D599" i="26" s="1"/>
  <c r="BD18" i="26"/>
  <c r="BP18" i="26" s="1"/>
  <c r="BT18" i="26" s="1"/>
  <c r="BZ18" i="26" s="1"/>
  <c r="CC18" i="26" s="1"/>
  <c r="BD74" i="26"/>
  <c r="BP74" i="26" s="1"/>
  <c r="BD82" i="26"/>
  <c r="BP82" i="26" s="1"/>
  <c r="BD104" i="26"/>
  <c r="BP104" i="26" s="1"/>
  <c r="BD162" i="26"/>
  <c r="BP162" i="26" s="1"/>
  <c r="BD188" i="26"/>
  <c r="BP188" i="26" s="1"/>
  <c r="BD196" i="26"/>
  <c r="BP196" i="26" s="1"/>
  <c r="BD220" i="26"/>
  <c r="BP220" i="26" s="1"/>
  <c r="BD238" i="26"/>
  <c r="BP238" i="26" s="1"/>
  <c r="AS238" i="26"/>
  <c r="BD266" i="26"/>
  <c r="BP266" i="26" s="1"/>
  <c r="BD282" i="26"/>
  <c r="BP282" i="26" s="1"/>
  <c r="BD312" i="26"/>
  <c r="BP312" i="26" s="1"/>
  <c r="BD432" i="26"/>
  <c r="BP432" i="26" s="1"/>
  <c r="BD472" i="26"/>
  <c r="BP472" i="26" s="1"/>
  <c r="BD480" i="26"/>
  <c r="BP480" i="26" s="1"/>
  <c r="BD520" i="26"/>
  <c r="BP520" i="26" s="1"/>
  <c r="BD528" i="26"/>
  <c r="BP528" i="26" s="1"/>
  <c r="BD10" i="26"/>
  <c r="BP10" i="26" s="1"/>
  <c r="BD26" i="26"/>
  <c r="BP26" i="26" s="1"/>
  <c r="BD80" i="26"/>
  <c r="BP80" i="26" s="1"/>
  <c r="BD310" i="26"/>
  <c r="BP310" i="26" s="1"/>
  <c r="BD444" i="26"/>
  <c r="BP444" i="26" s="1"/>
  <c r="BT444" i="26" s="1"/>
  <c r="BZ444" i="26" s="1"/>
  <c r="AS444" i="26"/>
  <c r="BD448" i="26"/>
  <c r="BP448" i="26" s="1"/>
  <c r="BD488" i="26"/>
  <c r="BP488" i="26" s="1"/>
  <c r="BD496" i="26"/>
  <c r="BP496" i="26" s="1"/>
  <c r="BD566" i="26"/>
  <c r="BP566" i="26" s="1"/>
  <c r="BT566" i="26" s="1"/>
  <c r="BZ566" i="26" s="1"/>
  <c r="BT575" i="26"/>
  <c r="BZ575" i="26" s="1"/>
  <c r="BR561" i="26"/>
  <c r="BS561" i="26" s="1"/>
  <c r="BR547" i="26"/>
  <c r="BS547" i="26" s="1"/>
  <c r="BR541" i="26"/>
  <c r="BS541" i="26" s="1"/>
  <c r="BT527" i="26"/>
  <c r="BZ527" i="26" s="1"/>
  <c r="BT521" i="26"/>
  <c r="BZ521" i="26" s="1"/>
  <c r="CC521" i="26" s="1"/>
  <c r="CG521" i="26" s="1"/>
  <c r="BR517" i="26"/>
  <c r="BS517" i="26" s="1"/>
  <c r="BT515" i="26"/>
  <c r="BZ515" i="26" s="1"/>
  <c r="CC515" i="26" s="1"/>
  <c r="CG515" i="26" s="1"/>
  <c r="BT511" i="26"/>
  <c r="BZ511" i="26" s="1"/>
  <c r="BT507" i="26"/>
  <c r="BZ507" i="26" s="1"/>
  <c r="BT499" i="26"/>
  <c r="BZ499" i="26" s="1"/>
  <c r="BT495" i="26"/>
  <c r="BZ495" i="26" s="1"/>
  <c r="BT491" i="26"/>
  <c r="BZ491" i="26" s="1"/>
  <c r="BR481" i="26"/>
  <c r="BS481" i="26" s="1"/>
  <c r="BT479" i="26"/>
  <c r="BZ479" i="26" s="1"/>
  <c r="BT475" i="26"/>
  <c r="BZ475" i="26" s="1"/>
  <c r="BT471" i="26"/>
  <c r="BZ471" i="26" s="1"/>
  <c r="BR465" i="26"/>
  <c r="BS465" i="26" s="1"/>
  <c r="BT459" i="26"/>
  <c r="BZ459" i="26" s="1"/>
  <c r="BT455" i="26"/>
  <c r="BZ455" i="26" s="1"/>
  <c r="BT451" i="26"/>
  <c r="BZ451" i="26" s="1"/>
  <c r="BR449" i="26"/>
  <c r="BS449" i="26" s="1"/>
  <c r="BT443" i="26"/>
  <c r="BZ443" i="26" s="1"/>
  <c r="CC443" i="26" s="1"/>
  <c r="CG443" i="26" s="1"/>
  <c r="BT439" i="26"/>
  <c r="BZ439" i="26" s="1"/>
  <c r="BT435" i="26"/>
  <c r="BZ435" i="26" s="1"/>
  <c r="BT431" i="26"/>
  <c r="BZ431" i="26" s="1"/>
  <c r="BT427" i="26"/>
  <c r="BZ427" i="26" s="1"/>
  <c r="BT423" i="26"/>
  <c r="BZ423" i="26" s="1"/>
  <c r="BT419" i="26"/>
  <c r="BZ419" i="26" s="1"/>
  <c r="BT415" i="26"/>
  <c r="BZ415" i="26" s="1"/>
  <c r="BT411" i="26"/>
  <c r="BZ411" i="26" s="1"/>
  <c r="BR405" i="26"/>
  <c r="BS405" i="26" s="1"/>
  <c r="BT403" i="26"/>
  <c r="BZ403" i="26" s="1"/>
  <c r="BT399" i="26"/>
  <c r="BZ399" i="26" s="1"/>
  <c r="BT395" i="26"/>
  <c r="BZ395" i="26" s="1"/>
  <c r="BT391" i="26"/>
  <c r="BZ391" i="26" s="1"/>
  <c r="CC391" i="26" s="1"/>
  <c r="CG391" i="26" s="1"/>
  <c r="BT387" i="26"/>
  <c r="BZ387" i="26" s="1"/>
  <c r="BT379" i="26"/>
  <c r="BZ379" i="26" s="1"/>
  <c r="BT375" i="26"/>
  <c r="BZ375" i="26" s="1"/>
  <c r="BR373" i="26"/>
  <c r="BS373" i="26" s="1"/>
  <c r="BT371" i="26"/>
  <c r="BZ371" i="26" s="1"/>
  <c r="BT363" i="26"/>
  <c r="BZ363" i="26" s="1"/>
  <c r="BT359" i="26"/>
  <c r="BZ359" i="26" s="1"/>
  <c r="CC359" i="26" s="1"/>
  <c r="CG359" i="26" s="1"/>
  <c r="BT355" i="26"/>
  <c r="BZ355" i="26" s="1"/>
  <c r="BT351" i="26"/>
  <c r="BZ351" i="26" s="1"/>
  <c r="BR345" i="26"/>
  <c r="BS345" i="26" s="1"/>
  <c r="BT343" i="26"/>
  <c r="BZ343" i="26" s="1"/>
  <c r="BT339" i="26"/>
  <c r="BZ339" i="26" s="1"/>
  <c r="BT335" i="26"/>
  <c r="BZ335" i="26" s="1"/>
  <c r="CC335" i="26" s="1"/>
  <c r="CG335" i="26" s="1"/>
  <c r="BT331" i="26"/>
  <c r="BZ331" i="26" s="1"/>
  <c r="CC331" i="26" s="1"/>
  <c r="CG331" i="26" s="1"/>
  <c r="BT329" i="26"/>
  <c r="BZ329" i="26" s="1"/>
  <c r="BT327" i="26"/>
  <c r="BZ327" i="26" s="1"/>
  <c r="BT323" i="26"/>
  <c r="BZ323" i="26" s="1"/>
  <c r="BT315" i="26"/>
  <c r="BZ315" i="26" s="1"/>
  <c r="BT307" i="26"/>
  <c r="BZ307" i="26" s="1"/>
  <c r="BT305" i="26"/>
  <c r="BZ305" i="26" s="1"/>
  <c r="BT303" i="26"/>
  <c r="BZ303" i="26" s="1"/>
  <c r="BT299" i="26"/>
  <c r="BZ299" i="26" s="1"/>
  <c r="BT295" i="26"/>
  <c r="BZ295" i="26" s="1"/>
  <c r="BT291" i="26"/>
  <c r="BZ291" i="26" s="1"/>
  <c r="BT283" i="26"/>
  <c r="BZ283" i="26" s="1"/>
  <c r="BT279" i="26"/>
  <c r="BZ279" i="26" s="1"/>
  <c r="BT275" i="26"/>
  <c r="BZ275" i="26" s="1"/>
  <c r="BT271" i="26"/>
  <c r="BZ271" i="26" s="1"/>
  <c r="BT269" i="26"/>
  <c r="BZ269" i="26" s="1"/>
  <c r="BT267" i="26"/>
  <c r="BZ267" i="26" s="1"/>
  <c r="BT263" i="26"/>
  <c r="BZ263" i="26" s="1"/>
  <c r="CC263" i="26" s="1"/>
  <c r="CG263" i="26" s="1"/>
  <c r="BT259" i="26"/>
  <c r="BZ259" i="26" s="1"/>
  <c r="BT251" i="26"/>
  <c r="BZ251" i="26" s="1"/>
  <c r="BT247" i="26"/>
  <c r="BZ247" i="26" s="1"/>
  <c r="BT245" i="26"/>
  <c r="BZ245" i="26" s="1"/>
  <c r="BT243" i="26"/>
  <c r="BZ243" i="26" s="1"/>
  <c r="BT239" i="26"/>
  <c r="BZ239" i="26" s="1"/>
  <c r="CC239" i="26" s="1"/>
  <c r="CG239" i="26" s="1"/>
  <c r="BT235" i="26"/>
  <c r="BZ235" i="26" s="1"/>
  <c r="BT231" i="26"/>
  <c r="BZ231" i="26" s="1"/>
  <c r="BT227" i="26"/>
  <c r="BZ227" i="26" s="1"/>
  <c r="BT225" i="26"/>
  <c r="BZ225" i="26" s="1"/>
  <c r="BT223" i="26"/>
  <c r="BZ223" i="26" s="1"/>
  <c r="BT219" i="26"/>
  <c r="BZ219" i="26" s="1"/>
  <c r="BT215" i="26"/>
  <c r="BZ215" i="26" s="1"/>
  <c r="BT211" i="26"/>
  <c r="BZ211" i="26" s="1"/>
  <c r="BT183" i="26"/>
  <c r="BZ183" i="26" s="1"/>
  <c r="CC183" i="26" s="1"/>
  <c r="CG183" i="26" s="1"/>
  <c r="BT179" i="26"/>
  <c r="BZ179" i="26" s="1"/>
  <c r="CC179" i="26" s="1"/>
  <c r="CG179" i="26" s="1"/>
  <c r="BT175" i="26"/>
  <c r="BZ175" i="26" s="1"/>
  <c r="CC175" i="26" s="1"/>
  <c r="CG175" i="26" s="1"/>
  <c r="BT171" i="26"/>
  <c r="BZ171" i="26" s="1"/>
  <c r="BT167" i="26"/>
  <c r="BZ167" i="26" s="1"/>
  <c r="CC167" i="26" s="1"/>
  <c r="CG167" i="26" s="1"/>
  <c r="BT165" i="26"/>
  <c r="BZ165" i="26" s="1"/>
  <c r="BT163" i="26"/>
  <c r="BZ163" i="26" s="1"/>
  <c r="BT159" i="26"/>
  <c r="BZ159" i="26" s="1"/>
  <c r="BT155" i="26"/>
  <c r="BZ155" i="26" s="1"/>
  <c r="BT151" i="26"/>
  <c r="BZ151" i="26" s="1"/>
  <c r="BT145" i="26"/>
  <c r="BZ145" i="26" s="1"/>
  <c r="CC145" i="26" s="1"/>
  <c r="CG145" i="26" s="1"/>
  <c r="BT139" i="26"/>
  <c r="BZ139" i="26" s="1"/>
  <c r="BT135" i="26"/>
  <c r="BZ135" i="26" s="1"/>
  <c r="BT133" i="26"/>
  <c r="BZ133" i="26" s="1"/>
  <c r="CC133" i="26" s="1"/>
  <c r="CG133" i="26" s="1"/>
  <c r="BT131" i="26"/>
  <c r="BZ131" i="26" s="1"/>
  <c r="BR125" i="26"/>
  <c r="BS125" i="26" s="1"/>
  <c r="BT123" i="26"/>
  <c r="BZ123" i="26" s="1"/>
  <c r="BR119" i="26"/>
  <c r="BS119" i="26" s="1"/>
  <c r="BT115" i="26"/>
  <c r="BZ115" i="26" s="1"/>
  <c r="BT113" i="26"/>
  <c r="BZ113" i="26" s="1"/>
  <c r="BR111" i="26"/>
  <c r="BS111" i="26" s="1"/>
  <c r="BT107" i="26"/>
  <c r="BZ107" i="26" s="1"/>
  <c r="BT103" i="26"/>
  <c r="BZ103" i="26" s="1"/>
  <c r="BR99" i="26"/>
  <c r="BS99" i="26" s="1"/>
  <c r="BR95" i="26"/>
  <c r="BS95" i="26" s="1"/>
  <c r="BT93" i="26"/>
  <c r="BZ93" i="26" s="1"/>
  <c r="BT91" i="26"/>
  <c r="BZ91" i="26" s="1"/>
  <c r="BT87" i="26"/>
  <c r="BZ87" i="26" s="1"/>
  <c r="BT85" i="26"/>
  <c r="BZ85" i="26" s="1"/>
  <c r="BT83" i="26"/>
  <c r="BZ83" i="26" s="1"/>
  <c r="BT79" i="26"/>
  <c r="BZ79" i="26" s="1"/>
  <c r="CC79" i="26" s="1"/>
  <c r="CG79" i="26" s="1"/>
  <c r="BR77" i="26"/>
  <c r="BS77" i="26" s="1"/>
  <c r="BT75" i="26"/>
  <c r="BZ75" i="26" s="1"/>
  <c r="BR73" i="26"/>
  <c r="BS73" i="26" s="1"/>
  <c r="BT71" i="26"/>
  <c r="BZ71" i="26" s="1"/>
  <c r="BT69" i="26"/>
  <c r="BZ69" i="26" s="1"/>
  <c r="BT67" i="26"/>
  <c r="BZ67" i="26" s="1"/>
  <c r="BT65" i="26"/>
  <c r="BZ65" i="26" s="1"/>
  <c r="BR61" i="26"/>
  <c r="BS61" i="26" s="1"/>
  <c r="BT59" i="26"/>
  <c r="BZ59" i="26" s="1"/>
  <c r="BT55" i="26"/>
  <c r="BZ55" i="26" s="1"/>
  <c r="CC55" i="26" s="1"/>
  <c r="CG55" i="26" s="1"/>
  <c r="BR51" i="26"/>
  <c r="BS51" i="26" s="1"/>
  <c r="BT49" i="26"/>
  <c r="BZ49" i="26" s="1"/>
  <c r="BT47" i="26"/>
  <c r="BZ47" i="26" s="1"/>
  <c r="BR35" i="26"/>
  <c r="BS35" i="26" s="1"/>
  <c r="BR31" i="26"/>
  <c r="BS31" i="26" s="1"/>
  <c r="BT29" i="26"/>
  <c r="BZ29" i="26" s="1"/>
  <c r="BR25" i="26"/>
  <c r="BS25" i="26" s="1"/>
  <c r="BR23" i="26"/>
  <c r="BS23" i="26" s="1"/>
  <c r="BT21" i="26"/>
  <c r="BZ21" i="26" s="1"/>
  <c r="BR15" i="26"/>
  <c r="BS15" i="26" s="1"/>
  <c r="BR13" i="26"/>
  <c r="BS13" i="26" s="1"/>
  <c r="BT11" i="26"/>
  <c r="BZ11" i="26" s="1"/>
  <c r="CC11" i="26" s="1"/>
  <c r="CG11" i="26" s="1"/>
  <c r="BT7" i="26"/>
  <c r="BZ7" i="26" s="1"/>
  <c r="CC7" i="26" s="1"/>
  <c r="CG7" i="26" s="1"/>
  <c r="BD42" i="26"/>
  <c r="BP42" i="26" s="1"/>
  <c r="BD58" i="26"/>
  <c r="BP58" i="26" s="1"/>
  <c r="BD140" i="26"/>
  <c r="BP140" i="26" s="1"/>
  <c r="BD210" i="26"/>
  <c r="BP210" i="26" s="1"/>
  <c r="BD290" i="26"/>
  <c r="BP290" i="26" s="1"/>
  <c r="BT290" i="26" s="1"/>
  <c r="BZ290" i="26" s="1"/>
  <c r="BD420" i="26"/>
  <c r="BP420" i="26" s="1"/>
  <c r="BT420" i="26" s="1"/>
  <c r="BZ420" i="26" s="1"/>
  <c r="BD456" i="26"/>
  <c r="BP456" i="26" s="1"/>
  <c r="BD464" i="26"/>
  <c r="BP464" i="26" s="1"/>
  <c r="BD536" i="26"/>
  <c r="BP536" i="26" s="1"/>
  <c r="BD544" i="26"/>
  <c r="BP544" i="26" s="1"/>
  <c r="BT544" i="26" s="1"/>
  <c r="BZ544" i="26" s="1"/>
  <c r="BD440" i="26"/>
  <c r="BP440" i="26" s="1"/>
  <c r="BD504" i="26"/>
  <c r="BP504" i="26" s="1"/>
  <c r="BT504" i="26" s="1"/>
  <c r="BZ504" i="26" s="1"/>
  <c r="BD512" i="26"/>
  <c r="BP512" i="26" s="1"/>
  <c r="BD552" i="26"/>
  <c r="BP552" i="26" s="1"/>
  <c r="BD560" i="26"/>
  <c r="BP560" i="26" s="1"/>
  <c r="L308" i="19"/>
  <c r="AS206" i="26"/>
  <c r="BD572" i="26"/>
  <c r="BP572" i="26" s="1"/>
  <c r="BT572" i="26" s="1"/>
  <c r="BZ572" i="26" s="1"/>
  <c r="BD574" i="26"/>
  <c r="BP574" i="26" s="1"/>
  <c r="BD580" i="26"/>
  <c r="BP580" i="26" s="1"/>
  <c r="M308" i="19"/>
  <c r="H308" i="19"/>
  <c r="AS102" i="26"/>
  <c r="BD86" i="26"/>
  <c r="BP86" i="26" s="1"/>
  <c r="BD128" i="26"/>
  <c r="BP128" i="26" s="1"/>
  <c r="BD164" i="26"/>
  <c r="BF164" i="26" s="1"/>
  <c r="BD178" i="26"/>
  <c r="BP178" i="26" s="1"/>
  <c r="BD298" i="26"/>
  <c r="BP298" i="26" s="1"/>
  <c r="BD376" i="26"/>
  <c r="BP376" i="26" s="1"/>
  <c r="AS460" i="26"/>
  <c r="AS330" i="26"/>
  <c r="AS222" i="26"/>
  <c r="AW296" i="26"/>
  <c r="BJ296" i="26" s="1"/>
  <c r="K299" i="19"/>
  <c r="AS524" i="26"/>
  <c r="AS532" i="26"/>
  <c r="AS124" i="26"/>
  <c r="AS310" i="26"/>
  <c r="AS516" i="26"/>
  <c r="D539" i="26" a="1"/>
  <c r="D539" i="26" s="1"/>
  <c r="D541" i="26" a="1"/>
  <c r="D541" i="26" s="1"/>
  <c r="F543" i="26" a="1"/>
  <c r="F543" i="26" s="1"/>
  <c r="G545" i="26" a="1"/>
  <c r="G545" i="26" s="1"/>
  <c r="BE546" i="26"/>
  <c r="G547" i="26" a="1"/>
  <c r="G547" i="26" s="1"/>
  <c r="BE548" i="26"/>
  <c r="D551" i="26" a="1"/>
  <c r="D551" i="26" s="1"/>
  <c r="F553" i="26" a="1"/>
  <c r="F553" i="26" s="1"/>
  <c r="G555" i="26" a="1"/>
  <c r="G555" i="26" s="1"/>
  <c r="BE556" i="26"/>
  <c r="D559" i="26" a="1"/>
  <c r="D559" i="26" s="1"/>
  <c r="E561" i="26" a="1"/>
  <c r="E561" i="26" s="1"/>
  <c r="G563" i="26" a="1"/>
  <c r="G563" i="26" s="1"/>
  <c r="BE564" i="26"/>
  <c r="D567" i="26" a="1"/>
  <c r="D567" i="26" s="1"/>
  <c r="F549" i="26" a="1"/>
  <c r="F549" i="26" s="1"/>
  <c r="G551" i="26" a="1"/>
  <c r="G551" i="26" s="1"/>
  <c r="BE552" i="26"/>
  <c r="D555" i="26" a="1"/>
  <c r="D555" i="26" s="1"/>
  <c r="E557" i="26" a="1"/>
  <c r="E557" i="26" s="1"/>
  <c r="G559" i="26" a="1"/>
  <c r="G559" i="26" s="1"/>
  <c r="BE560" i="26"/>
  <c r="D563" i="26" a="1"/>
  <c r="D563" i="26" s="1"/>
  <c r="E565" i="26" a="1"/>
  <c r="E565" i="26" s="1"/>
  <c r="D569" i="26" a="1"/>
  <c r="D569" i="26" s="1"/>
  <c r="BE578" i="26"/>
  <c r="BE580" i="26"/>
  <c r="D5" i="26" a="1"/>
  <c r="D5" i="26" s="1"/>
  <c r="G537" i="26" a="1"/>
  <c r="G537" i="26" s="1"/>
  <c r="AS536" i="26" s="1"/>
  <c r="BE538" i="26"/>
  <c r="G539" i="26" a="1"/>
  <c r="G539" i="26" s="1"/>
  <c r="BE540" i="26"/>
  <c r="D543" i="26" a="1"/>
  <c r="D543" i="26" s="1"/>
  <c r="F545" i="26" a="1"/>
  <c r="F545" i="26" s="1"/>
  <c r="F547" i="26" a="1"/>
  <c r="F547" i="26" s="1"/>
  <c r="BE550" i="26"/>
  <c r="D553" i="26" a="1"/>
  <c r="D553" i="26" s="1"/>
  <c r="E555" i="26" a="1"/>
  <c r="E555" i="26" s="1"/>
  <c r="G557" i="26" a="1"/>
  <c r="G557" i="26" s="1"/>
  <c r="BE558" i="26"/>
  <c r="D561" i="26" a="1"/>
  <c r="D561" i="26" s="1"/>
  <c r="E563" i="26" a="1"/>
  <c r="E563" i="26" s="1"/>
  <c r="G565" i="26" a="1"/>
  <c r="G565" i="26" s="1"/>
  <c r="BE566" i="26"/>
  <c r="G569" i="26" a="1"/>
  <c r="G569" i="26" s="1"/>
  <c r="D571" i="26" a="1"/>
  <c r="D571" i="26" s="1"/>
  <c r="D573" i="26" a="1"/>
  <c r="D573" i="26" s="1"/>
  <c r="D575" i="26" a="1"/>
  <c r="D575" i="26" s="1"/>
  <c r="D577" i="26" a="1"/>
  <c r="D577" i="26" s="1"/>
  <c r="G579" i="26" a="1"/>
  <c r="G579" i="26" s="1"/>
  <c r="G581" i="26" a="1"/>
  <c r="G581" i="26" s="1"/>
  <c r="AS220" i="26"/>
  <c r="AS70" i="26"/>
  <c r="AS76" i="26"/>
  <c r="BT19" i="26"/>
  <c r="BZ19" i="26" s="1"/>
  <c r="AS182" i="26"/>
  <c r="AS420" i="26"/>
  <c r="BR55" i="26"/>
  <c r="BS55" i="26" s="1"/>
  <c r="BT579" i="26"/>
  <c r="BZ579" i="26" s="1"/>
  <c r="BR573" i="26"/>
  <c r="BS573" i="26" s="1"/>
  <c r="BT559" i="26"/>
  <c r="BZ559" i="26" s="1"/>
  <c r="BR555" i="26"/>
  <c r="BS555" i="26" s="1"/>
  <c r="BT549" i="26"/>
  <c r="BZ549" i="26" s="1"/>
  <c r="BR539" i="26"/>
  <c r="BS539" i="26" s="1"/>
  <c r="AS262" i="26"/>
  <c r="AS356" i="26"/>
  <c r="BT39" i="26"/>
  <c r="BZ39" i="26" s="1"/>
  <c r="BT547" i="26"/>
  <c r="BZ547" i="26" s="1"/>
  <c r="BR575" i="26"/>
  <c r="BS575" i="26" s="1"/>
  <c r="BT565" i="26"/>
  <c r="BZ565" i="26" s="1"/>
  <c r="BR557" i="26"/>
  <c r="BS557" i="26" s="1"/>
  <c r="BT551" i="26"/>
  <c r="BZ551" i="26" s="1"/>
  <c r="BT545" i="26"/>
  <c r="BZ545" i="26" s="1"/>
  <c r="BR533" i="26"/>
  <c r="BS533" i="26" s="1"/>
  <c r="BH354" i="26"/>
  <c r="CN354" i="26" s="1"/>
  <c r="C354" i="34" s="1"/>
  <c r="J180" i="34" s="1"/>
  <c r="M180" i="34" s="1"/>
  <c r="AG180" i="32" s="1"/>
  <c r="G15" i="3" a="1"/>
  <c r="G15" i="3" s="1"/>
  <c r="H29" i="3" a="1"/>
  <c r="H29" i="3" s="1"/>
  <c r="F19" i="3" a="1"/>
  <c r="F19" i="3" s="1"/>
  <c r="F23" i="3" a="1"/>
  <c r="F23" i="3" s="1"/>
  <c r="G26" i="3" a="1"/>
  <c r="G26" i="3" s="1"/>
  <c r="AS116" i="26"/>
  <c r="AS126" i="26"/>
  <c r="AS140" i="26"/>
  <c r="AS164" i="26"/>
  <c r="AS346" i="26"/>
  <c r="AT588" i="26"/>
  <c r="BT5" i="26"/>
  <c r="BZ5" i="26" s="1"/>
  <c r="F29" i="3" a="1"/>
  <c r="F29" i="3" s="1"/>
  <c r="AS100" i="26"/>
  <c r="AS110" i="26"/>
  <c r="AS344" i="26"/>
  <c r="BF518" i="26"/>
  <c r="BT15" i="26"/>
  <c r="BZ15" i="26" s="1"/>
  <c r="BT95" i="26"/>
  <c r="BZ95" i="26" s="1"/>
  <c r="BT539" i="26"/>
  <c r="BZ539" i="26" s="1"/>
  <c r="BR115" i="26"/>
  <c r="BS115" i="26" s="1"/>
  <c r="BR211" i="26"/>
  <c r="BS211" i="26" s="1"/>
  <c r="BR291" i="26"/>
  <c r="BS291" i="26" s="1"/>
  <c r="BR419" i="26"/>
  <c r="BS419" i="26" s="1"/>
  <c r="BR551" i="26"/>
  <c r="BS551" i="26" s="1"/>
  <c r="G23" i="3" a="1"/>
  <c r="G23" i="3" s="1"/>
  <c r="AS404" i="26"/>
  <c r="BT531" i="26"/>
  <c r="BZ531" i="26" s="1"/>
  <c r="BT483" i="26"/>
  <c r="BZ483" i="26" s="1"/>
  <c r="BR329" i="26"/>
  <c r="BS329" i="26" s="1"/>
  <c r="BT311" i="26"/>
  <c r="BZ311" i="26" s="1"/>
  <c r="BT203" i="26"/>
  <c r="BZ203" i="26" s="1"/>
  <c r="CC203" i="26" s="1"/>
  <c r="CG203" i="26" s="1"/>
  <c r="BR201" i="26"/>
  <c r="BS201" i="26" s="1"/>
  <c r="BT199" i="26"/>
  <c r="BZ199" i="26" s="1"/>
  <c r="CC199" i="26" s="1"/>
  <c r="CG199" i="26" s="1"/>
  <c r="BT195" i="26"/>
  <c r="BZ195" i="26" s="1"/>
  <c r="BT189" i="26"/>
  <c r="BZ189" i="26" s="1"/>
  <c r="BT187" i="26"/>
  <c r="BZ187" i="26" s="1"/>
  <c r="BT147" i="26"/>
  <c r="BZ147" i="26" s="1"/>
  <c r="CC147" i="26" s="1"/>
  <c r="CG147" i="26" s="1"/>
  <c r="BT43" i="26"/>
  <c r="BZ43" i="26" s="1"/>
  <c r="BT27" i="26"/>
  <c r="BZ27" i="26" s="1"/>
  <c r="AS468" i="26"/>
  <c r="BT571" i="26"/>
  <c r="BZ571" i="26" s="1"/>
  <c r="CC571" i="26" s="1"/>
  <c r="CG571" i="26" s="1"/>
  <c r="BR567" i="26"/>
  <c r="BS567" i="26" s="1"/>
  <c r="BT467" i="26"/>
  <c r="BZ467" i="26" s="1"/>
  <c r="BT407" i="26"/>
  <c r="BZ407" i="26" s="1"/>
  <c r="BT347" i="26"/>
  <c r="BZ347" i="26" s="1"/>
  <c r="CC347" i="26" s="1"/>
  <c r="CG347" i="26" s="1"/>
  <c r="BT555" i="26"/>
  <c r="BZ555" i="26" s="1"/>
  <c r="BR199" i="26"/>
  <c r="BS199" i="26" s="1"/>
  <c r="BR279" i="26"/>
  <c r="BS279" i="26" s="1"/>
  <c r="BT523" i="26"/>
  <c r="BZ523" i="26" s="1"/>
  <c r="BT447" i="26"/>
  <c r="BZ447" i="26" s="1"/>
  <c r="BR403" i="26"/>
  <c r="BS403" i="26" s="1"/>
  <c r="BT383" i="26"/>
  <c r="BZ383" i="26" s="1"/>
  <c r="CC383" i="26" s="1"/>
  <c r="CG383" i="26" s="1"/>
  <c r="BT319" i="26"/>
  <c r="BZ319" i="26" s="1"/>
  <c r="BT301" i="26"/>
  <c r="BZ301" i="26" s="1"/>
  <c r="BT255" i="26"/>
  <c r="BZ255" i="26" s="1"/>
  <c r="BR233" i="26"/>
  <c r="BS233" i="26" s="1"/>
  <c r="BT191" i="26"/>
  <c r="BZ191" i="26" s="1"/>
  <c r="CC191" i="26" s="1"/>
  <c r="CG191" i="26" s="1"/>
  <c r="BR189" i="26"/>
  <c r="BS189" i="26" s="1"/>
  <c r="BT127" i="26"/>
  <c r="BZ127" i="26" s="1"/>
  <c r="BR89" i="26"/>
  <c r="BS89" i="26" s="1"/>
  <c r="BT63" i="26"/>
  <c r="BZ63" i="26" s="1"/>
  <c r="BT33" i="26"/>
  <c r="BZ33" i="26" s="1"/>
  <c r="BT537" i="26"/>
  <c r="BZ537" i="26" s="1"/>
  <c r="BR537" i="26"/>
  <c r="BS537" i="26" s="1"/>
  <c r="BH556" i="26"/>
  <c r="CN556" i="26" s="1"/>
  <c r="C556" i="34" s="1"/>
  <c r="BM302" i="26"/>
  <c r="BT302" i="26" s="1"/>
  <c r="BZ302" i="26" s="1"/>
  <c r="BH302" i="26"/>
  <c r="CN302" i="26" s="1"/>
  <c r="C302" i="34" s="1"/>
  <c r="J154" i="34" s="1"/>
  <c r="M154" i="34" s="1"/>
  <c r="AG154" i="32" s="1"/>
  <c r="AS64" i="26"/>
  <c r="BR549" i="26"/>
  <c r="BS549" i="26" s="1"/>
  <c r="BR473" i="26"/>
  <c r="BS473" i="26" s="1"/>
  <c r="BR297" i="26"/>
  <c r="BS297" i="26" s="1"/>
  <c r="BT229" i="26"/>
  <c r="BZ229" i="26" s="1"/>
  <c r="BT577" i="26"/>
  <c r="BZ577" i="26" s="1"/>
  <c r="BT529" i="26"/>
  <c r="BZ529" i="26" s="1"/>
  <c r="BR509" i="26"/>
  <c r="BS509" i="26" s="1"/>
  <c r="BT489" i="26"/>
  <c r="BZ489" i="26" s="1"/>
  <c r="BR471" i="26"/>
  <c r="BS471" i="26" s="1"/>
  <c r="BR443" i="26"/>
  <c r="BS443" i="26" s="1"/>
  <c r="BR427" i="26"/>
  <c r="BS427" i="26" s="1"/>
  <c r="BT413" i="26"/>
  <c r="BZ413" i="26" s="1"/>
  <c r="BR397" i="26"/>
  <c r="BS397" i="26" s="1"/>
  <c r="BR381" i="26"/>
  <c r="BS381" i="26" s="1"/>
  <c r="BT369" i="26"/>
  <c r="BZ369" i="26" s="1"/>
  <c r="BT353" i="26"/>
  <c r="BZ353" i="26" s="1"/>
  <c r="BT321" i="26"/>
  <c r="BZ321" i="26" s="1"/>
  <c r="BT309" i="26"/>
  <c r="BZ309" i="26" s="1"/>
  <c r="BR287" i="26"/>
  <c r="BS287" i="26" s="1"/>
  <c r="BR275" i="26"/>
  <c r="BS275" i="26" s="1"/>
  <c r="BR263" i="26"/>
  <c r="BS263" i="26" s="1"/>
  <c r="BR253" i="26"/>
  <c r="BS253" i="26" s="1"/>
  <c r="BR207" i="26"/>
  <c r="BS207" i="26" s="1"/>
  <c r="BR195" i="26"/>
  <c r="BS195" i="26" s="1"/>
  <c r="BR173" i="26"/>
  <c r="BS173" i="26" s="1"/>
  <c r="BT100" i="26"/>
  <c r="BZ100" i="26" s="1"/>
  <c r="CC100" i="26" s="1"/>
  <c r="AS36" i="26"/>
  <c r="H18" i="3" a="1"/>
  <c r="H18" i="3" s="1"/>
  <c r="H19" i="3" a="1"/>
  <c r="H19" i="3" s="1"/>
  <c r="G19" i="3" a="1"/>
  <c r="G19" i="3" s="1"/>
  <c r="AS52" i="26"/>
  <c r="AS78" i="26"/>
  <c r="AS86" i="26"/>
  <c r="AS150" i="26"/>
  <c r="BE570" i="26"/>
  <c r="AS246" i="26"/>
  <c r="AS436" i="26"/>
  <c r="G571" i="26" a="1"/>
  <c r="G571" i="26" s="1"/>
  <c r="BE572" i="26"/>
  <c r="G573" i="26" a="1"/>
  <c r="G573" i="26" s="1"/>
  <c r="G575" i="26" a="1"/>
  <c r="G575" i="26" s="1"/>
  <c r="BE576" i="26"/>
  <c r="G577" i="26" a="1"/>
  <c r="G577" i="26" s="1"/>
  <c r="F579" i="26" a="1"/>
  <c r="F579" i="26" s="1"/>
  <c r="F581" i="26" a="1"/>
  <c r="F581" i="26" s="1"/>
  <c r="AS28" i="26"/>
  <c r="AS154" i="26"/>
  <c r="AS380" i="26"/>
  <c r="AS44" i="26"/>
  <c r="AS68" i="26"/>
  <c r="AS190" i="26"/>
  <c r="AS266" i="26"/>
  <c r="AS396" i="26"/>
  <c r="F555" i="26" a="1"/>
  <c r="F555" i="26" s="1"/>
  <c r="F557" i="26" a="1"/>
  <c r="F557" i="26" s="1"/>
  <c r="F559" i="26" a="1"/>
  <c r="F559" i="26" s="1"/>
  <c r="F561" i="26" a="1"/>
  <c r="F561" i="26" s="1"/>
  <c r="F563" i="26" a="1"/>
  <c r="F563" i="26" s="1"/>
  <c r="F565" i="26" a="1"/>
  <c r="F565" i="26" s="1"/>
  <c r="E567" i="26" a="1"/>
  <c r="E567" i="26" s="1"/>
  <c r="E569" i="26" a="1"/>
  <c r="E569" i="26" s="1"/>
  <c r="E571" i="26" a="1"/>
  <c r="E571" i="26" s="1"/>
  <c r="E573" i="26" a="1"/>
  <c r="E573" i="26" s="1"/>
  <c r="E575" i="26" a="1"/>
  <c r="E575" i="26" s="1"/>
  <c r="E577" i="26" a="1"/>
  <c r="E577" i="26" s="1"/>
  <c r="D579" i="26" a="1"/>
  <c r="D579" i="26" s="1"/>
  <c r="D581" i="26" a="1"/>
  <c r="D581" i="26" s="1"/>
  <c r="AS60" i="26"/>
  <c r="AS214" i="26"/>
  <c r="AS334" i="26"/>
  <c r="F567" i="26" a="1"/>
  <c r="F567" i="26" s="1"/>
  <c r="F569" i="26" a="1"/>
  <c r="F569" i="26" s="1"/>
  <c r="F571" i="26" a="1"/>
  <c r="F571" i="26" s="1"/>
  <c r="F573" i="26" a="1"/>
  <c r="F573" i="26" s="1"/>
  <c r="F575" i="26" a="1"/>
  <c r="F575" i="26" s="1"/>
  <c r="F577" i="26" a="1"/>
  <c r="F577" i="26" s="1"/>
  <c r="E579" i="26" a="1"/>
  <c r="E579" i="26" s="1"/>
  <c r="BE202" i="26"/>
  <c r="AS202" i="26"/>
  <c r="AS234" i="26"/>
  <c r="AS92" i="26"/>
  <c r="AS400" i="26"/>
  <c r="AS410" i="26"/>
  <c r="AS530" i="26"/>
  <c r="AW122" i="26"/>
  <c r="BH122" i="26" s="1"/>
  <c r="CN122" i="26" s="1"/>
  <c r="C122" i="34" s="1"/>
  <c r="J64" i="34" s="1"/>
  <c r="M64" i="34" s="1"/>
  <c r="AG64" i="32" s="1"/>
  <c r="E123" i="26" a="1"/>
  <c r="E123" i="26" s="1"/>
  <c r="AS122" i="26" s="1"/>
  <c r="AW78" i="26"/>
  <c r="BJ78" i="26" s="1"/>
  <c r="BT35" i="26"/>
  <c r="BZ35" i="26" s="1"/>
  <c r="BT51" i="26"/>
  <c r="BZ51" i="26" s="1"/>
  <c r="BT99" i="26"/>
  <c r="BZ99" i="26" s="1"/>
  <c r="BH206" i="26"/>
  <c r="CN206" i="26" s="1"/>
  <c r="C206" i="34" s="1"/>
  <c r="J106" i="34" s="1"/>
  <c r="M106" i="34" s="1"/>
  <c r="AG106" i="32" s="1"/>
  <c r="AY88" i="26"/>
  <c r="BK88" i="26" s="1"/>
  <c r="BT13" i="26"/>
  <c r="BZ13" i="26" s="1"/>
  <c r="CC13" i="26" s="1"/>
  <c r="CG13" i="26" s="1"/>
  <c r="BR19" i="26"/>
  <c r="BS19" i="26" s="1"/>
  <c r="BT77" i="26"/>
  <c r="BZ77" i="26" s="1"/>
  <c r="BR103" i="26"/>
  <c r="BS103" i="26" s="1"/>
  <c r="BR321" i="26"/>
  <c r="BS321" i="26" s="1"/>
  <c r="BT381" i="26"/>
  <c r="BZ381" i="26" s="1"/>
  <c r="BT397" i="26"/>
  <c r="BZ397" i="26" s="1"/>
  <c r="BR5" i="26"/>
  <c r="BS5" i="26" s="1"/>
  <c r="BR579" i="26"/>
  <c r="BS579" i="26" s="1"/>
  <c r="BR569" i="26"/>
  <c r="BS569" i="26" s="1"/>
  <c r="BR535" i="26"/>
  <c r="BS535" i="26" s="1"/>
  <c r="BT535" i="26"/>
  <c r="BZ535" i="26" s="1"/>
  <c r="BT533" i="26"/>
  <c r="BZ533" i="26" s="1"/>
  <c r="BR531" i="26"/>
  <c r="BS531" i="26" s="1"/>
  <c r="BR529" i="26"/>
  <c r="BS529" i="26" s="1"/>
  <c r="BR527" i="26"/>
  <c r="BS527" i="26" s="1"/>
  <c r="BT525" i="26"/>
  <c r="BZ525" i="26" s="1"/>
  <c r="BR525" i="26"/>
  <c r="BS525" i="26" s="1"/>
  <c r="BR523" i="26"/>
  <c r="BS523" i="26" s="1"/>
  <c r="BR521" i="26"/>
  <c r="BS521" i="26" s="1"/>
  <c r="BR519" i="26"/>
  <c r="BS519" i="26" s="1"/>
  <c r="BT519" i="26"/>
  <c r="BZ519" i="26" s="1"/>
  <c r="CC519" i="26" s="1"/>
  <c r="CG519" i="26" s="1"/>
  <c r="BT517" i="26"/>
  <c r="BZ517" i="26" s="1"/>
  <c r="CC517" i="26" s="1"/>
  <c r="CG517" i="26" s="1"/>
  <c r="BR515" i="26"/>
  <c r="BS515" i="26" s="1"/>
  <c r="BT513" i="26"/>
  <c r="BZ513" i="26" s="1"/>
  <c r="BR513" i="26"/>
  <c r="BS513" i="26" s="1"/>
  <c r="BR511" i="26"/>
  <c r="BS511" i="26" s="1"/>
  <c r="BT509" i="26"/>
  <c r="BZ509" i="26" s="1"/>
  <c r="BR507" i="26"/>
  <c r="BS507" i="26" s="1"/>
  <c r="BR505" i="26"/>
  <c r="BS505" i="26" s="1"/>
  <c r="BT505" i="26"/>
  <c r="BZ505" i="26" s="1"/>
  <c r="BR503" i="26"/>
  <c r="BS503" i="26" s="1"/>
  <c r="BT503" i="26"/>
  <c r="BZ503" i="26" s="1"/>
  <c r="BT501" i="26"/>
  <c r="BZ501" i="26" s="1"/>
  <c r="BR501" i="26"/>
  <c r="BS501" i="26" s="1"/>
  <c r="BR499" i="26"/>
  <c r="BS499" i="26" s="1"/>
  <c r="BR497" i="26"/>
  <c r="BS497" i="26" s="1"/>
  <c r="BR495" i="26"/>
  <c r="BS495" i="26" s="1"/>
  <c r="BT493" i="26"/>
  <c r="BZ493" i="26" s="1"/>
  <c r="BR493" i="26"/>
  <c r="BS493" i="26" s="1"/>
  <c r="BR491" i="26"/>
  <c r="BS491" i="26" s="1"/>
  <c r="BR489" i="26"/>
  <c r="BS489" i="26" s="1"/>
  <c r="BT487" i="26"/>
  <c r="BZ487" i="26" s="1"/>
  <c r="BT485" i="26"/>
  <c r="BZ485" i="26" s="1"/>
  <c r="BR485" i="26"/>
  <c r="BS485" i="26" s="1"/>
  <c r="BR483" i="26"/>
  <c r="BS483" i="26" s="1"/>
  <c r="BT481" i="26"/>
  <c r="BZ481" i="26" s="1"/>
  <c r="BR479" i="26"/>
  <c r="BS479" i="26" s="1"/>
  <c r="BR477" i="26"/>
  <c r="BS477" i="26" s="1"/>
  <c r="BT477" i="26"/>
  <c r="BZ477" i="26" s="1"/>
  <c r="CC477" i="26" s="1"/>
  <c r="CG477" i="26" s="1"/>
  <c r="BR475" i="26"/>
  <c r="BS475" i="26" s="1"/>
  <c r="BT473" i="26"/>
  <c r="BZ473" i="26" s="1"/>
  <c r="BT469" i="26"/>
  <c r="BZ469" i="26" s="1"/>
  <c r="BR469" i="26"/>
  <c r="BS469" i="26" s="1"/>
  <c r="BR467" i="26"/>
  <c r="BS467" i="26" s="1"/>
  <c r="BT465" i="26"/>
  <c r="BZ465" i="26" s="1"/>
  <c r="CC465" i="26" s="1"/>
  <c r="CG465" i="26" s="1"/>
  <c r="BR463" i="26"/>
  <c r="BS463" i="26" s="1"/>
  <c r="BR461" i="26"/>
  <c r="BS461" i="26" s="1"/>
  <c r="BT461" i="26"/>
  <c r="BZ461" i="26" s="1"/>
  <c r="CC461" i="26" s="1"/>
  <c r="CG461" i="26" s="1"/>
  <c r="BR459" i="26"/>
  <c r="BS459" i="26" s="1"/>
  <c r="BR457" i="26"/>
  <c r="BS457" i="26" s="1"/>
  <c r="BR455" i="26"/>
  <c r="BS455" i="26" s="1"/>
  <c r="BT453" i="26"/>
  <c r="BZ453" i="26" s="1"/>
  <c r="BR453" i="26"/>
  <c r="BS453" i="26" s="1"/>
  <c r="BR451" i="26"/>
  <c r="BS451" i="26" s="1"/>
  <c r="BT449" i="26"/>
  <c r="BZ449" i="26" s="1"/>
  <c r="BR447" i="26"/>
  <c r="BS447" i="26" s="1"/>
  <c r="BT445" i="26"/>
  <c r="BZ445" i="26" s="1"/>
  <c r="BR445" i="26"/>
  <c r="BS445" i="26" s="1"/>
  <c r="BT441" i="26"/>
  <c r="BZ441" i="26" s="1"/>
  <c r="BR439" i="26"/>
  <c r="BS439" i="26" s="1"/>
  <c r="BT437" i="26"/>
  <c r="BZ437" i="26" s="1"/>
  <c r="BR437" i="26"/>
  <c r="BS437" i="26" s="1"/>
  <c r="BR435" i="26"/>
  <c r="BS435" i="26" s="1"/>
  <c r="BR433" i="26"/>
  <c r="BS433" i="26" s="1"/>
  <c r="BT433" i="26"/>
  <c r="BZ433" i="26" s="1"/>
  <c r="BR431" i="26"/>
  <c r="BS431" i="26" s="1"/>
  <c r="BT429" i="26"/>
  <c r="BZ429" i="26" s="1"/>
  <c r="BR429" i="26"/>
  <c r="BS429" i="26" s="1"/>
  <c r="BR425" i="26"/>
  <c r="BS425" i="26" s="1"/>
  <c r="BT425" i="26"/>
  <c r="BZ425" i="26" s="1"/>
  <c r="BR423" i="26"/>
  <c r="BS423" i="26" s="1"/>
  <c r="BT421" i="26"/>
  <c r="BZ421" i="26" s="1"/>
  <c r="BR421" i="26"/>
  <c r="BS421" i="26" s="1"/>
  <c r="BR417" i="26"/>
  <c r="BS417" i="26" s="1"/>
  <c r="BT417" i="26"/>
  <c r="BZ417" i="26" s="1"/>
  <c r="BR415" i="26"/>
  <c r="BS415" i="26" s="1"/>
  <c r="BR413" i="26"/>
  <c r="BS413" i="26" s="1"/>
  <c r="BR411" i="26"/>
  <c r="BS411" i="26" s="1"/>
  <c r="BT409" i="26"/>
  <c r="BZ409" i="26" s="1"/>
  <c r="BR409" i="26"/>
  <c r="BS409" i="26" s="1"/>
  <c r="BR407" i="26"/>
  <c r="BS407" i="26" s="1"/>
  <c r="BT405" i="26"/>
  <c r="BZ405" i="26" s="1"/>
  <c r="BT401" i="26"/>
  <c r="BZ401" i="26" s="1"/>
  <c r="BR401" i="26"/>
  <c r="BS401" i="26" s="1"/>
  <c r="BR399" i="26"/>
  <c r="BS399" i="26" s="1"/>
  <c r="BR395" i="26"/>
  <c r="BS395" i="26" s="1"/>
  <c r="BT393" i="26"/>
  <c r="BZ393" i="26" s="1"/>
  <c r="BR393" i="26"/>
  <c r="BS393" i="26" s="1"/>
  <c r="BR391" i="26"/>
  <c r="BS391" i="26" s="1"/>
  <c r="BT389" i="26"/>
  <c r="BZ389" i="26" s="1"/>
  <c r="BR389" i="26"/>
  <c r="BS389" i="26" s="1"/>
  <c r="BR387" i="26"/>
  <c r="BS387" i="26" s="1"/>
  <c r="BT385" i="26"/>
  <c r="BZ385" i="26" s="1"/>
  <c r="BR385" i="26"/>
  <c r="BS385" i="26" s="1"/>
  <c r="BR383" i="26"/>
  <c r="BS383" i="26" s="1"/>
  <c r="BR379" i="26"/>
  <c r="BS379" i="26" s="1"/>
  <c r="BR377" i="26"/>
  <c r="BS377" i="26" s="1"/>
  <c r="BT377" i="26"/>
  <c r="BZ377" i="26" s="1"/>
  <c r="BT373" i="26"/>
  <c r="BZ373" i="26" s="1"/>
  <c r="BR371" i="26"/>
  <c r="BS371" i="26" s="1"/>
  <c r="BR369" i="26"/>
  <c r="BS369" i="26" s="1"/>
  <c r="BR367" i="26"/>
  <c r="BS367" i="26" s="1"/>
  <c r="BT365" i="26"/>
  <c r="BZ365" i="26" s="1"/>
  <c r="BR363" i="26"/>
  <c r="BS363" i="26" s="1"/>
  <c r="BR361" i="26"/>
  <c r="BS361" i="26" s="1"/>
  <c r="BT361" i="26"/>
  <c r="BZ361" i="26" s="1"/>
  <c r="BT357" i="26"/>
  <c r="BZ357" i="26" s="1"/>
  <c r="BR357" i="26"/>
  <c r="BS357" i="26" s="1"/>
  <c r="BR355" i="26"/>
  <c r="BS355" i="26" s="1"/>
  <c r="BR353" i="26"/>
  <c r="BS353" i="26" s="1"/>
  <c r="BR351" i="26"/>
  <c r="BS351" i="26" s="1"/>
  <c r="BR349" i="26"/>
  <c r="BS349" i="26" s="1"/>
  <c r="BT349" i="26"/>
  <c r="BZ349" i="26" s="1"/>
  <c r="CC349" i="26" s="1"/>
  <c r="CG349" i="26" s="1"/>
  <c r="BR347" i="26"/>
  <c r="BS347" i="26" s="1"/>
  <c r="BT345" i="26"/>
  <c r="BZ345" i="26" s="1"/>
  <c r="BR343" i="26"/>
  <c r="BS343" i="26" s="1"/>
  <c r="BT341" i="26"/>
  <c r="BZ341" i="26" s="1"/>
  <c r="BR341" i="26"/>
  <c r="BS341" i="26" s="1"/>
  <c r="BR339" i="26"/>
  <c r="BS339" i="26" s="1"/>
  <c r="BT337" i="26"/>
  <c r="BZ337" i="26" s="1"/>
  <c r="BR337" i="26"/>
  <c r="BS337" i="26" s="1"/>
  <c r="BR335" i="26"/>
  <c r="BS335" i="26" s="1"/>
  <c r="BR333" i="26"/>
  <c r="BS333" i="26" s="1"/>
  <c r="BT333" i="26"/>
  <c r="BZ333" i="26" s="1"/>
  <c r="CC333" i="26" s="1"/>
  <c r="CG333" i="26" s="1"/>
  <c r="BR331" i="26"/>
  <c r="BS331" i="26" s="1"/>
  <c r="BR327" i="26"/>
  <c r="BS327" i="26" s="1"/>
  <c r="BT325" i="26"/>
  <c r="BZ325" i="26" s="1"/>
  <c r="BR325" i="26"/>
  <c r="BS325" i="26" s="1"/>
  <c r="BR323" i="26"/>
  <c r="BS323" i="26" s="1"/>
  <c r="BR319" i="26"/>
  <c r="BS319" i="26" s="1"/>
  <c r="BR317" i="26"/>
  <c r="BS317" i="26" s="1"/>
  <c r="BT317" i="26"/>
  <c r="BZ317" i="26" s="1"/>
  <c r="BR315" i="26"/>
  <c r="BS315" i="26" s="1"/>
  <c r="BT313" i="26"/>
  <c r="BZ313" i="26" s="1"/>
  <c r="BR311" i="26"/>
  <c r="BS311" i="26" s="1"/>
  <c r="BR309" i="26"/>
  <c r="BS309" i="26" s="1"/>
  <c r="BR307" i="26"/>
  <c r="BS307" i="26" s="1"/>
  <c r="BR305" i="26"/>
  <c r="BS305" i="26" s="1"/>
  <c r="BR303" i="26"/>
  <c r="BS303" i="26" s="1"/>
  <c r="BR301" i="26"/>
  <c r="BS301" i="26" s="1"/>
  <c r="BR299" i="26"/>
  <c r="BS299" i="26" s="1"/>
  <c r="BT297" i="26"/>
  <c r="BZ297" i="26" s="1"/>
  <c r="BR295" i="26"/>
  <c r="BS295" i="26" s="1"/>
  <c r="BR293" i="26"/>
  <c r="BS293" i="26" s="1"/>
  <c r="BT293" i="26"/>
  <c r="BZ293" i="26" s="1"/>
  <c r="BR289" i="26"/>
  <c r="BS289" i="26" s="1"/>
  <c r="BT289" i="26"/>
  <c r="BZ289" i="26" s="1"/>
  <c r="BT285" i="26"/>
  <c r="BZ285" i="26" s="1"/>
  <c r="BR283" i="26"/>
  <c r="BS283" i="26" s="1"/>
  <c r="BT281" i="26"/>
  <c r="BZ281" i="26" s="1"/>
  <c r="BR281" i="26"/>
  <c r="BS281" i="26" s="1"/>
  <c r="BR277" i="26"/>
  <c r="BS277" i="26" s="1"/>
  <c r="BT277" i="26"/>
  <c r="BZ277" i="26" s="1"/>
  <c r="BR273" i="26"/>
  <c r="BS273" i="26" s="1"/>
  <c r="BT273" i="26"/>
  <c r="BZ273" i="26" s="1"/>
  <c r="BR271" i="26"/>
  <c r="BS271" i="26" s="1"/>
  <c r="BR269" i="26"/>
  <c r="BS269" i="26" s="1"/>
  <c r="BR267" i="26"/>
  <c r="BS267" i="26" s="1"/>
  <c r="BT265" i="26"/>
  <c r="BZ265" i="26" s="1"/>
  <c r="CC265" i="26" s="1"/>
  <c r="CG265" i="26" s="1"/>
  <c r="BR265" i="26"/>
  <c r="BS265" i="26" s="1"/>
  <c r="BR261" i="26"/>
  <c r="BS261" i="26" s="1"/>
  <c r="BT261" i="26"/>
  <c r="BZ261" i="26" s="1"/>
  <c r="BR259" i="26"/>
  <c r="BS259" i="26" s="1"/>
  <c r="BR257" i="26"/>
  <c r="BS257" i="26" s="1"/>
  <c r="BT257" i="26"/>
  <c r="BZ257" i="26" s="1"/>
  <c r="BR255" i="26"/>
  <c r="BS255" i="26" s="1"/>
  <c r="BT253" i="26"/>
  <c r="BZ253" i="26" s="1"/>
  <c r="CC253" i="26" s="1"/>
  <c r="CG253" i="26" s="1"/>
  <c r="BR251" i="26"/>
  <c r="BS251" i="26" s="1"/>
  <c r="BT249" i="26"/>
  <c r="BZ249" i="26" s="1"/>
  <c r="BR249" i="26"/>
  <c r="BS249" i="26" s="1"/>
  <c r="BR247" i="26"/>
  <c r="BS247" i="26" s="1"/>
  <c r="BR245" i="26"/>
  <c r="BS245" i="26" s="1"/>
  <c r="BR243" i="26"/>
  <c r="BS243" i="26" s="1"/>
  <c r="BR241" i="26"/>
  <c r="BS241" i="26" s="1"/>
  <c r="BR239" i="26"/>
  <c r="BS239" i="26" s="1"/>
  <c r="BR237" i="26"/>
  <c r="BS237" i="26" s="1"/>
  <c r="BT237" i="26"/>
  <c r="BZ237" i="26" s="1"/>
  <c r="BR235" i="26"/>
  <c r="BS235" i="26" s="1"/>
  <c r="BT233" i="26"/>
  <c r="BZ233" i="26" s="1"/>
  <c r="BR231" i="26"/>
  <c r="BS231" i="26" s="1"/>
  <c r="BR229" i="26"/>
  <c r="BS229" i="26" s="1"/>
  <c r="BR227" i="26"/>
  <c r="BS227" i="26" s="1"/>
  <c r="BR225" i="26"/>
  <c r="BS225" i="26" s="1"/>
  <c r="BT221" i="26"/>
  <c r="BZ221" i="26" s="1"/>
  <c r="BR221" i="26"/>
  <c r="BS221" i="26" s="1"/>
  <c r="BR219" i="26"/>
  <c r="BS219" i="26" s="1"/>
  <c r="BT217" i="26"/>
  <c r="BZ217" i="26" s="1"/>
  <c r="CC217" i="26" s="1"/>
  <c r="CG217" i="26" s="1"/>
  <c r="BR217" i="26"/>
  <c r="BS217" i="26" s="1"/>
  <c r="BR215" i="26"/>
  <c r="BS215" i="26" s="1"/>
  <c r="BR213" i="26"/>
  <c r="BS213" i="26" s="1"/>
  <c r="BT213" i="26"/>
  <c r="BZ213" i="26" s="1"/>
  <c r="BR209" i="26"/>
  <c r="BS209" i="26" s="1"/>
  <c r="BT209" i="26"/>
  <c r="BZ209" i="26" s="1"/>
  <c r="BR205" i="26"/>
  <c r="BS205" i="26" s="1"/>
  <c r="BR203" i="26"/>
  <c r="BS203" i="26" s="1"/>
  <c r="BT201" i="26"/>
  <c r="BZ201" i="26" s="1"/>
  <c r="CC201" i="26" s="1"/>
  <c r="CG201" i="26" s="1"/>
  <c r="BR197" i="26"/>
  <c r="BS197" i="26" s="1"/>
  <c r="BT197" i="26"/>
  <c r="BZ197" i="26" s="1"/>
  <c r="BR193" i="26"/>
  <c r="BS193" i="26" s="1"/>
  <c r="BT193" i="26"/>
  <c r="BZ193" i="26" s="1"/>
  <c r="CC193" i="26" s="1"/>
  <c r="CG193" i="26" s="1"/>
  <c r="BR191" i="26"/>
  <c r="BS191" i="26" s="1"/>
  <c r="BR187" i="26"/>
  <c r="BS187" i="26" s="1"/>
  <c r="BT185" i="26"/>
  <c r="BZ185" i="26" s="1"/>
  <c r="BR185" i="26"/>
  <c r="BS185" i="26" s="1"/>
  <c r="BR183" i="26"/>
  <c r="BS183" i="26" s="1"/>
  <c r="BR181" i="26"/>
  <c r="BS181" i="26" s="1"/>
  <c r="BT181" i="26"/>
  <c r="BZ181" i="26" s="1"/>
  <c r="CC181" i="26" s="1"/>
  <c r="CG181" i="26" s="1"/>
  <c r="BR179" i="26"/>
  <c r="BS179" i="26" s="1"/>
  <c r="BR177" i="26"/>
  <c r="BS177" i="26" s="1"/>
  <c r="BT177" i="26"/>
  <c r="BZ177" i="26" s="1"/>
  <c r="CC177" i="26" s="1"/>
  <c r="CG177" i="26" s="1"/>
  <c r="BR175" i="26"/>
  <c r="BS175" i="26" s="1"/>
  <c r="BT173" i="26"/>
  <c r="BZ173" i="26" s="1"/>
  <c r="BR171" i="26"/>
  <c r="BS171" i="26" s="1"/>
  <c r="BT169" i="26"/>
  <c r="BZ169" i="26" s="1"/>
  <c r="BR169" i="26"/>
  <c r="BS169" i="26" s="1"/>
  <c r="BR165" i="26"/>
  <c r="BS165" i="26" s="1"/>
  <c r="BR163" i="26"/>
  <c r="BS163" i="26" s="1"/>
  <c r="BR161" i="26"/>
  <c r="BS161" i="26" s="1"/>
  <c r="BR159" i="26"/>
  <c r="BS159" i="26" s="1"/>
  <c r="BT157" i="26"/>
  <c r="BZ157" i="26" s="1"/>
  <c r="CC157" i="26" s="1"/>
  <c r="CG157" i="26" s="1"/>
  <c r="BR157" i="26"/>
  <c r="BS157" i="26" s="1"/>
  <c r="BR155" i="26"/>
  <c r="BS155" i="26" s="1"/>
  <c r="BT153" i="26"/>
  <c r="BZ153" i="26" s="1"/>
  <c r="BR153" i="26"/>
  <c r="BS153" i="26" s="1"/>
  <c r="BR151" i="26"/>
  <c r="BS151" i="26" s="1"/>
  <c r="BR149" i="26"/>
  <c r="BS149" i="26" s="1"/>
  <c r="BT149" i="26"/>
  <c r="BZ149" i="26" s="1"/>
  <c r="CC149" i="26" s="1"/>
  <c r="CG149" i="26" s="1"/>
  <c r="BR147" i="26"/>
  <c r="BS147" i="26" s="1"/>
  <c r="BR145" i="26"/>
  <c r="BS145" i="26" s="1"/>
  <c r="BR141" i="26"/>
  <c r="BS141" i="26" s="1"/>
  <c r="BT141" i="26"/>
  <c r="BZ141" i="26" s="1"/>
  <c r="BR139" i="26"/>
  <c r="BS139" i="26" s="1"/>
  <c r="BT137" i="26"/>
  <c r="BZ137" i="26" s="1"/>
  <c r="BR135" i="26"/>
  <c r="BS135" i="26" s="1"/>
  <c r="BR133" i="26"/>
  <c r="BS133" i="26" s="1"/>
  <c r="BR131" i="26"/>
  <c r="BS131" i="26" s="1"/>
  <c r="BR129" i="26"/>
  <c r="BS129" i="26" s="1"/>
  <c r="BR127" i="26"/>
  <c r="BS127" i="26" s="1"/>
  <c r="BT125" i="26"/>
  <c r="BZ125" i="26" s="1"/>
  <c r="BR123" i="26"/>
  <c r="BS123" i="26" s="1"/>
  <c r="BT121" i="26"/>
  <c r="BZ121" i="26" s="1"/>
  <c r="BR121" i="26"/>
  <c r="BS121" i="26" s="1"/>
  <c r="BR117" i="26"/>
  <c r="BS117" i="26" s="1"/>
  <c r="BT117" i="26"/>
  <c r="BZ117" i="26" s="1"/>
  <c r="BR113" i="26"/>
  <c r="BS113" i="26" s="1"/>
  <c r="BR109" i="26"/>
  <c r="BS109" i="26" s="1"/>
  <c r="BT109" i="26"/>
  <c r="BZ109" i="26" s="1"/>
  <c r="BR107" i="26"/>
  <c r="BS107" i="26" s="1"/>
  <c r="BT105" i="26"/>
  <c r="BZ105" i="26" s="1"/>
  <c r="BR105" i="26"/>
  <c r="BS105" i="26" s="1"/>
  <c r="BR101" i="26"/>
  <c r="BS101" i="26" s="1"/>
  <c r="BT101" i="26"/>
  <c r="BZ101" i="26" s="1"/>
  <c r="BR97" i="26"/>
  <c r="BS97" i="26" s="1"/>
  <c r="BT97" i="26"/>
  <c r="BZ97" i="26" s="1"/>
  <c r="BR93" i="26"/>
  <c r="BS93" i="26" s="1"/>
  <c r="BR91" i="26"/>
  <c r="BS91" i="26" s="1"/>
  <c r="BT89" i="26"/>
  <c r="BZ89" i="26" s="1"/>
  <c r="BR87" i="26"/>
  <c r="BS87" i="26" s="1"/>
  <c r="BR85" i="26"/>
  <c r="BS85" i="26" s="1"/>
  <c r="BR83" i="26"/>
  <c r="BS83" i="26" s="1"/>
  <c r="BR81" i="26"/>
  <c r="BS81" i="26" s="1"/>
  <c r="BT81" i="26"/>
  <c r="BZ81" i="26" s="1"/>
  <c r="BR79" i="26"/>
  <c r="BS79" i="26" s="1"/>
  <c r="BR75" i="26"/>
  <c r="BS75" i="26" s="1"/>
  <c r="BT73" i="26"/>
  <c r="BZ73" i="26" s="1"/>
  <c r="BR71" i="26"/>
  <c r="BS71" i="26" s="1"/>
  <c r="BR69" i="26"/>
  <c r="BS69" i="26" s="1"/>
  <c r="BR67" i="26"/>
  <c r="BS67" i="26" s="1"/>
  <c r="BR65" i="26"/>
  <c r="BS65" i="26" s="1"/>
  <c r="BR63" i="26"/>
  <c r="BS63" i="26" s="1"/>
  <c r="BT61" i="26"/>
  <c r="BZ61" i="26" s="1"/>
  <c r="BR59" i="26"/>
  <c r="BS59" i="26" s="1"/>
  <c r="BT57" i="26"/>
  <c r="BZ57" i="26" s="1"/>
  <c r="BR57" i="26"/>
  <c r="BS57" i="26" s="1"/>
  <c r="BR53" i="26"/>
  <c r="BS53" i="26" s="1"/>
  <c r="BT53" i="26"/>
  <c r="BZ53" i="26" s="1"/>
  <c r="BR49" i="26"/>
  <c r="BS49" i="26" s="1"/>
  <c r="BR45" i="26"/>
  <c r="BS45" i="26" s="1"/>
  <c r="BT45" i="26"/>
  <c r="BZ45" i="26" s="1"/>
  <c r="BR43" i="26"/>
  <c r="BS43" i="26" s="1"/>
  <c r="BT41" i="26"/>
  <c r="BZ41" i="26" s="1"/>
  <c r="BR41" i="26"/>
  <c r="BS41" i="26" s="1"/>
  <c r="BR37" i="26"/>
  <c r="BS37" i="26" s="1"/>
  <c r="BT37" i="26"/>
  <c r="BZ37" i="26" s="1"/>
  <c r="BR33" i="26"/>
  <c r="BS33" i="26" s="1"/>
  <c r="BR29" i="26"/>
  <c r="BS29" i="26" s="1"/>
  <c r="BR27" i="26"/>
  <c r="BS27" i="26" s="1"/>
  <c r="BT25" i="26"/>
  <c r="BZ25" i="26" s="1"/>
  <c r="BR21" i="26"/>
  <c r="BS21" i="26" s="1"/>
  <c r="BR17" i="26"/>
  <c r="BS17" i="26" s="1"/>
  <c r="BT17" i="26"/>
  <c r="BZ17" i="26" s="1"/>
  <c r="BR11" i="26"/>
  <c r="BS11" i="26" s="1"/>
  <c r="BT9" i="26"/>
  <c r="BZ9" i="26" s="1"/>
  <c r="CC9" i="26" s="1"/>
  <c r="CG9" i="26" s="1"/>
  <c r="AW58" i="26"/>
  <c r="E59" i="26" a="1"/>
  <c r="E59" i="26" s="1"/>
  <c r="AS58" i="26" s="1"/>
  <c r="E75" i="26" a="1"/>
  <c r="E75" i="26" s="1"/>
  <c r="AS74" i="26" s="1"/>
  <c r="BE74" i="26"/>
  <c r="BR39" i="26"/>
  <c r="BS39" i="26" s="1"/>
  <c r="BR167" i="26"/>
  <c r="BS167" i="26" s="1"/>
  <c r="BR359" i="26"/>
  <c r="BS359" i="26" s="1"/>
  <c r="BR375" i="26"/>
  <c r="BS375" i="26" s="1"/>
  <c r="BH84" i="26"/>
  <c r="CN84" i="26" s="1"/>
  <c r="C84" i="34" s="1"/>
  <c r="J45" i="34" s="1"/>
  <c r="M45" i="34" s="1"/>
  <c r="AG45" i="32" s="1"/>
  <c r="BT23" i="26"/>
  <c r="BZ23" i="26" s="1"/>
  <c r="BT119" i="26"/>
  <c r="BZ119" i="26" s="1"/>
  <c r="BT129" i="26"/>
  <c r="BZ129" i="26" s="1"/>
  <c r="BR137" i="26"/>
  <c r="BS137" i="26" s="1"/>
  <c r="BT161" i="26"/>
  <c r="BZ161" i="26" s="1"/>
  <c r="BT205" i="26"/>
  <c r="BZ205" i="26" s="1"/>
  <c r="BT241" i="26"/>
  <c r="BZ241" i="26" s="1"/>
  <c r="CC241" i="26" s="1"/>
  <c r="CG241" i="26" s="1"/>
  <c r="BR285" i="26"/>
  <c r="BS285" i="26" s="1"/>
  <c r="BR365" i="26"/>
  <c r="BS365" i="26" s="1"/>
  <c r="BR441" i="26"/>
  <c r="BS441" i="26" s="1"/>
  <c r="BT457" i="26"/>
  <c r="BZ457" i="26" s="1"/>
  <c r="BR487" i="26"/>
  <c r="BS487" i="26" s="1"/>
  <c r="G67" i="26" a="1"/>
  <c r="G67" i="26" s="1"/>
  <c r="AS66" i="26" s="1"/>
  <c r="BE84" i="26"/>
  <c r="E85" i="26" a="1"/>
  <c r="E85" i="26" s="1"/>
  <c r="AS84" i="26" s="1"/>
  <c r="BT569" i="26"/>
  <c r="BZ569" i="26" s="1"/>
  <c r="BT567" i="26"/>
  <c r="BZ567" i="26" s="1"/>
  <c r="BR577" i="26"/>
  <c r="BS577" i="26" s="1"/>
  <c r="BT573" i="26"/>
  <c r="BZ573" i="26" s="1"/>
  <c r="CC573" i="26" s="1"/>
  <c r="CG573" i="26" s="1"/>
  <c r="BR571" i="26"/>
  <c r="BS571" i="26" s="1"/>
  <c r="BR563" i="26"/>
  <c r="BS563" i="26" s="1"/>
  <c r="BR559" i="26"/>
  <c r="BS559" i="26" s="1"/>
  <c r="BR553" i="26"/>
  <c r="BS553" i="26" s="1"/>
  <c r="G29" i="3" a="1"/>
  <c r="G29" i="3" s="1"/>
  <c r="H26" i="3" a="1"/>
  <c r="H26" i="3" s="1"/>
  <c r="BR565" i="26"/>
  <c r="BS565" i="26" s="1"/>
  <c r="BT553" i="26"/>
  <c r="BZ553" i="26" s="1"/>
  <c r="BR7" i="26"/>
  <c r="BS7" i="26" s="1"/>
  <c r="BF534" i="26"/>
  <c r="BR545" i="26"/>
  <c r="BS545" i="26" s="1"/>
  <c r="BT541" i="26"/>
  <c r="BZ541" i="26" s="1"/>
  <c r="E47" i="26" a="1"/>
  <c r="E47" i="26" s="1"/>
  <c r="AS46" i="26" s="1"/>
  <c r="AW16" i="26"/>
  <c r="BJ16" i="26" s="1"/>
  <c r="AS40" i="26"/>
  <c r="E129" i="26" a="1"/>
  <c r="E129" i="26" s="1"/>
  <c r="AS128" i="26" s="1"/>
  <c r="BF356" i="26"/>
  <c r="AS22" i="26"/>
  <c r="AY94" i="26"/>
  <c r="BK94" i="26" s="1"/>
  <c r="BT94" i="26" s="1"/>
  <c r="BZ94" i="26" s="1"/>
  <c r="E159" i="26" a="1"/>
  <c r="E159" i="26" s="1"/>
  <c r="AS158" i="26" s="1"/>
  <c r="AW158" i="26"/>
  <c r="BJ158" i="26" s="1"/>
  <c r="G199" i="26" a="1"/>
  <c r="G199" i="26" s="1"/>
  <c r="AS198" i="26" s="1"/>
  <c r="AW198" i="26"/>
  <c r="BF198" i="26" s="1"/>
  <c r="G231" i="26" a="1"/>
  <c r="G231" i="26" s="1"/>
  <c r="AS230" i="26" s="1"/>
  <c r="F367" i="26" a="1"/>
  <c r="F367" i="26" s="1"/>
  <c r="AS366" i="26" s="1"/>
  <c r="G451" i="26" a="1"/>
  <c r="G451" i="26" s="1"/>
  <c r="AS450" i="26" s="1"/>
  <c r="E493" i="26" a="1"/>
  <c r="E493" i="26" s="1"/>
  <c r="F501" i="26" a="1"/>
  <c r="F501" i="26" s="1"/>
  <c r="G503" i="26" a="1"/>
  <c r="G503" i="26" s="1"/>
  <c r="AS502" i="26" s="1"/>
  <c r="E507" i="26" a="1"/>
  <c r="E507" i="26" s="1"/>
  <c r="AS506" i="26" s="1"/>
  <c r="AW506" i="26"/>
  <c r="BJ506" i="26" s="1"/>
  <c r="H21" i="3" a="1"/>
  <c r="H21" i="3" s="1"/>
  <c r="G519" i="26" a="1"/>
  <c r="G519" i="26" s="1"/>
  <c r="AS518" i="26" s="1"/>
  <c r="E535" i="26" a="1"/>
  <c r="E535" i="26" s="1"/>
  <c r="AS534" i="26" s="1"/>
  <c r="E541" i="26" a="1"/>
  <c r="E541" i="26" s="1"/>
  <c r="E543" i="26" a="1"/>
  <c r="E543" i="26" s="1"/>
  <c r="G543" i="26" a="1"/>
  <c r="G543" i="26" s="1"/>
  <c r="E549" i="26" a="1"/>
  <c r="E549" i="26" s="1"/>
  <c r="BH176" i="26"/>
  <c r="CN176" i="26" s="1"/>
  <c r="C176" i="34" s="1"/>
  <c r="J91" i="34" s="1"/>
  <c r="M91" i="34" s="1"/>
  <c r="AG91" i="32" s="1"/>
  <c r="BT546" i="26"/>
  <c r="BZ546" i="26" s="1"/>
  <c r="CC546" i="26" s="1"/>
  <c r="BT72" i="26"/>
  <c r="BZ72" i="26" s="1"/>
  <c r="CC72" i="26" s="1"/>
  <c r="AS152" i="26"/>
  <c r="BH160" i="26"/>
  <c r="CN160" i="26" s="1"/>
  <c r="C160" i="34" s="1"/>
  <c r="J83" i="34" s="1"/>
  <c r="M83" i="34" s="1"/>
  <c r="AG83" i="32" s="1"/>
  <c r="AS192" i="26"/>
  <c r="AS224" i="26"/>
  <c r="AS264" i="26"/>
  <c r="AW280" i="26"/>
  <c r="AS288" i="26"/>
  <c r="AW320" i="26"/>
  <c r="BJ320" i="26" s="1"/>
  <c r="AS360" i="26"/>
  <c r="AS376" i="26"/>
  <c r="AS392" i="26"/>
  <c r="AS432" i="26"/>
  <c r="AS448" i="26"/>
  <c r="AS504" i="26"/>
  <c r="AW512" i="26"/>
  <c r="BJ512" i="26" s="1"/>
  <c r="AS520" i="26"/>
  <c r="BT576" i="26"/>
  <c r="BZ576" i="26" s="1"/>
  <c r="AS216" i="26"/>
  <c r="AS50" i="26"/>
  <c r="AW66" i="26"/>
  <c r="BJ66" i="26" s="1"/>
  <c r="AW74" i="26"/>
  <c r="AS146" i="26"/>
  <c r="AS162" i="26"/>
  <c r="AS170" i="26"/>
  <c r="AS178" i="26"/>
  <c r="AS290" i="26"/>
  <c r="AW330" i="26"/>
  <c r="AS354" i="26"/>
  <c r="AS386" i="26"/>
  <c r="AS418" i="26"/>
  <c r="BH538" i="26"/>
  <c r="CN538" i="26" s="1"/>
  <c r="C538" i="34" s="1"/>
  <c r="J272" i="34" s="1"/>
  <c r="M272" i="34" s="1"/>
  <c r="AG272" i="32" s="1"/>
  <c r="AW152" i="26"/>
  <c r="AW288" i="26"/>
  <c r="BJ288" i="26" s="1"/>
  <c r="BF272" i="26"/>
  <c r="BH400" i="26"/>
  <c r="CN400" i="26" s="1"/>
  <c r="C400" i="34" s="1"/>
  <c r="J203" i="34" s="1"/>
  <c r="M203" i="34" s="1"/>
  <c r="AG203" i="32" s="1"/>
  <c r="BT400" i="26"/>
  <c r="BZ400" i="26" s="1"/>
  <c r="AS416" i="26"/>
  <c r="AS240" i="26"/>
  <c r="AW432" i="26"/>
  <c r="BH546" i="26"/>
  <c r="CN546" i="26" s="1"/>
  <c r="C546" i="34" s="1"/>
  <c r="J276" i="34" s="1"/>
  <c r="M276" i="34" s="1"/>
  <c r="AG276" i="32" s="1"/>
  <c r="AS378" i="26"/>
  <c r="AS402" i="26"/>
  <c r="AS482" i="26"/>
  <c r="AS226" i="26"/>
  <c r="AW392" i="26"/>
  <c r="AW50" i="26"/>
  <c r="AW192" i="26"/>
  <c r="BJ192" i="26" s="1"/>
  <c r="AS394" i="26"/>
  <c r="BT534" i="26"/>
  <c r="BZ534" i="26" s="1"/>
  <c r="AW520" i="26"/>
  <c r="BJ520" i="26" s="1"/>
  <c r="AS328" i="26"/>
  <c r="AW376" i="26"/>
  <c r="BJ376" i="26" s="1"/>
  <c r="AS434" i="26"/>
  <c r="BT416" i="26"/>
  <c r="BZ416" i="26" s="1"/>
  <c r="CC416" i="26" s="1"/>
  <c r="BT530" i="26"/>
  <c r="BZ530" i="26" s="1"/>
  <c r="BT384" i="26"/>
  <c r="BZ384" i="26" s="1"/>
  <c r="BH384" i="26"/>
  <c r="CN384" i="26" s="1"/>
  <c r="C384" i="34" s="1"/>
  <c r="J195" i="34" s="1"/>
  <c r="M195" i="34" s="1"/>
  <c r="AG195" i="32" s="1"/>
  <c r="BT494" i="26"/>
  <c r="BZ494" i="26" s="1"/>
  <c r="AW56" i="26"/>
  <c r="AS56" i="26"/>
  <c r="AS168" i="26"/>
  <c r="AW168" i="26"/>
  <c r="BJ168" i="26" s="1"/>
  <c r="AW232" i="26"/>
  <c r="BJ232" i="26" s="1"/>
  <c r="AS232" i="26"/>
  <c r="AS248" i="26"/>
  <c r="AW248" i="26"/>
  <c r="AW408" i="26"/>
  <c r="AS408" i="26"/>
  <c r="AW424" i="26"/>
  <c r="BJ424" i="26" s="1"/>
  <c r="AS424" i="26"/>
  <c r="AW440" i="26"/>
  <c r="BJ440" i="26" s="1"/>
  <c r="AS440" i="26"/>
  <c r="AS512" i="26"/>
  <c r="AS488" i="26"/>
  <c r="AS384" i="26"/>
  <c r="AS312" i="26"/>
  <c r="AW360" i="26"/>
  <c r="AS194" i="26"/>
  <c r="AW194" i="26"/>
  <c r="AW322" i="26"/>
  <c r="BJ322" i="26" s="1"/>
  <c r="AS322" i="26"/>
  <c r="AW466" i="26"/>
  <c r="BJ466" i="26" s="1"/>
  <c r="AS466" i="26"/>
  <c r="AW562" i="26"/>
  <c r="AW570" i="26"/>
  <c r="BJ570" i="26" s="1"/>
  <c r="AW578" i="26"/>
  <c r="BJ578" i="26" s="1"/>
  <c r="BH446" i="26"/>
  <c r="CN446" i="26" s="1"/>
  <c r="C446" i="34" s="1"/>
  <c r="J226" i="34" s="1"/>
  <c r="M226" i="34" s="1"/>
  <c r="AG226" i="32" s="1"/>
  <c r="BF402" i="26"/>
  <c r="AW208" i="26"/>
  <c r="AS208" i="26"/>
  <c r="AW336" i="26"/>
  <c r="BJ336" i="26" s="1"/>
  <c r="AS336" i="26"/>
  <c r="AW352" i="26"/>
  <c r="BJ352" i="26" s="1"/>
  <c r="AS352" i="26"/>
  <c r="AS464" i="26"/>
  <c r="AW464" i="26"/>
  <c r="BJ464" i="26" s="1"/>
  <c r="AS480" i="26"/>
  <c r="AW480" i="26"/>
  <c r="AS496" i="26"/>
  <c r="AW496" i="26"/>
  <c r="AW560" i="26"/>
  <c r="BF494" i="26"/>
  <c r="AW224" i="26"/>
  <c r="AS320" i="26"/>
  <c r="AS528" i="26"/>
  <c r="AW218" i="26"/>
  <c r="AS218" i="26"/>
  <c r="AW250" i="26"/>
  <c r="AS250" i="26"/>
  <c r="AS282" i="26"/>
  <c r="AW282" i="26"/>
  <c r="AW298" i="26"/>
  <c r="BJ298" i="26" s="1"/>
  <c r="AS298" i="26"/>
  <c r="AW442" i="26"/>
  <c r="BJ442" i="26" s="1"/>
  <c r="AS442" i="26"/>
  <c r="AW458" i="26"/>
  <c r="AS458" i="26"/>
  <c r="AW474" i="26"/>
  <c r="AS474" i="26"/>
  <c r="AW514" i="26"/>
  <c r="BJ514" i="26" s="1"/>
  <c r="AS514" i="26"/>
  <c r="BH498" i="26"/>
  <c r="CN498" i="26" s="1"/>
  <c r="C498" i="34" s="1"/>
  <c r="J252" i="34" s="1"/>
  <c r="M252" i="34" s="1"/>
  <c r="AG252" i="32" s="1"/>
  <c r="AS42" i="26"/>
  <c r="AS186" i="26"/>
  <c r="AW40" i="26"/>
  <c r="BJ40" i="26" s="1"/>
  <c r="AW552" i="26"/>
  <c r="AS498" i="26"/>
  <c r="AS274" i="26"/>
  <c r="AS296" i="26"/>
  <c r="AS426" i="26"/>
  <c r="AS456" i="26"/>
  <c r="AS472" i="26"/>
  <c r="AS306" i="26"/>
  <c r="AW418" i="26"/>
  <c r="BJ418" i="26" s="1"/>
  <c r="AW162" i="26"/>
  <c r="BJ162" i="26" s="1"/>
  <c r="BT234" i="26"/>
  <c r="BZ234" i="26" s="1"/>
  <c r="CC234" i="26" s="1"/>
  <c r="BT306" i="26"/>
  <c r="BZ306" i="26" s="1"/>
  <c r="CC306" i="26" s="1"/>
  <c r="BT116" i="26"/>
  <c r="BZ116" i="26" s="1"/>
  <c r="BH108" i="26"/>
  <c r="CN108" i="26" s="1"/>
  <c r="C108" i="34" s="1"/>
  <c r="J57" i="34" s="1"/>
  <c r="M57" i="34" s="1"/>
  <c r="AG57" i="32" s="1"/>
  <c r="BH564" i="26"/>
  <c r="CN564" i="26" s="1"/>
  <c r="C564" i="34" s="1"/>
  <c r="J286" i="34" s="1"/>
  <c r="M286" i="34" s="1"/>
  <c r="AG286" i="32" s="1"/>
  <c r="BF502" i="26"/>
  <c r="BF526" i="26"/>
  <c r="BH558" i="26"/>
  <c r="CN558" i="26" s="1"/>
  <c r="C558" i="34" s="1"/>
  <c r="J282" i="34" s="1"/>
  <c r="M282" i="34" s="1"/>
  <c r="AG282" i="32" s="1"/>
  <c r="BH568" i="26"/>
  <c r="CN568" i="26" s="1"/>
  <c r="C568" i="34" s="1"/>
  <c r="J288" i="34" s="1"/>
  <c r="M288" i="34" s="1"/>
  <c r="AG288" i="32" s="1"/>
  <c r="BH72" i="26"/>
  <c r="CN72" i="26" s="1"/>
  <c r="C72" i="34" s="1"/>
  <c r="J39" i="34" s="1"/>
  <c r="M39" i="34" s="1"/>
  <c r="AG39" i="32" s="1"/>
  <c r="BH184" i="26"/>
  <c r="CN184" i="26" s="1"/>
  <c r="C184" i="34" s="1"/>
  <c r="J95" i="34" s="1"/>
  <c r="M95" i="34" s="1"/>
  <c r="AG95" i="32" s="1"/>
  <c r="BT6" i="26"/>
  <c r="BZ6" i="26" s="1"/>
  <c r="CC6" i="26" s="1"/>
  <c r="BF116" i="26"/>
  <c r="BF234" i="26"/>
  <c r="AS94" i="26"/>
  <c r="BF500" i="26"/>
  <c r="BH70" i="26"/>
  <c r="CN70" i="26" s="1"/>
  <c r="C70" i="34" s="1"/>
  <c r="J38" i="34" s="1"/>
  <c r="M38" i="34" s="1"/>
  <c r="AG38" i="32" s="1"/>
  <c r="BF524" i="26"/>
  <c r="BF384" i="26"/>
  <c r="BF338" i="26"/>
  <c r="BH434" i="26"/>
  <c r="CN434" i="26" s="1"/>
  <c r="C434" i="34" s="1"/>
  <c r="J220" i="34" s="1"/>
  <c r="M220" i="34" s="1"/>
  <c r="AG220" i="32" s="1"/>
  <c r="BH576" i="26"/>
  <c r="CN576" i="26" s="1"/>
  <c r="C576" i="34" s="1"/>
  <c r="J292" i="34" s="1"/>
  <c r="M292" i="34" s="1"/>
  <c r="AG292" i="32" s="1"/>
  <c r="BH510" i="26"/>
  <c r="CN510" i="26" s="1"/>
  <c r="C510" i="34" s="1"/>
  <c r="J258" i="34" s="1"/>
  <c r="M258" i="34" s="1"/>
  <c r="AG258" i="32" s="1"/>
  <c r="BH166" i="26"/>
  <c r="CN166" i="26" s="1"/>
  <c r="C166" i="34" s="1"/>
  <c r="J86" i="34" s="1"/>
  <c r="M86" i="34" s="1"/>
  <c r="AG86" i="32" s="1"/>
  <c r="BH186" i="26"/>
  <c r="CN186" i="26" s="1"/>
  <c r="C186" i="34" s="1"/>
  <c r="J96" i="34" s="1"/>
  <c r="M96" i="34" s="1"/>
  <c r="AG96" i="32" s="1"/>
  <c r="BH518" i="26"/>
  <c r="CN518" i="26" s="1"/>
  <c r="C518" i="34" s="1"/>
  <c r="J262" i="34" s="1"/>
  <c r="M262" i="34" s="1"/>
  <c r="AG262" i="32" s="1"/>
  <c r="BT556" i="26"/>
  <c r="BZ556" i="26" s="1"/>
  <c r="CC556" i="26" s="1"/>
  <c r="BF530" i="26"/>
  <c r="BH534" i="26"/>
  <c r="CN534" i="26" s="1"/>
  <c r="C534" i="34" s="1"/>
  <c r="J270" i="34" s="1"/>
  <c r="M270" i="34" s="1"/>
  <c r="AG270" i="32" s="1"/>
  <c r="BH554" i="26"/>
  <c r="CN554" i="26" s="1"/>
  <c r="C554" i="34" s="1"/>
  <c r="J280" i="34" s="1"/>
  <c r="M280" i="34" s="1"/>
  <c r="AG280" i="32" s="1"/>
  <c r="BH124" i="26"/>
  <c r="CN124" i="26" s="1"/>
  <c r="C124" i="34" s="1"/>
  <c r="J65" i="34" s="1"/>
  <c r="M65" i="34" s="1"/>
  <c r="AG65" i="32" s="1"/>
  <c r="BH348" i="26"/>
  <c r="CN348" i="26" s="1"/>
  <c r="C348" i="34" s="1"/>
  <c r="J177" i="34" s="1"/>
  <c r="M177" i="34" s="1"/>
  <c r="AG177" i="32" s="1"/>
  <c r="AS18" i="26"/>
  <c r="BH550" i="26"/>
  <c r="CN550" i="26" s="1"/>
  <c r="C550" i="34" s="1"/>
  <c r="J278" i="34" s="1"/>
  <c r="M278" i="34" s="1"/>
  <c r="AG278" i="32" s="1"/>
  <c r="AZ588" i="26"/>
  <c r="BT110" i="26"/>
  <c r="BZ110" i="26" s="1"/>
  <c r="CC110" i="26" s="1"/>
  <c r="AY22" i="26"/>
  <c r="BF186" i="26"/>
  <c r="BH212" i="26"/>
  <c r="CN212" i="26" s="1"/>
  <c r="C212" i="34" s="1"/>
  <c r="J109" i="34" s="1"/>
  <c r="M109" i="34" s="1"/>
  <c r="AG109" i="32" s="1"/>
  <c r="BF252" i="26"/>
  <c r="BF348" i="26"/>
  <c r="BF76" i="26"/>
  <c r="BH516" i="26"/>
  <c r="CN516" i="26" s="1"/>
  <c r="C516" i="34" s="1"/>
  <c r="J261" i="34" s="1"/>
  <c r="M261" i="34" s="1"/>
  <c r="AG261" i="32" s="1"/>
  <c r="BF344" i="26"/>
  <c r="BT202" i="26"/>
  <c r="BZ202" i="26" s="1"/>
  <c r="BT516" i="26"/>
  <c r="BZ516" i="26" s="1"/>
  <c r="BT558" i="26"/>
  <c r="BZ558" i="26" s="1"/>
  <c r="AS26" i="26"/>
  <c r="AS200" i="26"/>
  <c r="AS24" i="26"/>
  <c r="BT502" i="26"/>
  <c r="BZ502" i="26" s="1"/>
  <c r="BT252" i="26"/>
  <c r="BZ252" i="26" s="1"/>
  <c r="BF542" i="26"/>
  <c r="BT12" i="26"/>
  <c r="BZ12" i="26" s="1"/>
  <c r="BH12" i="26"/>
  <c r="CN12" i="26" s="1"/>
  <c r="C12" i="34" s="1"/>
  <c r="J9" i="34" s="1"/>
  <c r="M9" i="34" s="1"/>
  <c r="AG9" i="32" s="1"/>
  <c r="BT184" i="26"/>
  <c r="BZ184" i="26" s="1"/>
  <c r="BH68" i="26"/>
  <c r="CN68" i="26" s="1"/>
  <c r="C68" i="34" s="1"/>
  <c r="J37" i="34" s="1"/>
  <c r="M37" i="34" s="1"/>
  <c r="AG37" i="32" s="1"/>
  <c r="BL270" i="26"/>
  <c r="BT284" i="26"/>
  <c r="BZ284" i="26" s="1"/>
  <c r="CC284" i="26" s="1"/>
  <c r="BK264" i="26"/>
  <c r="BT264" i="26" s="1"/>
  <c r="BZ264" i="26" s="1"/>
  <c r="BH264" i="26"/>
  <c r="CN264" i="26" s="1"/>
  <c r="C264" i="34" s="1"/>
  <c r="J135" i="34" s="1"/>
  <c r="M135" i="34" s="1"/>
  <c r="AG135" i="32" s="1"/>
  <c r="BH402" i="26"/>
  <c r="CN402" i="26" s="1"/>
  <c r="C402" i="34" s="1"/>
  <c r="J204" i="34" s="1"/>
  <c r="M204" i="34" s="1"/>
  <c r="AG204" i="32" s="1"/>
  <c r="BF510" i="26"/>
  <c r="BF498" i="26"/>
  <c r="BK498" i="26"/>
  <c r="BH450" i="26"/>
  <c r="CN450" i="26" s="1"/>
  <c r="C450" i="34" s="1"/>
  <c r="J228" i="34" s="1"/>
  <c r="M228" i="34" s="1"/>
  <c r="AG228" i="32" s="1"/>
  <c r="BF412" i="26"/>
  <c r="BH268" i="26"/>
  <c r="CN268" i="26" s="1"/>
  <c r="C268" i="34" s="1"/>
  <c r="J137" i="34" s="1"/>
  <c r="M137" i="34" s="1"/>
  <c r="AG137" i="32" s="1"/>
  <c r="BH234" i="26"/>
  <c r="CN234" i="26" s="1"/>
  <c r="C234" i="34" s="1"/>
  <c r="J120" i="34" s="1"/>
  <c r="M120" i="34" s="1"/>
  <c r="AG120" i="32" s="1"/>
  <c r="BH202" i="26"/>
  <c r="CN202" i="26" s="1"/>
  <c r="C202" i="34" s="1"/>
  <c r="J104" i="34" s="1"/>
  <c r="M104" i="34" s="1"/>
  <c r="AG104" i="32" s="1"/>
  <c r="BK380" i="26"/>
  <c r="BF380" i="26"/>
  <c r="BK124" i="26"/>
  <c r="BF124" i="26"/>
  <c r="BH36" i="26"/>
  <c r="CN36" i="26" s="1"/>
  <c r="C36" i="34" s="1"/>
  <c r="J21" i="34" s="1"/>
  <c r="M21" i="34" s="1"/>
  <c r="AG21" i="32" s="1"/>
  <c r="BH150" i="26"/>
  <c r="CN150" i="26" s="1"/>
  <c r="C150" i="34" s="1"/>
  <c r="J78" i="34" s="1"/>
  <c r="M78" i="34" s="1"/>
  <c r="AG78" i="32" s="1"/>
  <c r="BK162" i="26"/>
  <c r="BT550" i="26"/>
  <c r="BZ550" i="26" s="1"/>
  <c r="CC550" i="26" s="1"/>
  <c r="BH490" i="26"/>
  <c r="CN490" i="26" s="1"/>
  <c r="C490" i="34" s="1"/>
  <c r="J248" i="34" s="1"/>
  <c r="M248" i="34" s="1"/>
  <c r="AG248" i="32" s="1"/>
  <c r="BM462" i="26"/>
  <c r="BT462" i="26" s="1"/>
  <c r="BZ462" i="26" s="1"/>
  <c r="BF462" i="26"/>
  <c r="BH462" i="26"/>
  <c r="CN462" i="26" s="1"/>
  <c r="C462" i="34" s="1"/>
  <c r="J234" i="34" s="1"/>
  <c r="M234" i="34" s="1"/>
  <c r="AG234" i="32" s="1"/>
  <c r="BM454" i="26"/>
  <c r="BH454" i="26"/>
  <c r="CN454" i="26" s="1"/>
  <c r="C454" i="34" s="1"/>
  <c r="J230" i="34" s="1"/>
  <c r="M230" i="34" s="1"/>
  <c r="AG230" i="32" s="1"/>
  <c r="BP28" i="26"/>
  <c r="BH28" i="26"/>
  <c r="CN28" i="26" s="1"/>
  <c r="C28" i="34" s="1"/>
  <c r="J17" i="34" s="1"/>
  <c r="M17" i="34" s="1"/>
  <c r="AG17" i="32" s="1"/>
  <c r="BH102" i="26"/>
  <c r="CN102" i="26" s="1"/>
  <c r="C102" i="34" s="1"/>
  <c r="J54" i="34" s="1"/>
  <c r="M54" i="34" s="1"/>
  <c r="AG54" i="32" s="1"/>
  <c r="BH530" i="26"/>
  <c r="CN530" i="26" s="1"/>
  <c r="C530" i="34" s="1"/>
  <c r="J268" i="34" s="1"/>
  <c r="M268" i="34" s="1"/>
  <c r="AG268" i="32" s="1"/>
  <c r="BH502" i="26"/>
  <c r="CN502" i="26" s="1"/>
  <c r="C502" i="34" s="1"/>
  <c r="J254" i="34" s="1"/>
  <c r="M254" i="34" s="1"/>
  <c r="AG254" i="32" s="1"/>
  <c r="BF386" i="26"/>
  <c r="BH378" i="26"/>
  <c r="CN378" i="26" s="1"/>
  <c r="C378" i="34" s="1"/>
  <c r="J192" i="34" s="1"/>
  <c r="M192" i="34" s="1"/>
  <c r="AG192" i="32" s="1"/>
  <c r="BH364" i="26"/>
  <c r="CN364" i="26" s="1"/>
  <c r="C364" i="34" s="1"/>
  <c r="J185" i="34" s="1"/>
  <c r="M185" i="34" s="1"/>
  <c r="AG185" i="32" s="1"/>
  <c r="BH306" i="26"/>
  <c r="CN306" i="26" s="1"/>
  <c r="C306" i="34" s="1"/>
  <c r="J156" i="34" s="1"/>
  <c r="M156" i="34" s="1"/>
  <c r="AG156" i="32" s="1"/>
  <c r="BH60" i="26"/>
  <c r="CN60" i="26" s="1"/>
  <c r="C60" i="34" s="1"/>
  <c r="J33" i="34" s="1"/>
  <c r="M33" i="34" s="1"/>
  <c r="AG33" i="32" s="1"/>
  <c r="BM44" i="26"/>
  <c r="BH44" i="26"/>
  <c r="CN44" i="26" s="1"/>
  <c r="C44" i="34" s="1"/>
  <c r="J25" i="34" s="1"/>
  <c r="M25" i="34" s="1"/>
  <c r="AG25" i="32" s="1"/>
  <c r="BL214" i="26"/>
  <c r="BF214" i="26"/>
  <c r="BF70" i="26"/>
  <c r="BF170" i="26"/>
  <c r="BH366" i="26"/>
  <c r="CN366" i="26" s="1"/>
  <c r="C366" i="34" s="1"/>
  <c r="J186" i="34" s="1"/>
  <c r="M186" i="34" s="1"/>
  <c r="AG186" i="32" s="1"/>
  <c r="BT568" i="26"/>
  <c r="BZ568" i="26" s="1"/>
  <c r="BT438" i="26"/>
  <c r="BZ438" i="26" s="1"/>
  <c r="CC438" i="26" s="1"/>
  <c r="BH416" i="26"/>
  <c r="CN416" i="26" s="1"/>
  <c r="C416" i="34" s="1"/>
  <c r="J211" i="34" s="1"/>
  <c r="M211" i="34" s="1"/>
  <c r="AG211" i="32" s="1"/>
  <c r="BH356" i="26"/>
  <c r="CN356" i="26" s="1"/>
  <c r="C356" i="34" s="1"/>
  <c r="J181" i="34" s="1"/>
  <c r="M181" i="34" s="1"/>
  <c r="AG181" i="32" s="1"/>
  <c r="BF308" i="26"/>
  <c r="BH182" i="26"/>
  <c r="CN182" i="26" s="1"/>
  <c r="C182" i="34" s="1"/>
  <c r="J94" i="34" s="1"/>
  <c r="M94" i="34" s="1"/>
  <c r="AG94" i="32" s="1"/>
  <c r="AS20" i="26"/>
  <c r="AS34" i="26"/>
  <c r="AS48" i="26"/>
  <c r="AS62" i="26"/>
  <c r="AS72" i="26"/>
  <c r="AS98" i="26"/>
  <c r="AS104" i="26"/>
  <c r="AS106" i="26"/>
  <c r="BH112" i="26"/>
  <c r="CN112" i="26" s="1"/>
  <c r="C112" i="34" s="1"/>
  <c r="J59" i="34" s="1"/>
  <c r="M59" i="34" s="1"/>
  <c r="AG59" i="32" s="1"/>
  <c r="AS114" i="26"/>
  <c r="AS130" i="26"/>
  <c r="AS138" i="26"/>
  <c r="AS160" i="26"/>
  <c r="BF172" i="26"/>
  <c r="AS174" i="26"/>
  <c r="AS38" i="26"/>
  <c r="AS180" i="26"/>
  <c r="AS188" i="26"/>
  <c r="AS272" i="26"/>
  <c r="BK190" i="26"/>
  <c r="BF190" i="26"/>
  <c r="BF452" i="26"/>
  <c r="BF436" i="26"/>
  <c r="BH284" i="26"/>
  <c r="CN284" i="26" s="1"/>
  <c r="C284" i="34" s="1"/>
  <c r="J145" i="34" s="1"/>
  <c r="M145" i="34" s="1"/>
  <c r="AG145" i="32" s="1"/>
  <c r="BK470" i="26"/>
  <c r="BH470" i="26"/>
  <c r="CN470" i="26" s="1"/>
  <c r="C470" i="34" s="1"/>
  <c r="J238" i="34" s="1"/>
  <c r="M238" i="34" s="1"/>
  <c r="AG238" i="32" s="1"/>
  <c r="BT526" i="26"/>
  <c r="BZ526" i="26" s="1"/>
  <c r="BT348" i="26"/>
  <c r="BZ348" i="26" s="1"/>
  <c r="BK138" i="26"/>
  <c r="BH138" i="26"/>
  <c r="CN138" i="26" s="1"/>
  <c r="C138" i="34" s="1"/>
  <c r="J72" i="34" s="1"/>
  <c r="M72" i="34" s="1"/>
  <c r="AG72" i="32" s="1"/>
  <c r="BT518" i="26"/>
  <c r="BZ518" i="26" s="1"/>
  <c r="BF314" i="26"/>
  <c r="BF300" i="26"/>
  <c r="BH300" i="26"/>
  <c r="CN300" i="26" s="1"/>
  <c r="C300" i="34" s="1"/>
  <c r="J153" i="34" s="1"/>
  <c r="M153" i="34" s="1"/>
  <c r="AG153" i="32" s="1"/>
  <c r="BH260" i="26"/>
  <c r="CN260" i="26" s="1"/>
  <c r="C260" i="34" s="1"/>
  <c r="J133" i="34" s="1"/>
  <c r="M133" i="34" s="1"/>
  <c r="AG133" i="32" s="1"/>
  <c r="BF260" i="26"/>
  <c r="BK220" i="26"/>
  <c r="BH430" i="26"/>
  <c r="CN430" i="26" s="1"/>
  <c r="C430" i="34" s="1"/>
  <c r="J218" i="34" s="1"/>
  <c r="M218" i="34" s="1"/>
  <c r="AG218" i="32" s="1"/>
  <c r="BT226" i="26"/>
  <c r="BZ226" i="26" s="1"/>
  <c r="BF226" i="26"/>
  <c r="BH180" i="26"/>
  <c r="CN180" i="26" s="1"/>
  <c r="C180" i="34" s="1"/>
  <c r="J93" i="34" s="1"/>
  <c r="M93" i="34" s="1"/>
  <c r="AG93" i="32" s="1"/>
  <c r="BF180" i="26"/>
  <c r="BK390" i="26"/>
  <c r="BH390" i="26"/>
  <c r="CN390" i="26" s="1"/>
  <c r="C390" i="34" s="1"/>
  <c r="J198" i="34" s="1"/>
  <c r="M198" i="34" s="1"/>
  <c r="AG198" i="32" s="1"/>
  <c r="BK372" i="26"/>
  <c r="BF372" i="26"/>
  <c r="BK352" i="26"/>
  <c r="BK324" i="26"/>
  <c r="BF324" i="26"/>
  <c r="BT276" i="26"/>
  <c r="BZ276" i="26" s="1"/>
  <c r="BH236" i="26"/>
  <c r="CN236" i="26" s="1"/>
  <c r="C236" i="34" s="1"/>
  <c r="J121" i="34" s="1"/>
  <c r="M121" i="34" s="1"/>
  <c r="AG121" i="32" s="1"/>
  <c r="BF236" i="26"/>
  <c r="BK204" i="26"/>
  <c r="BK50" i="26"/>
  <c r="BT510" i="26"/>
  <c r="BZ510" i="26" s="1"/>
  <c r="BT294" i="26"/>
  <c r="BZ294" i="26" s="1"/>
  <c r="CC294" i="26" s="1"/>
  <c r="BT24" i="26"/>
  <c r="BZ24" i="26" s="1"/>
  <c r="CC24" i="26" s="1"/>
  <c r="BF492" i="26"/>
  <c r="BF532" i="26"/>
  <c r="BH532" i="26"/>
  <c r="CN532" i="26" s="1"/>
  <c r="C532" i="34" s="1"/>
  <c r="J269" i="34" s="1"/>
  <c r="M269" i="34" s="1"/>
  <c r="AG269" i="32" s="1"/>
  <c r="BH226" i="26"/>
  <c r="CN226" i="26" s="1"/>
  <c r="C226" i="34" s="1"/>
  <c r="J116" i="34" s="1"/>
  <c r="M116" i="34" s="1"/>
  <c r="AG116" i="32" s="1"/>
  <c r="BK548" i="26"/>
  <c r="BH548" i="26"/>
  <c r="CN548" i="26" s="1"/>
  <c r="C548" i="34" s="1"/>
  <c r="J277" i="34" s="1"/>
  <c r="M277" i="34" s="1"/>
  <c r="AG277" i="32" s="1"/>
  <c r="BK542" i="26"/>
  <c r="BT542" i="26" s="1"/>
  <c r="BZ542" i="26" s="1"/>
  <c r="BH542" i="26"/>
  <c r="CN542" i="26" s="1"/>
  <c r="C542" i="34" s="1"/>
  <c r="J274" i="34" s="1"/>
  <c r="M274" i="34" s="1"/>
  <c r="AG274" i="32" s="1"/>
  <c r="BK528" i="26"/>
  <c r="BK522" i="26"/>
  <c r="BH522" i="26"/>
  <c r="CN522" i="26" s="1"/>
  <c r="C522" i="34" s="1"/>
  <c r="J264" i="34" s="1"/>
  <c r="M264" i="34" s="1"/>
  <c r="AG264" i="32" s="1"/>
  <c r="BK514" i="26"/>
  <c r="BK508" i="26"/>
  <c r="BF508" i="26"/>
  <c r="BH508" i="26"/>
  <c r="CN508" i="26" s="1"/>
  <c r="C508" i="34" s="1"/>
  <c r="J257" i="34" s="1"/>
  <c r="M257" i="34" s="1"/>
  <c r="AG257" i="32" s="1"/>
  <c r="BT108" i="26"/>
  <c r="BZ108" i="26" s="1"/>
  <c r="CC108" i="26" s="1"/>
  <c r="BH6" i="26"/>
  <c r="CN6" i="26" s="1"/>
  <c r="C6" i="34" s="1"/>
  <c r="J6" i="34" s="1"/>
  <c r="M6" i="34" s="1"/>
  <c r="AG6" i="32" s="1"/>
  <c r="BF6" i="26"/>
  <c r="BF230" i="26"/>
  <c r="BK520" i="26"/>
  <c r="BF346" i="26"/>
  <c r="BF100" i="26"/>
  <c r="BH100" i="26"/>
  <c r="CN100" i="26" s="1"/>
  <c r="C100" i="34" s="1"/>
  <c r="J53" i="34" s="1"/>
  <c r="M53" i="34" s="1"/>
  <c r="AG53" i="32" s="1"/>
  <c r="AS120" i="26"/>
  <c r="AW120" i="26"/>
  <c r="BJ120" i="26" s="1"/>
  <c r="AS136" i="26"/>
  <c r="AW136" i="26"/>
  <c r="BF138" i="26"/>
  <c r="AY156" i="26"/>
  <c r="BK156" i="26" s="1"/>
  <c r="BH174" i="26"/>
  <c r="CN174" i="26" s="1"/>
  <c r="C174" i="34" s="1"/>
  <c r="J90" i="34" s="1"/>
  <c r="M90" i="34" s="1"/>
  <c r="AG90" i="32" s="1"/>
  <c r="BH190" i="26"/>
  <c r="CN190" i="26" s="1"/>
  <c r="C190" i="34" s="1"/>
  <c r="J98" i="34" s="1"/>
  <c r="M98" i="34" s="1"/>
  <c r="AG98" i="32" s="1"/>
  <c r="AY196" i="26"/>
  <c r="BK196" i="26" s="1"/>
  <c r="AS196" i="26"/>
  <c r="BT564" i="26"/>
  <c r="BZ564" i="26" s="1"/>
  <c r="BH526" i="26"/>
  <c r="CN526" i="26" s="1"/>
  <c r="C526" i="34" s="1"/>
  <c r="J266" i="34" s="1"/>
  <c r="M266" i="34" s="1"/>
  <c r="AG266" i="32" s="1"/>
  <c r="BF568" i="26"/>
  <c r="BH494" i="26"/>
  <c r="CN494" i="26" s="1"/>
  <c r="C494" i="34" s="1"/>
  <c r="J250" i="34" s="1"/>
  <c r="M250" i="34" s="1"/>
  <c r="AG250" i="32" s="1"/>
  <c r="BF14" i="26"/>
  <c r="BF12" i="26"/>
  <c r="BF142" i="26"/>
  <c r="AS30" i="26"/>
  <c r="AY34" i="26"/>
  <c r="BK34" i="26" s="1"/>
  <c r="AY98" i="26"/>
  <c r="AY114" i="26"/>
  <c r="BF114" i="26" s="1"/>
  <c r="AY130" i="26"/>
  <c r="BH130" i="26" s="1"/>
  <c r="CN130" i="26" s="1"/>
  <c r="C130" i="34" s="1"/>
  <c r="J68" i="34" s="1"/>
  <c r="M68" i="34" s="1"/>
  <c r="AG68" i="32" s="1"/>
  <c r="BK186" i="26"/>
  <c r="BT186" i="26" s="1"/>
  <c r="BZ186" i="26" s="1"/>
  <c r="CC186" i="26" s="1"/>
  <c r="BF110" i="26"/>
  <c r="BH110" i="26"/>
  <c r="CN110" i="26" s="1"/>
  <c r="C110" i="34" s="1"/>
  <c r="J58" i="34" s="1"/>
  <c r="M58" i="34" s="1"/>
  <c r="AG58" i="32" s="1"/>
  <c r="BF438" i="26"/>
  <c r="BF354" i="26"/>
  <c r="AS88" i="26"/>
  <c r="AS172" i="26"/>
  <c r="AS176" i="26"/>
  <c r="AS210" i="26"/>
  <c r="AS280" i="26"/>
  <c r="AS184" i="26"/>
  <c r="AS112" i="26"/>
  <c r="BF332" i="26"/>
  <c r="BF160" i="26"/>
  <c r="BK482" i="26"/>
  <c r="BT482" i="26" s="1"/>
  <c r="BZ482" i="26" s="1"/>
  <c r="CC482" i="26" s="1"/>
  <c r="BH482" i="26"/>
  <c r="CN482" i="26" s="1"/>
  <c r="C482" i="34" s="1"/>
  <c r="J244" i="34" s="1"/>
  <c r="M244" i="34" s="1"/>
  <c r="AG244" i="32" s="1"/>
  <c r="AY216" i="26"/>
  <c r="BK216" i="26" s="1"/>
  <c r="BT216" i="26" s="1"/>
  <c r="BZ216" i="26" s="1"/>
  <c r="AY188" i="26"/>
  <c r="AY48" i="26"/>
  <c r="BH48" i="26" s="1"/>
  <c r="CN48" i="26" s="1"/>
  <c r="C48" i="34" s="1"/>
  <c r="J27" i="34" s="1"/>
  <c r="M27" i="34" s="1"/>
  <c r="AG27" i="32" s="1"/>
  <c r="AY32" i="26"/>
  <c r="BF32" i="26" s="1"/>
  <c r="AS32" i="26"/>
  <c r="BK64" i="26"/>
  <c r="BF64" i="26"/>
  <c r="AW80" i="26"/>
  <c r="BJ80" i="26" s="1"/>
  <c r="AS80" i="26"/>
  <c r="AW96" i="26"/>
  <c r="AS96" i="26"/>
  <c r="BH64" i="26"/>
  <c r="CN64" i="26" s="1"/>
  <c r="C64" i="34" s="1"/>
  <c r="J35" i="34" s="1"/>
  <c r="M35" i="34" s="1"/>
  <c r="AG35" i="32" s="1"/>
  <c r="BH294" i="26"/>
  <c r="CN294" i="26" s="1"/>
  <c r="C294" i="34" s="1"/>
  <c r="J150" i="34" s="1"/>
  <c r="M150" i="34" s="1"/>
  <c r="AG150" i="32" s="1"/>
  <c r="BT112" i="26"/>
  <c r="BZ112" i="26" s="1"/>
  <c r="CC112" i="26" s="1"/>
  <c r="BH500" i="26"/>
  <c r="CN500" i="26" s="1"/>
  <c r="C500" i="34" s="1"/>
  <c r="J253" i="34" s="1"/>
  <c r="M253" i="34" s="1"/>
  <c r="AG253" i="32" s="1"/>
  <c r="BF126" i="26"/>
  <c r="BT500" i="26"/>
  <c r="BZ500" i="26" s="1"/>
  <c r="CC500" i="26" s="1"/>
  <c r="BF294" i="26"/>
  <c r="AS144" i="26"/>
  <c r="BF486" i="26"/>
  <c r="BH380" i="26"/>
  <c r="CN380" i="26" s="1"/>
  <c r="C380" i="34" s="1"/>
  <c r="J193" i="34" s="1"/>
  <c r="M193" i="34" s="1"/>
  <c r="AG193" i="32" s="1"/>
  <c r="BF268" i="26"/>
  <c r="BT126" i="26"/>
  <c r="BZ126" i="26" s="1"/>
  <c r="BH126" i="26"/>
  <c r="CN126" i="26" s="1"/>
  <c r="C126" i="34" s="1"/>
  <c r="J66" i="34" s="1"/>
  <c r="M66" i="34" s="1"/>
  <c r="AG66" i="32" s="1"/>
  <c r="BF20" i="26"/>
  <c r="BH438" i="26"/>
  <c r="CN438" i="26" s="1"/>
  <c r="C438" i="34" s="1"/>
  <c r="J222" i="34" s="1"/>
  <c r="M222" i="34" s="1"/>
  <c r="AG222" i="32" s="1"/>
  <c r="BK338" i="26"/>
  <c r="BH338" i="26"/>
  <c r="CN338" i="26" s="1"/>
  <c r="C338" i="34" s="1"/>
  <c r="J172" i="34" s="1"/>
  <c r="M172" i="34" s="1"/>
  <c r="AG172" i="32" s="1"/>
  <c r="AS16" i="26"/>
  <c r="AY16" i="26"/>
  <c r="AY54" i="26"/>
  <c r="BK54" i="26" s="1"/>
  <c r="AS54" i="26"/>
  <c r="AW254" i="26"/>
  <c r="BJ254" i="26" s="1"/>
  <c r="AS254" i="26"/>
  <c r="AY256" i="26"/>
  <c r="AS256" i="26"/>
  <c r="AY278" i="26"/>
  <c r="BK278" i="26" s="1"/>
  <c r="AS278" i="26"/>
  <c r="AY286" i="26"/>
  <c r="BK286" i="26" s="1"/>
  <c r="AS286" i="26"/>
  <c r="BK288" i="26"/>
  <c r="BF454" i="26"/>
  <c r="BH324" i="26"/>
  <c r="CN324" i="26" s="1"/>
  <c r="C324" i="34" s="1"/>
  <c r="J165" i="34" s="1"/>
  <c r="M165" i="34" s="1"/>
  <c r="AG165" i="32" s="1"/>
  <c r="BT402" i="26"/>
  <c r="BZ402" i="26" s="1"/>
  <c r="CC402" i="26" s="1"/>
  <c r="AS8" i="26"/>
  <c r="BF44" i="26"/>
  <c r="BO506" i="26"/>
  <c r="BH486" i="26"/>
  <c r="CN486" i="26" s="1"/>
  <c r="C486" i="34" s="1"/>
  <c r="J246" i="34" s="1"/>
  <c r="M246" i="34" s="1"/>
  <c r="AG246" i="32" s="1"/>
  <c r="BH478" i="26"/>
  <c r="CN478" i="26" s="1"/>
  <c r="C478" i="34" s="1"/>
  <c r="J242" i="34" s="1"/>
  <c r="M242" i="34" s="1"/>
  <c r="AG242" i="32" s="1"/>
  <c r="BF478" i="26"/>
  <c r="BP222" i="26"/>
  <c r="BH222" i="26"/>
  <c r="CN222" i="26" s="1"/>
  <c r="C222" i="34" s="1"/>
  <c r="J114" i="34" s="1"/>
  <c r="M114" i="34" s="1"/>
  <c r="AG114" i="32" s="1"/>
  <c r="BN128" i="26"/>
  <c r="BL336" i="26"/>
  <c r="BL320" i="26"/>
  <c r="BK90" i="26"/>
  <c r="BK106" i="26"/>
  <c r="BF106" i="26"/>
  <c r="BH106" i="26"/>
  <c r="CN106" i="26" s="1"/>
  <c r="C106" i="34" s="1"/>
  <c r="J56" i="34" s="1"/>
  <c r="M56" i="34" s="1"/>
  <c r="AG56" i="32" s="1"/>
  <c r="BK154" i="26"/>
  <c r="BF154" i="26"/>
  <c r="BH154" i="26"/>
  <c r="CN154" i="26" s="1"/>
  <c r="C154" i="34" s="1"/>
  <c r="J80" i="34" s="1"/>
  <c r="M80" i="34" s="1"/>
  <c r="AG80" i="32" s="1"/>
  <c r="BQ16" i="26"/>
  <c r="BQ40" i="26"/>
  <c r="BP540" i="26"/>
  <c r="BK536" i="26"/>
  <c r="BT316" i="26"/>
  <c r="BZ316" i="26" s="1"/>
  <c r="CC316" i="26" s="1"/>
  <c r="BH316" i="26"/>
  <c r="CN316" i="26" s="1"/>
  <c r="C316" i="34" s="1"/>
  <c r="J161" i="34" s="1"/>
  <c r="M161" i="34" s="1"/>
  <c r="AG161" i="32" s="1"/>
  <c r="BF316" i="26"/>
  <c r="BH308" i="26"/>
  <c r="CN308" i="26" s="1"/>
  <c r="C308" i="34" s="1"/>
  <c r="J157" i="34" s="1"/>
  <c r="M157" i="34" s="1"/>
  <c r="AG157" i="32" s="1"/>
  <c r="BF276" i="26"/>
  <c r="BH276" i="26"/>
  <c r="CN276" i="26" s="1"/>
  <c r="C276" i="34" s="1"/>
  <c r="J141" i="34" s="1"/>
  <c r="M141" i="34" s="1"/>
  <c r="AG141" i="32" s="1"/>
  <c r="BO272" i="26"/>
  <c r="BO156" i="26"/>
  <c r="BO76" i="26"/>
  <c r="BH76" i="26"/>
  <c r="CN76" i="26" s="1"/>
  <c r="C76" i="34" s="1"/>
  <c r="J41" i="34" s="1"/>
  <c r="M41" i="34" s="1"/>
  <c r="AG41" i="32" s="1"/>
  <c r="BO32" i="26"/>
  <c r="BN436" i="26"/>
  <c r="BH436" i="26"/>
  <c r="CN436" i="26" s="1"/>
  <c r="C436" i="34" s="1"/>
  <c r="J221" i="34" s="1"/>
  <c r="M221" i="34" s="1"/>
  <c r="AG221" i="32" s="1"/>
  <c r="BN262" i="26"/>
  <c r="BH262" i="26"/>
  <c r="CN262" i="26" s="1"/>
  <c r="C262" i="34" s="1"/>
  <c r="J134" i="34" s="1"/>
  <c r="M134" i="34" s="1"/>
  <c r="AG134" i="32" s="1"/>
  <c r="BF262" i="26"/>
  <c r="BN244" i="26"/>
  <c r="BK10" i="26"/>
  <c r="BK38" i="26"/>
  <c r="BF148" i="26"/>
  <c r="BH148" i="26"/>
  <c r="CN148" i="26" s="1"/>
  <c r="C148" i="34" s="1"/>
  <c r="J77" i="34" s="1"/>
  <c r="M77" i="34" s="1"/>
  <c r="AG77" i="32" s="1"/>
  <c r="BF212" i="26"/>
  <c r="BQ112" i="26"/>
  <c r="BF112" i="26"/>
  <c r="BQ420" i="26"/>
  <c r="BF68" i="26"/>
  <c r="BP484" i="26"/>
  <c r="BF484" i="26"/>
  <c r="BP66" i="26"/>
  <c r="BO470" i="26"/>
  <c r="BF470" i="26"/>
  <c r="BO464" i="26"/>
  <c r="BO456" i="26"/>
  <c r="BO322" i="26"/>
  <c r="BO278" i="26"/>
  <c r="BL430" i="26"/>
  <c r="BF430" i="26"/>
  <c r="BL424" i="26"/>
  <c r="BL410" i="26"/>
  <c r="BF410" i="26"/>
  <c r="BL396" i="26"/>
  <c r="BT396" i="26" s="1"/>
  <c r="BZ396" i="26" s="1"/>
  <c r="BH396" i="26"/>
  <c r="CN396" i="26" s="1"/>
  <c r="C396" i="34" s="1"/>
  <c r="J201" i="34" s="1"/>
  <c r="M201" i="34" s="1"/>
  <c r="AG201" i="32" s="1"/>
  <c r="BF396" i="26"/>
  <c r="BL388" i="26"/>
  <c r="BL382" i="26"/>
  <c r="BH382" i="26"/>
  <c r="CN382" i="26" s="1"/>
  <c r="C382" i="34" s="1"/>
  <c r="J194" i="34" s="1"/>
  <c r="M194" i="34" s="1"/>
  <c r="AG194" i="32" s="1"/>
  <c r="BF382" i="26"/>
  <c r="BL346" i="26"/>
  <c r="BH346" i="26"/>
  <c r="CN346" i="26" s="1"/>
  <c r="C346" i="34" s="1"/>
  <c r="J176" i="34" s="1"/>
  <c r="M176" i="34" s="1"/>
  <c r="AG176" i="32" s="1"/>
  <c r="BL328" i="26"/>
  <c r="BH328" i="26"/>
  <c r="CN328" i="26" s="1"/>
  <c r="C328" i="34" s="1"/>
  <c r="J167" i="34" s="1"/>
  <c r="M167" i="34" s="1"/>
  <c r="AG167" i="32" s="1"/>
  <c r="BL312" i="26"/>
  <c r="BT312" i="26" s="1"/>
  <c r="BZ312" i="26" s="1"/>
  <c r="BL142" i="26"/>
  <c r="BH142" i="26"/>
  <c r="CN142" i="26" s="1"/>
  <c r="C142" i="34" s="1"/>
  <c r="J74" i="34" s="1"/>
  <c r="M74" i="34" s="1"/>
  <c r="AG74" i="32" s="1"/>
  <c r="BL136" i="26"/>
  <c r="BK418" i="26"/>
  <c r="BK404" i="26"/>
  <c r="BH404" i="26"/>
  <c r="CN404" i="26" s="1"/>
  <c r="C404" i="34" s="1"/>
  <c r="J205" i="34" s="1"/>
  <c r="M205" i="34" s="1"/>
  <c r="AG205" i="32" s="1"/>
  <c r="BF404" i="26"/>
  <c r="BK298" i="26"/>
  <c r="BK292" i="26"/>
  <c r="BF292" i="26"/>
  <c r="BH292" i="26"/>
  <c r="CN292" i="26" s="1"/>
  <c r="C292" i="34" s="1"/>
  <c r="J149" i="34" s="1"/>
  <c r="M149" i="34" s="1"/>
  <c r="AG149" i="32" s="1"/>
  <c r="BK450" i="26"/>
  <c r="BF450" i="26"/>
  <c r="BF200" i="26"/>
  <c r="BQ200" i="26"/>
  <c r="BH468" i="26"/>
  <c r="CN468" i="26" s="1"/>
  <c r="C468" i="34" s="1"/>
  <c r="J237" i="34" s="1"/>
  <c r="M237" i="34" s="1"/>
  <c r="AG237" i="32" s="1"/>
  <c r="BF468" i="26"/>
  <c r="BF460" i="26"/>
  <c r="BT434" i="26"/>
  <c r="BZ434" i="26" s="1"/>
  <c r="CC434" i="26" s="1"/>
  <c r="BF422" i="26"/>
  <c r="BH422" i="26"/>
  <c r="CN422" i="26" s="1"/>
  <c r="C422" i="34" s="1"/>
  <c r="J214" i="34" s="1"/>
  <c r="M214" i="34" s="1"/>
  <c r="AG214" i="32" s="1"/>
  <c r="BT422" i="26"/>
  <c r="BZ422" i="26" s="1"/>
  <c r="CC422" i="26" s="1"/>
  <c r="BT406" i="26"/>
  <c r="BZ406" i="26" s="1"/>
  <c r="BH406" i="26"/>
  <c r="CN406" i="26" s="1"/>
  <c r="C406" i="34" s="1"/>
  <c r="J206" i="34" s="1"/>
  <c r="M206" i="34" s="1"/>
  <c r="AG206" i="32" s="1"/>
  <c r="BF406" i="26"/>
  <c r="BH242" i="26"/>
  <c r="CN242" i="26" s="1"/>
  <c r="C242" i="34" s="1"/>
  <c r="J124" i="34" s="1"/>
  <c r="M124" i="34" s="1"/>
  <c r="AG124" i="32" s="1"/>
  <c r="BF242" i="26"/>
  <c r="BT166" i="26"/>
  <c r="BZ166" i="26" s="1"/>
  <c r="BF166" i="26"/>
  <c r="BT146" i="26"/>
  <c r="BZ146" i="26" s="1"/>
  <c r="BF146" i="26"/>
  <c r="BH146" i="26"/>
  <c r="CN146" i="26" s="1"/>
  <c r="C146" i="34" s="1"/>
  <c r="J76" i="34" s="1"/>
  <c r="M76" i="34" s="1"/>
  <c r="AG76" i="32" s="1"/>
  <c r="BF132" i="26"/>
  <c r="BT92" i="26"/>
  <c r="BZ92" i="26" s="1"/>
  <c r="CC92" i="26" s="1"/>
  <c r="BM88" i="26"/>
  <c r="BA588" i="26"/>
  <c r="BH332" i="26"/>
  <c r="CN332" i="26" s="1"/>
  <c r="C332" i="34" s="1"/>
  <c r="J169" i="34" s="1"/>
  <c r="M169" i="34" s="1"/>
  <c r="AG169" i="32" s="1"/>
  <c r="BL332" i="26"/>
  <c r="BK46" i="26"/>
  <c r="BT46" i="26" s="1"/>
  <c r="BZ46" i="26" s="1"/>
  <c r="CC46" i="26" s="1"/>
  <c r="BH46" i="26"/>
  <c r="CN46" i="26" s="1"/>
  <c r="C46" i="34" s="1"/>
  <c r="J26" i="34" s="1"/>
  <c r="M26" i="34" s="1"/>
  <c r="AG26" i="32" s="1"/>
  <c r="BK366" i="26"/>
  <c r="BT366" i="26" s="1"/>
  <c r="BZ366" i="26" s="1"/>
  <c r="CC366" i="26" s="1"/>
  <c r="BF366" i="26"/>
  <c r="BQ96" i="26"/>
  <c r="BK570" i="26"/>
  <c r="BF490" i="26"/>
  <c r="BH362" i="26"/>
  <c r="CN362" i="26" s="1"/>
  <c r="C362" i="34" s="1"/>
  <c r="J184" i="34" s="1"/>
  <c r="M184" i="34" s="1"/>
  <c r="AG184" i="32" s="1"/>
  <c r="BF362" i="26"/>
  <c r="BF328" i="26"/>
  <c r="BH230" i="26"/>
  <c r="CN230" i="26" s="1"/>
  <c r="C230" i="34" s="1"/>
  <c r="J118" i="34" s="1"/>
  <c r="M118" i="34" s="1"/>
  <c r="AG118" i="32" s="1"/>
  <c r="BF182" i="26"/>
  <c r="BH172" i="26"/>
  <c r="CN172" i="26" s="1"/>
  <c r="C172" i="34" s="1"/>
  <c r="J89" i="34" s="1"/>
  <c r="M89" i="34" s="1"/>
  <c r="AG89" i="32" s="1"/>
  <c r="BF24" i="26"/>
  <c r="BH24" i="26"/>
  <c r="CN24" i="26" s="1"/>
  <c r="C24" i="34" s="1"/>
  <c r="J15" i="34" s="1"/>
  <c r="M15" i="34" s="1"/>
  <c r="AG15" i="32" s="1"/>
  <c r="BN484" i="26"/>
  <c r="BH484" i="26"/>
  <c r="CN484" i="26" s="1"/>
  <c r="C484" i="34" s="1"/>
  <c r="J245" i="34" s="1"/>
  <c r="M245" i="34" s="1"/>
  <c r="AG245" i="32" s="1"/>
  <c r="BN192" i="26"/>
  <c r="BN52" i="26"/>
  <c r="BF52" i="26"/>
  <c r="BH52" i="26"/>
  <c r="CN52" i="26" s="1"/>
  <c r="C52" i="34" s="1"/>
  <c r="J29" i="34" s="1"/>
  <c r="M29" i="34" s="1"/>
  <c r="AG29" i="32" s="1"/>
  <c r="BM376" i="26"/>
  <c r="BM344" i="26"/>
  <c r="BH344" i="26"/>
  <c r="CN344" i="26" s="1"/>
  <c r="C344" i="34" s="1"/>
  <c r="J175" i="34" s="1"/>
  <c r="M175" i="34" s="1"/>
  <c r="AG175" i="32" s="1"/>
  <c r="BM232" i="26"/>
  <c r="BM168" i="26"/>
  <c r="BM144" i="26"/>
  <c r="BL240" i="26"/>
  <c r="BH240" i="26"/>
  <c r="CN240" i="26" s="1"/>
  <c r="C240" i="34" s="1"/>
  <c r="J123" i="34" s="1"/>
  <c r="M123" i="34" s="1"/>
  <c r="AG123" i="32" s="1"/>
  <c r="BL206" i="26"/>
  <c r="BT206" i="26" s="1"/>
  <c r="BZ206" i="26" s="1"/>
  <c r="BF206" i="26"/>
  <c r="BL200" i="26"/>
  <c r="BH200" i="26"/>
  <c r="CN200" i="26" s="1"/>
  <c r="C200" i="34" s="1"/>
  <c r="J103" i="34" s="1"/>
  <c r="M103" i="34" s="1"/>
  <c r="AG103" i="32" s="1"/>
  <c r="BK364" i="26"/>
  <c r="BT364" i="26" s="1"/>
  <c r="BZ364" i="26" s="1"/>
  <c r="BF364" i="26"/>
  <c r="BH170" i="26"/>
  <c r="CN170" i="26" s="1"/>
  <c r="C170" i="34" s="1"/>
  <c r="J88" i="34" s="1"/>
  <c r="M88" i="34" s="1"/>
  <c r="AG88" i="32" s="1"/>
  <c r="BN554" i="26"/>
  <c r="BF554" i="26"/>
  <c r="BL492" i="26"/>
  <c r="BH492" i="26"/>
  <c r="CN492" i="26" s="1"/>
  <c r="C492" i="34" s="1"/>
  <c r="BF416" i="26"/>
  <c r="BF400" i="26"/>
  <c r="BH386" i="26"/>
  <c r="CN386" i="26" s="1"/>
  <c r="C386" i="34" s="1"/>
  <c r="J196" i="34" s="1"/>
  <c r="M196" i="34" s="1"/>
  <c r="AG196" i="32" s="1"/>
  <c r="BF378" i="26"/>
  <c r="BT134" i="26"/>
  <c r="BZ134" i="26" s="1"/>
  <c r="CC134" i="26" s="1"/>
  <c r="BH134" i="26"/>
  <c r="CN134" i="26" s="1"/>
  <c r="C134" i="34" s="1"/>
  <c r="J70" i="34" s="1"/>
  <c r="M70" i="34" s="1"/>
  <c r="AG70" i="32" s="1"/>
  <c r="BH116" i="26"/>
  <c r="CN116" i="26" s="1"/>
  <c r="C116" i="34" s="1"/>
  <c r="J61" i="34" s="1"/>
  <c r="M61" i="34" s="1"/>
  <c r="AG61" i="32" s="1"/>
  <c r="BF108" i="26"/>
  <c r="BF72" i="26"/>
  <c r="BF60" i="26"/>
  <c r="BF38" i="26"/>
  <c r="BP318" i="26"/>
  <c r="BM28" i="26"/>
  <c r="BF28" i="26"/>
  <c r="BF274" i="26"/>
  <c r="BH274" i="26"/>
  <c r="CN274" i="26" s="1"/>
  <c r="C274" i="34" s="1"/>
  <c r="J140" i="34" s="1"/>
  <c r="M140" i="34" s="1"/>
  <c r="AG140" i="32" s="1"/>
  <c r="BL254" i="26"/>
  <c r="BT340" i="26"/>
  <c r="BZ340" i="26" s="1"/>
  <c r="BF516" i="26"/>
  <c r="BF522" i="26"/>
  <c r="BH524" i="26"/>
  <c r="CN524" i="26" s="1"/>
  <c r="C524" i="34" s="1"/>
  <c r="J265" i="34" s="1"/>
  <c r="M265" i="34" s="1"/>
  <c r="AG265" i="32" s="1"/>
  <c r="BN458" i="26"/>
  <c r="BN36" i="26"/>
  <c r="BF36" i="26"/>
  <c r="BM448" i="26"/>
  <c r="BM372" i="26"/>
  <c r="BH372" i="26"/>
  <c r="CN372" i="26" s="1"/>
  <c r="C372" i="34" s="1"/>
  <c r="J189" i="34" s="1"/>
  <c r="M189" i="34" s="1"/>
  <c r="AG189" i="32" s="1"/>
  <c r="BM164" i="26"/>
  <c r="BM104" i="26"/>
  <c r="BL428" i="26"/>
  <c r="BH428" i="26"/>
  <c r="CN428" i="26" s="1"/>
  <c r="C428" i="34" s="1"/>
  <c r="J217" i="34" s="1"/>
  <c r="M217" i="34" s="1"/>
  <c r="AG217" i="32" s="1"/>
  <c r="BF428" i="26"/>
  <c r="BH410" i="26"/>
  <c r="CN410" i="26" s="1"/>
  <c r="C410" i="34" s="1"/>
  <c r="J208" i="34" s="1"/>
  <c r="M208" i="34" s="1"/>
  <c r="AG208" i="32" s="1"/>
  <c r="BL266" i="26"/>
  <c r="BH266" i="26"/>
  <c r="CN266" i="26" s="1"/>
  <c r="C266" i="34" s="1"/>
  <c r="J136" i="34" s="1"/>
  <c r="M136" i="34" s="1"/>
  <c r="AG136" i="32" s="1"/>
  <c r="BK466" i="26"/>
  <c r="BT446" i="26"/>
  <c r="BZ446" i="26" s="1"/>
  <c r="BK314" i="26"/>
  <c r="BH314" i="26"/>
  <c r="CN314" i="26" s="1"/>
  <c r="C314" i="34" s="1"/>
  <c r="J160" i="34" s="1"/>
  <c r="M160" i="34" s="1"/>
  <c r="AG160" i="32" s="1"/>
  <c r="BK296" i="26"/>
  <c r="BC8" i="26"/>
  <c r="BH8" i="26" s="1"/>
  <c r="CN8" i="26" s="1"/>
  <c r="C8" i="34" s="1"/>
  <c r="J7" i="34" s="1"/>
  <c r="M7" i="34" s="1"/>
  <c r="AG7" i="32" s="1"/>
  <c r="BH252" i="26"/>
  <c r="CN252" i="26" s="1"/>
  <c r="C252" i="34" s="1"/>
  <c r="J129" i="34" s="1"/>
  <c r="M129" i="34" s="1"/>
  <c r="AG129" i="32" s="1"/>
  <c r="BH14" i="26"/>
  <c r="CN14" i="26" s="1"/>
  <c r="C14" i="34" s="1"/>
  <c r="J10" i="34" s="1"/>
  <c r="M10" i="34" s="1"/>
  <c r="AG10" i="32" s="1"/>
  <c r="BF46" i="26"/>
  <c r="BF222" i="26"/>
  <c r="BF482" i="26"/>
  <c r="BF390" i="26"/>
  <c r="BF340" i="26"/>
  <c r="BF302" i="26"/>
  <c r="BF184" i="26"/>
  <c r="BH412" i="26"/>
  <c r="CN412" i="26" s="1"/>
  <c r="C412" i="34" s="1"/>
  <c r="J209" i="34" s="1"/>
  <c r="M209" i="34" s="1"/>
  <c r="AG209" i="32" s="1"/>
  <c r="BF306" i="26"/>
  <c r="BF284" i="26"/>
  <c r="BP426" i="26"/>
  <c r="BN214" i="26"/>
  <c r="BH214" i="26"/>
  <c r="CN214" i="26" s="1"/>
  <c r="C214" i="34" s="1"/>
  <c r="J110" i="34" s="1"/>
  <c r="M110" i="34" s="1"/>
  <c r="AG110" i="32" s="1"/>
  <c r="BL488" i="26"/>
  <c r="BL476" i="26"/>
  <c r="BH476" i="26"/>
  <c r="CN476" i="26" s="1"/>
  <c r="C476" i="34" s="1"/>
  <c r="J241" i="34" s="1"/>
  <c r="M241" i="34" s="1"/>
  <c r="AG241" i="32" s="1"/>
  <c r="BF476" i="26"/>
  <c r="BL440" i="26"/>
  <c r="BF434" i="26"/>
  <c r="BL168" i="26"/>
  <c r="BK464" i="26"/>
  <c r="BH452" i="26"/>
  <c r="CN452" i="26" s="1"/>
  <c r="C452" i="34" s="1"/>
  <c r="J229" i="34" s="1"/>
  <c r="M229" i="34" s="1"/>
  <c r="AG229" i="32" s="1"/>
  <c r="BF446" i="26"/>
  <c r="BK360" i="26"/>
  <c r="BK326" i="26"/>
  <c r="BH326" i="26"/>
  <c r="CN326" i="26" s="1"/>
  <c r="C326" i="34" s="1"/>
  <c r="J166" i="34" s="1"/>
  <c r="M166" i="34" s="1"/>
  <c r="AG166" i="32" s="1"/>
  <c r="BF326" i="26"/>
  <c r="AS6" i="26"/>
  <c r="BO20" i="26"/>
  <c r="BH20" i="26"/>
  <c r="CN20" i="26" s="1"/>
  <c r="C20" i="34" s="1"/>
  <c r="J13" i="34" s="1"/>
  <c r="M13" i="34" s="1"/>
  <c r="AG13" i="32" s="1"/>
  <c r="BK368" i="26"/>
  <c r="BH368" i="26"/>
  <c r="CN368" i="26" s="1"/>
  <c r="C368" i="34" s="1"/>
  <c r="J187" i="34" s="1"/>
  <c r="M187" i="34" s="1"/>
  <c r="AG187" i="32" s="1"/>
  <c r="BF368" i="26"/>
  <c r="BK358" i="26"/>
  <c r="BH358" i="26"/>
  <c r="CN358" i="26" s="1"/>
  <c r="C358" i="34" s="1"/>
  <c r="J182" i="34" s="1"/>
  <c r="M182" i="34" s="1"/>
  <c r="AG182" i="32" s="1"/>
  <c r="BH340" i="26"/>
  <c r="CN340" i="26" s="1"/>
  <c r="C340" i="34" s="1"/>
  <c r="J173" i="34" s="1"/>
  <c r="M173" i="34" s="1"/>
  <c r="AG173" i="32" s="1"/>
  <c r="BH92" i="26"/>
  <c r="CN92" i="26" s="1"/>
  <c r="C92" i="34" s="1"/>
  <c r="J49" i="34" s="1"/>
  <c r="M49" i="34" s="1"/>
  <c r="AG49" i="32" s="1"/>
  <c r="BF92" i="26"/>
  <c r="BQ562" i="26"/>
  <c r="BT150" i="26"/>
  <c r="BZ150" i="26" s="1"/>
  <c r="BT70" i="26"/>
  <c r="BZ70" i="26" s="1"/>
  <c r="CC70" i="26" s="1"/>
  <c r="BF102" i="26"/>
  <c r="BF174" i="26"/>
  <c r="BF150" i="26"/>
  <c r="BK14" i="26"/>
  <c r="BK30" i="26"/>
  <c r="BK42" i="26"/>
  <c r="BK62" i="26"/>
  <c r="BK78" i="26"/>
  <c r="BK86" i="26"/>
  <c r="BK158" i="26"/>
  <c r="BF264" i="26"/>
  <c r="BF358" i="26"/>
  <c r="BF176" i="26"/>
  <c r="BF240" i="26"/>
  <c r="BB4" i="26"/>
  <c r="AS12" i="26"/>
  <c r="AS10" i="26"/>
  <c r="D608" i="26" l="1"/>
  <c r="J599" i="26"/>
  <c r="J601" i="26" s="1"/>
  <c r="F601" i="26" s="1"/>
  <c r="P602" i="26"/>
  <c r="P603" i="26" s="1"/>
  <c r="E599" i="26"/>
  <c r="BG60" i="26"/>
  <c r="CO36" i="26"/>
  <c r="D36" i="34" s="1"/>
  <c r="K21" i="34" s="1"/>
  <c r="N21" i="34" s="1"/>
  <c r="AH21" i="32" s="1"/>
  <c r="AL21" i="32" s="1"/>
  <c r="BF21" i="32" s="1"/>
  <c r="E307" i="19"/>
  <c r="E308" i="19" s="1"/>
  <c r="O305" i="19"/>
  <c r="O307" i="19" s="1"/>
  <c r="O308" i="19" s="1"/>
  <c r="CP5" i="26"/>
  <c r="CQ5" i="26" s="1"/>
  <c r="D5" i="34"/>
  <c r="CP9" i="26"/>
  <c r="CQ9" i="26" s="1"/>
  <c r="D9" i="34"/>
  <c r="CP13" i="26"/>
  <c r="CQ13" i="26" s="1"/>
  <c r="D13" i="34"/>
  <c r="CP17" i="26"/>
  <c r="CQ17" i="26" s="1"/>
  <c r="D17" i="34"/>
  <c r="CP21" i="26"/>
  <c r="CQ21" i="26" s="1"/>
  <c r="D21" i="34"/>
  <c r="CP25" i="26"/>
  <c r="CQ25" i="26" s="1"/>
  <c r="D25" i="34"/>
  <c r="CP29" i="26"/>
  <c r="CQ29" i="26" s="1"/>
  <c r="D29" i="34"/>
  <c r="CP33" i="26"/>
  <c r="CQ33" i="26" s="1"/>
  <c r="D33" i="34"/>
  <c r="CP37" i="26"/>
  <c r="CQ37" i="26" s="1"/>
  <c r="D37" i="34"/>
  <c r="CP41" i="26"/>
  <c r="CQ41" i="26" s="1"/>
  <c r="D41" i="34"/>
  <c r="CP45" i="26"/>
  <c r="CQ45" i="26" s="1"/>
  <c r="D45" i="34"/>
  <c r="CP49" i="26"/>
  <c r="CQ49" i="26" s="1"/>
  <c r="D49" i="34"/>
  <c r="CP53" i="26"/>
  <c r="CQ53" i="26" s="1"/>
  <c r="D53" i="34"/>
  <c r="CP57" i="26"/>
  <c r="CQ57" i="26" s="1"/>
  <c r="D57" i="34"/>
  <c r="CP61" i="26"/>
  <c r="CQ61" i="26" s="1"/>
  <c r="D61" i="34"/>
  <c r="CP65" i="26"/>
  <c r="CQ65" i="26" s="1"/>
  <c r="D65" i="34"/>
  <c r="CP69" i="26"/>
  <c r="CQ69" i="26" s="1"/>
  <c r="D69" i="34"/>
  <c r="CP73" i="26"/>
  <c r="CQ73" i="26" s="1"/>
  <c r="D73" i="34"/>
  <c r="CP77" i="26"/>
  <c r="CQ77" i="26" s="1"/>
  <c r="D77" i="34"/>
  <c r="CP81" i="26"/>
  <c r="CQ81" i="26" s="1"/>
  <c r="D81" i="34"/>
  <c r="CP85" i="26"/>
  <c r="CQ85" i="26" s="1"/>
  <c r="D85" i="34"/>
  <c r="CP89" i="26"/>
  <c r="CQ89" i="26" s="1"/>
  <c r="D89" i="34"/>
  <c r="CP93" i="26"/>
  <c r="CQ93" i="26" s="1"/>
  <c r="D93" i="34"/>
  <c r="CP97" i="26"/>
  <c r="CQ97" i="26" s="1"/>
  <c r="D97" i="34"/>
  <c r="CP101" i="26"/>
  <c r="CQ101" i="26" s="1"/>
  <c r="D101" i="34"/>
  <c r="CP105" i="26"/>
  <c r="CQ105" i="26" s="1"/>
  <c r="D105" i="34"/>
  <c r="CP109" i="26"/>
  <c r="CQ109" i="26" s="1"/>
  <c r="D109" i="34"/>
  <c r="CP113" i="26"/>
  <c r="CQ113" i="26" s="1"/>
  <c r="D113" i="34"/>
  <c r="CP117" i="26"/>
  <c r="CQ117" i="26" s="1"/>
  <c r="D117" i="34"/>
  <c r="CP121" i="26"/>
  <c r="CQ121" i="26" s="1"/>
  <c r="D121" i="34"/>
  <c r="CP125" i="26"/>
  <c r="CQ125" i="26" s="1"/>
  <c r="D125" i="34"/>
  <c r="CP129" i="26"/>
  <c r="CQ129" i="26" s="1"/>
  <c r="D129" i="34"/>
  <c r="CP133" i="26"/>
  <c r="CQ133" i="26" s="1"/>
  <c r="D133" i="34"/>
  <c r="CP137" i="26"/>
  <c r="CQ137" i="26" s="1"/>
  <c r="D137" i="34"/>
  <c r="CP141" i="26"/>
  <c r="CQ141" i="26" s="1"/>
  <c r="D141" i="34"/>
  <c r="CP145" i="26"/>
  <c r="CQ145" i="26" s="1"/>
  <c r="D145" i="34"/>
  <c r="CP149" i="26"/>
  <c r="CQ149" i="26" s="1"/>
  <c r="D149" i="34"/>
  <c r="CP153" i="26"/>
  <c r="CQ153" i="26" s="1"/>
  <c r="D153" i="34"/>
  <c r="CP157" i="26"/>
  <c r="CQ157" i="26" s="1"/>
  <c r="D157" i="34"/>
  <c r="CP161" i="26"/>
  <c r="CQ161" i="26" s="1"/>
  <c r="D161" i="34"/>
  <c r="CP165" i="26"/>
  <c r="CQ165" i="26" s="1"/>
  <c r="D165" i="34"/>
  <c r="CP169" i="26"/>
  <c r="CQ169" i="26" s="1"/>
  <c r="D169" i="34"/>
  <c r="CP173" i="26"/>
  <c r="CQ173" i="26" s="1"/>
  <c r="D173" i="34"/>
  <c r="CP177" i="26"/>
  <c r="CQ177" i="26" s="1"/>
  <c r="D177" i="34"/>
  <c r="CP181" i="26"/>
  <c r="CQ181" i="26" s="1"/>
  <c r="D181" i="34"/>
  <c r="CP185" i="26"/>
  <c r="CQ185" i="26" s="1"/>
  <c r="D185" i="34"/>
  <c r="CP189" i="26"/>
  <c r="CQ189" i="26" s="1"/>
  <c r="D189" i="34"/>
  <c r="CP193" i="26"/>
  <c r="CQ193" i="26" s="1"/>
  <c r="D193" i="34"/>
  <c r="CP197" i="26"/>
  <c r="CQ197" i="26" s="1"/>
  <c r="D197" i="34"/>
  <c r="CP201" i="26"/>
  <c r="CQ201" i="26" s="1"/>
  <c r="D201" i="34"/>
  <c r="CP205" i="26"/>
  <c r="CQ205" i="26" s="1"/>
  <c r="D205" i="34"/>
  <c r="CP209" i="26"/>
  <c r="CQ209" i="26" s="1"/>
  <c r="D209" i="34"/>
  <c r="CP213" i="26"/>
  <c r="CQ213" i="26" s="1"/>
  <c r="D213" i="34"/>
  <c r="CP217" i="26"/>
  <c r="CQ217" i="26" s="1"/>
  <c r="D217" i="34"/>
  <c r="CP221" i="26"/>
  <c r="CQ221" i="26" s="1"/>
  <c r="D221" i="34"/>
  <c r="CP225" i="26"/>
  <c r="CQ225" i="26" s="1"/>
  <c r="D225" i="34"/>
  <c r="CP229" i="26"/>
  <c r="CQ229" i="26" s="1"/>
  <c r="D229" i="34"/>
  <c r="CP233" i="26"/>
  <c r="CQ233" i="26" s="1"/>
  <c r="D233" i="34"/>
  <c r="CP237" i="26"/>
  <c r="CQ237" i="26" s="1"/>
  <c r="D237" i="34"/>
  <c r="CP241" i="26"/>
  <c r="CQ241" i="26" s="1"/>
  <c r="D241" i="34"/>
  <c r="CP245" i="26"/>
  <c r="CQ245" i="26" s="1"/>
  <c r="D245" i="34"/>
  <c r="CP249" i="26"/>
  <c r="CQ249" i="26" s="1"/>
  <c r="D249" i="34"/>
  <c r="CP253" i="26"/>
  <c r="CQ253" i="26" s="1"/>
  <c r="D253" i="34"/>
  <c r="CP257" i="26"/>
  <c r="CQ257" i="26" s="1"/>
  <c r="D257" i="34"/>
  <c r="CP261" i="26"/>
  <c r="CQ261" i="26" s="1"/>
  <c r="D261" i="34"/>
  <c r="CP265" i="26"/>
  <c r="CQ265" i="26" s="1"/>
  <c r="D265" i="34"/>
  <c r="CP269" i="26"/>
  <c r="CQ269" i="26" s="1"/>
  <c r="D269" i="34"/>
  <c r="CP273" i="26"/>
  <c r="CQ273" i="26" s="1"/>
  <c r="D273" i="34"/>
  <c r="CP277" i="26"/>
  <c r="CQ277" i="26" s="1"/>
  <c r="D277" i="34"/>
  <c r="CP281" i="26"/>
  <c r="CQ281" i="26" s="1"/>
  <c r="D281" i="34"/>
  <c r="CP285" i="26"/>
  <c r="CQ285" i="26" s="1"/>
  <c r="D285" i="34"/>
  <c r="CP289" i="26"/>
  <c r="CQ289" i="26" s="1"/>
  <c r="D289" i="34"/>
  <c r="CP293" i="26"/>
  <c r="CQ293" i="26" s="1"/>
  <c r="D293" i="34"/>
  <c r="CP297" i="26"/>
  <c r="CQ297" i="26" s="1"/>
  <c r="D297" i="34"/>
  <c r="CP301" i="26"/>
  <c r="CQ301" i="26" s="1"/>
  <c r="D301" i="34"/>
  <c r="CP305" i="26"/>
  <c r="CQ305" i="26" s="1"/>
  <c r="D305" i="34"/>
  <c r="CP309" i="26"/>
  <c r="CQ309" i="26" s="1"/>
  <c r="D309" i="34"/>
  <c r="CP313" i="26"/>
  <c r="CQ313" i="26" s="1"/>
  <c r="D313" i="34"/>
  <c r="CP317" i="26"/>
  <c r="CQ317" i="26" s="1"/>
  <c r="D317" i="34"/>
  <c r="CP321" i="26"/>
  <c r="CQ321" i="26" s="1"/>
  <c r="D321" i="34"/>
  <c r="CP325" i="26"/>
  <c r="CQ325" i="26" s="1"/>
  <c r="D325" i="34"/>
  <c r="CP329" i="26"/>
  <c r="CQ329" i="26" s="1"/>
  <c r="D329" i="34"/>
  <c r="CP333" i="26"/>
  <c r="CQ333" i="26" s="1"/>
  <c r="D333" i="34"/>
  <c r="CP337" i="26"/>
  <c r="CQ337" i="26" s="1"/>
  <c r="D337" i="34"/>
  <c r="CP341" i="26"/>
  <c r="CQ341" i="26" s="1"/>
  <c r="D341" i="34"/>
  <c r="CP345" i="26"/>
  <c r="CQ345" i="26" s="1"/>
  <c r="D345" i="34"/>
  <c r="CP349" i="26"/>
  <c r="CQ349" i="26" s="1"/>
  <c r="D349" i="34"/>
  <c r="CP353" i="26"/>
  <c r="CQ353" i="26" s="1"/>
  <c r="D353" i="34"/>
  <c r="CP357" i="26"/>
  <c r="CQ357" i="26" s="1"/>
  <c r="D357" i="34"/>
  <c r="CP361" i="26"/>
  <c r="CQ361" i="26" s="1"/>
  <c r="D361" i="34"/>
  <c r="CP365" i="26"/>
  <c r="CQ365" i="26" s="1"/>
  <c r="D365" i="34"/>
  <c r="CP369" i="26"/>
  <c r="CQ369" i="26" s="1"/>
  <c r="D369" i="34"/>
  <c r="CP373" i="26"/>
  <c r="CQ373" i="26" s="1"/>
  <c r="D373" i="34"/>
  <c r="CP377" i="26"/>
  <c r="CQ377" i="26" s="1"/>
  <c r="D377" i="34"/>
  <c r="CP381" i="26"/>
  <c r="CQ381" i="26" s="1"/>
  <c r="D381" i="34"/>
  <c r="CP385" i="26"/>
  <c r="CQ385" i="26" s="1"/>
  <c r="D385" i="34"/>
  <c r="CP389" i="26"/>
  <c r="CQ389" i="26" s="1"/>
  <c r="D389" i="34"/>
  <c r="CP393" i="26"/>
  <c r="CQ393" i="26" s="1"/>
  <c r="D393" i="34"/>
  <c r="CP397" i="26"/>
  <c r="CQ397" i="26" s="1"/>
  <c r="D397" i="34"/>
  <c r="CP401" i="26"/>
  <c r="CQ401" i="26" s="1"/>
  <c r="D401" i="34"/>
  <c r="CP405" i="26"/>
  <c r="CQ405" i="26" s="1"/>
  <c r="D405" i="34"/>
  <c r="CP409" i="26"/>
  <c r="CQ409" i="26" s="1"/>
  <c r="D409" i="34"/>
  <c r="CP413" i="26"/>
  <c r="CQ413" i="26" s="1"/>
  <c r="D413" i="34"/>
  <c r="CP417" i="26"/>
  <c r="CQ417" i="26" s="1"/>
  <c r="D417" i="34"/>
  <c r="CP421" i="26"/>
  <c r="CQ421" i="26" s="1"/>
  <c r="D421" i="34"/>
  <c r="CP425" i="26"/>
  <c r="CQ425" i="26" s="1"/>
  <c r="D425" i="34"/>
  <c r="CP429" i="26"/>
  <c r="CQ429" i="26" s="1"/>
  <c r="D429" i="34"/>
  <c r="CP433" i="26"/>
  <c r="CQ433" i="26" s="1"/>
  <c r="D433" i="34"/>
  <c r="CP437" i="26"/>
  <c r="CQ437" i="26" s="1"/>
  <c r="D437" i="34"/>
  <c r="CP441" i="26"/>
  <c r="CQ441" i="26" s="1"/>
  <c r="D441" i="34"/>
  <c r="CP445" i="26"/>
  <c r="CQ445" i="26" s="1"/>
  <c r="D445" i="34"/>
  <c r="CP449" i="26"/>
  <c r="CQ449" i="26" s="1"/>
  <c r="D449" i="34"/>
  <c r="CP453" i="26"/>
  <c r="CQ453" i="26" s="1"/>
  <c r="D453" i="34"/>
  <c r="CP457" i="26"/>
  <c r="CQ457" i="26" s="1"/>
  <c r="D457" i="34"/>
  <c r="CP461" i="26"/>
  <c r="CQ461" i="26" s="1"/>
  <c r="D461" i="34"/>
  <c r="CP465" i="26"/>
  <c r="CQ465" i="26" s="1"/>
  <c r="D465" i="34"/>
  <c r="CP469" i="26"/>
  <c r="CQ469" i="26" s="1"/>
  <c r="D469" i="34"/>
  <c r="CP473" i="26"/>
  <c r="CQ473" i="26" s="1"/>
  <c r="D473" i="34"/>
  <c r="CP477" i="26"/>
  <c r="CQ477" i="26" s="1"/>
  <c r="D477" i="34"/>
  <c r="CP481" i="26"/>
  <c r="CQ481" i="26" s="1"/>
  <c r="D481" i="34"/>
  <c r="CP485" i="26"/>
  <c r="CQ485" i="26" s="1"/>
  <c r="D485" i="34"/>
  <c r="CP489" i="26"/>
  <c r="CQ489" i="26" s="1"/>
  <c r="D489" i="34"/>
  <c r="CP493" i="26"/>
  <c r="CQ493" i="26" s="1"/>
  <c r="D493" i="34"/>
  <c r="CP497" i="26"/>
  <c r="CQ497" i="26" s="1"/>
  <c r="D497" i="34"/>
  <c r="CP501" i="26"/>
  <c r="CQ501" i="26" s="1"/>
  <c r="D501" i="34"/>
  <c r="CP505" i="26"/>
  <c r="CQ505" i="26" s="1"/>
  <c r="D505" i="34"/>
  <c r="CP509" i="26"/>
  <c r="CQ509" i="26" s="1"/>
  <c r="D509" i="34"/>
  <c r="CP513" i="26"/>
  <c r="CQ513" i="26" s="1"/>
  <c r="D513" i="34"/>
  <c r="CP517" i="26"/>
  <c r="CQ517" i="26" s="1"/>
  <c r="D517" i="34"/>
  <c r="CP521" i="26"/>
  <c r="CQ521" i="26" s="1"/>
  <c r="D521" i="34"/>
  <c r="CP525" i="26"/>
  <c r="CQ525" i="26" s="1"/>
  <c r="D525" i="34"/>
  <c r="CP529" i="26"/>
  <c r="CQ529" i="26" s="1"/>
  <c r="D529" i="34"/>
  <c r="CP533" i="26"/>
  <c r="CQ533" i="26" s="1"/>
  <c r="D533" i="34"/>
  <c r="CP537" i="26"/>
  <c r="CQ537" i="26" s="1"/>
  <c r="D537" i="34"/>
  <c r="CP541" i="26"/>
  <c r="CQ541" i="26" s="1"/>
  <c r="D541" i="34"/>
  <c r="CP545" i="26"/>
  <c r="CQ545" i="26" s="1"/>
  <c r="D545" i="34"/>
  <c r="CP549" i="26"/>
  <c r="CQ549" i="26" s="1"/>
  <c r="D549" i="34"/>
  <c r="CP553" i="26"/>
  <c r="CQ553" i="26" s="1"/>
  <c r="D553" i="34"/>
  <c r="CP557" i="26"/>
  <c r="CQ557" i="26" s="1"/>
  <c r="D557" i="34"/>
  <c r="CP561" i="26"/>
  <c r="CQ561" i="26" s="1"/>
  <c r="D561" i="34"/>
  <c r="CP565" i="26"/>
  <c r="CQ565" i="26" s="1"/>
  <c r="D565" i="34"/>
  <c r="CP569" i="26"/>
  <c r="CQ569" i="26" s="1"/>
  <c r="D569" i="34"/>
  <c r="CP573" i="26"/>
  <c r="CQ573" i="26" s="1"/>
  <c r="D573" i="34"/>
  <c r="CP577" i="26"/>
  <c r="CQ577" i="26" s="1"/>
  <c r="D577" i="34"/>
  <c r="CP7" i="26"/>
  <c r="CQ7" i="26" s="1"/>
  <c r="D7" i="34"/>
  <c r="CP11" i="26"/>
  <c r="CQ11" i="26" s="1"/>
  <c r="D11" i="34"/>
  <c r="CP15" i="26"/>
  <c r="CQ15" i="26" s="1"/>
  <c r="D15" i="34"/>
  <c r="CP19" i="26"/>
  <c r="CQ19" i="26" s="1"/>
  <c r="D19" i="34"/>
  <c r="CP23" i="26"/>
  <c r="CQ23" i="26" s="1"/>
  <c r="D23" i="34"/>
  <c r="CP27" i="26"/>
  <c r="CQ27" i="26" s="1"/>
  <c r="D27" i="34"/>
  <c r="CP31" i="26"/>
  <c r="CQ31" i="26" s="1"/>
  <c r="D31" i="34"/>
  <c r="CP35" i="26"/>
  <c r="CQ35" i="26" s="1"/>
  <c r="D35" i="34"/>
  <c r="CP39" i="26"/>
  <c r="CQ39" i="26" s="1"/>
  <c r="D39" i="34"/>
  <c r="CP43" i="26"/>
  <c r="CQ43" i="26" s="1"/>
  <c r="D43" i="34"/>
  <c r="CP47" i="26"/>
  <c r="CQ47" i="26" s="1"/>
  <c r="D47" i="34"/>
  <c r="CP51" i="26"/>
  <c r="CQ51" i="26" s="1"/>
  <c r="D51" i="34"/>
  <c r="CP55" i="26"/>
  <c r="CQ55" i="26" s="1"/>
  <c r="D55" i="34"/>
  <c r="CP59" i="26"/>
  <c r="CQ59" i="26" s="1"/>
  <c r="D59" i="34"/>
  <c r="CP63" i="26"/>
  <c r="CQ63" i="26" s="1"/>
  <c r="D63" i="34"/>
  <c r="CP67" i="26"/>
  <c r="CQ67" i="26" s="1"/>
  <c r="D67" i="34"/>
  <c r="CP71" i="26"/>
  <c r="CQ71" i="26" s="1"/>
  <c r="D71" i="34"/>
  <c r="CP75" i="26"/>
  <c r="CQ75" i="26" s="1"/>
  <c r="D75" i="34"/>
  <c r="CP79" i="26"/>
  <c r="CQ79" i="26" s="1"/>
  <c r="D79" i="34"/>
  <c r="CP83" i="26"/>
  <c r="CQ83" i="26" s="1"/>
  <c r="D83" i="34"/>
  <c r="CP87" i="26"/>
  <c r="CQ87" i="26" s="1"/>
  <c r="D87" i="34"/>
  <c r="CP91" i="26"/>
  <c r="CQ91" i="26" s="1"/>
  <c r="D91" i="34"/>
  <c r="CP95" i="26"/>
  <c r="CQ95" i="26" s="1"/>
  <c r="D95" i="34"/>
  <c r="CP99" i="26"/>
  <c r="CQ99" i="26" s="1"/>
  <c r="D99" i="34"/>
  <c r="CP103" i="26"/>
  <c r="CQ103" i="26" s="1"/>
  <c r="D103" i="34"/>
  <c r="CP107" i="26"/>
  <c r="CQ107" i="26" s="1"/>
  <c r="D107" i="34"/>
  <c r="CP111" i="26"/>
  <c r="CQ111" i="26" s="1"/>
  <c r="D111" i="34"/>
  <c r="CP115" i="26"/>
  <c r="CQ115" i="26" s="1"/>
  <c r="D115" i="34"/>
  <c r="CP119" i="26"/>
  <c r="CQ119" i="26" s="1"/>
  <c r="D119" i="34"/>
  <c r="CP123" i="26"/>
  <c r="CQ123" i="26" s="1"/>
  <c r="D123" i="34"/>
  <c r="CP127" i="26"/>
  <c r="CQ127" i="26" s="1"/>
  <c r="D127" i="34"/>
  <c r="CP131" i="26"/>
  <c r="CQ131" i="26" s="1"/>
  <c r="D131" i="34"/>
  <c r="CP135" i="26"/>
  <c r="CQ135" i="26" s="1"/>
  <c r="D135" i="34"/>
  <c r="CP139" i="26"/>
  <c r="CQ139" i="26" s="1"/>
  <c r="D139" i="34"/>
  <c r="CP143" i="26"/>
  <c r="CQ143" i="26" s="1"/>
  <c r="D143" i="34"/>
  <c r="CP147" i="26"/>
  <c r="CQ147" i="26" s="1"/>
  <c r="D147" i="34"/>
  <c r="CP151" i="26"/>
  <c r="CQ151" i="26" s="1"/>
  <c r="D151" i="34"/>
  <c r="CP155" i="26"/>
  <c r="CQ155" i="26" s="1"/>
  <c r="D155" i="34"/>
  <c r="CP159" i="26"/>
  <c r="CQ159" i="26" s="1"/>
  <c r="D159" i="34"/>
  <c r="CP163" i="26"/>
  <c r="CQ163" i="26" s="1"/>
  <c r="D163" i="34"/>
  <c r="CP167" i="26"/>
  <c r="CQ167" i="26" s="1"/>
  <c r="D167" i="34"/>
  <c r="CP171" i="26"/>
  <c r="CQ171" i="26" s="1"/>
  <c r="D171" i="34"/>
  <c r="CP175" i="26"/>
  <c r="CQ175" i="26" s="1"/>
  <c r="D175" i="34"/>
  <c r="CP179" i="26"/>
  <c r="CQ179" i="26" s="1"/>
  <c r="D179" i="34"/>
  <c r="CP183" i="26"/>
  <c r="CQ183" i="26" s="1"/>
  <c r="D183" i="34"/>
  <c r="CP187" i="26"/>
  <c r="CQ187" i="26" s="1"/>
  <c r="D187" i="34"/>
  <c r="CP191" i="26"/>
  <c r="CQ191" i="26" s="1"/>
  <c r="D191" i="34"/>
  <c r="CP195" i="26"/>
  <c r="CQ195" i="26" s="1"/>
  <c r="D195" i="34"/>
  <c r="CP199" i="26"/>
  <c r="CQ199" i="26" s="1"/>
  <c r="D199" i="34"/>
  <c r="CP203" i="26"/>
  <c r="CQ203" i="26" s="1"/>
  <c r="D203" i="34"/>
  <c r="CP207" i="26"/>
  <c r="CQ207" i="26" s="1"/>
  <c r="D207" i="34"/>
  <c r="CP211" i="26"/>
  <c r="CQ211" i="26" s="1"/>
  <c r="D211" i="34"/>
  <c r="CP215" i="26"/>
  <c r="CQ215" i="26" s="1"/>
  <c r="D215" i="34"/>
  <c r="CP219" i="26"/>
  <c r="CQ219" i="26" s="1"/>
  <c r="D219" i="34"/>
  <c r="CP223" i="26"/>
  <c r="CQ223" i="26" s="1"/>
  <c r="D223" i="34"/>
  <c r="CP227" i="26"/>
  <c r="CQ227" i="26" s="1"/>
  <c r="D227" i="34"/>
  <c r="CP231" i="26"/>
  <c r="CQ231" i="26" s="1"/>
  <c r="D231" i="34"/>
  <c r="CP235" i="26"/>
  <c r="CQ235" i="26" s="1"/>
  <c r="D235" i="34"/>
  <c r="CP239" i="26"/>
  <c r="CQ239" i="26" s="1"/>
  <c r="D239" i="34"/>
  <c r="CP243" i="26"/>
  <c r="CQ243" i="26" s="1"/>
  <c r="D243" i="34"/>
  <c r="CP247" i="26"/>
  <c r="CQ247" i="26" s="1"/>
  <c r="D247" i="34"/>
  <c r="CP251" i="26"/>
  <c r="CQ251" i="26" s="1"/>
  <c r="D251" i="34"/>
  <c r="CP255" i="26"/>
  <c r="CQ255" i="26" s="1"/>
  <c r="D255" i="34"/>
  <c r="CP259" i="26"/>
  <c r="CQ259" i="26" s="1"/>
  <c r="D259" i="34"/>
  <c r="CP263" i="26"/>
  <c r="CQ263" i="26" s="1"/>
  <c r="D263" i="34"/>
  <c r="CP267" i="26"/>
  <c r="CQ267" i="26" s="1"/>
  <c r="D267" i="34"/>
  <c r="CP271" i="26"/>
  <c r="CQ271" i="26" s="1"/>
  <c r="D271" i="34"/>
  <c r="CP275" i="26"/>
  <c r="CQ275" i="26" s="1"/>
  <c r="D275" i="34"/>
  <c r="CP279" i="26"/>
  <c r="CQ279" i="26" s="1"/>
  <c r="D279" i="34"/>
  <c r="CP283" i="26"/>
  <c r="CQ283" i="26" s="1"/>
  <c r="D283" i="34"/>
  <c r="CP287" i="26"/>
  <c r="CQ287" i="26" s="1"/>
  <c r="D287" i="34"/>
  <c r="CP291" i="26"/>
  <c r="CQ291" i="26" s="1"/>
  <c r="D291" i="34"/>
  <c r="CP295" i="26"/>
  <c r="CQ295" i="26" s="1"/>
  <c r="D295" i="34"/>
  <c r="CP299" i="26"/>
  <c r="CQ299" i="26" s="1"/>
  <c r="D299" i="34"/>
  <c r="CP303" i="26"/>
  <c r="CQ303" i="26" s="1"/>
  <c r="D303" i="34"/>
  <c r="CP307" i="26"/>
  <c r="CQ307" i="26" s="1"/>
  <c r="D307" i="34"/>
  <c r="CP311" i="26"/>
  <c r="CQ311" i="26" s="1"/>
  <c r="D311" i="34"/>
  <c r="CP315" i="26"/>
  <c r="CQ315" i="26" s="1"/>
  <c r="D315" i="34"/>
  <c r="CP319" i="26"/>
  <c r="CQ319" i="26" s="1"/>
  <c r="D319" i="34"/>
  <c r="CP323" i="26"/>
  <c r="CQ323" i="26" s="1"/>
  <c r="D323" i="34"/>
  <c r="CP327" i="26"/>
  <c r="CQ327" i="26" s="1"/>
  <c r="D327" i="34"/>
  <c r="CP331" i="26"/>
  <c r="CQ331" i="26" s="1"/>
  <c r="D331" i="34"/>
  <c r="CP335" i="26"/>
  <c r="CQ335" i="26" s="1"/>
  <c r="D335" i="34"/>
  <c r="CP339" i="26"/>
  <c r="CQ339" i="26" s="1"/>
  <c r="D339" i="34"/>
  <c r="CP343" i="26"/>
  <c r="CQ343" i="26" s="1"/>
  <c r="D343" i="34"/>
  <c r="CP347" i="26"/>
  <c r="CQ347" i="26" s="1"/>
  <c r="D347" i="34"/>
  <c r="CP351" i="26"/>
  <c r="CQ351" i="26" s="1"/>
  <c r="D351" i="34"/>
  <c r="CP355" i="26"/>
  <c r="CQ355" i="26" s="1"/>
  <c r="D355" i="34"/>
  <c r="CP359" i="26"/>
  <c r="CQ359" i="26" s="1"/>
  <c r="D359" i="34"/>
  <c r="CP363" i="26"/>
  <c r="CQ363" i="26" s="1"/>
  <c r="D363" i="34"/>
  <c r="CP367" i="26"/>
  <c r="CQ367" i="26" s="1"/>
  <c r="D367" i="34"/>
  <c r="CP371" i="26"/>
  <c r="CQ371" i="26" s="1"/>
  <c r="D371" i="34"/>
  <c r="CP375" i="26"/>
  <c r="CQ375" i="26" s="1"/>
  <c r="D375" i="34"/>
  <c r="CP379" i="26"/>
  <c r="CQ379" i="26" s="1"/>
  <c r="D379" i="34"/>
  <c r="CP383" i="26"/>
  <c r="CQ383" i="26" s="1"/>
  <c r="D383" i="34"/>
  <c r="CP387" i="26"/>
  <c r="CQ387" i="26" s="1"/>
  <c r="D387" i="34"/>
  <c r="CP391" i="26"/>
  <c r="CQ391" i="26" s="1"/>
  <c r="D391" i="34"/>
  <c r="CP395" i="26"/>
  <c r="CQ395" i="26" s="1"/>
  <c r="D395" i="34"/>
  <c r="CP399" i="26"/>
  <c r="CQ399" i="26" s="1"/>
  <c r="D399" i="34"/>
  <c r="CP403" i="26"/>
  <c r="CQ403" i="26" s="1"/>
  <c r="D403" i="34"/>
  <c r="CP407" i="26"/>
  <c r="CQ407" i="26" s="1"/>
  <c r="D407" i="34"/>
  <c r="CP411" i="26"/>
  <c r="CQ411" i="26" s="1"/>
  <c r="D411" i="34"/>
  <c r="CP415" i="26"/>
  <c r="CQ415" i="26" s="1"/>
  <c r="D415" i="34"/>
  <c r="CP419" i="26"/>
  <c r="CQ419" i="26" s="1"/>
  <c r="D419" i="34"/>
  <c r="CP423" i="26"/>
  <c r="CQ423" i="26" s="1"/>
  <c r="D423" i="34"/>
  <c r="CP427" i="26"/>
  <c r="CQ427" i="26" s="1"/>
  <c r="D427" i="34"/>
  <c r="CP431" i="26"/>
  <c r="CQ431" i="26" s="1"/>
  <c r="D431" i="34"/>
  <c r="CP435" i="26"/>
  <c r="CQ435" i="26" s="1"/>
  <c r="D435" i="34"/>
  <c r="CP439" i="26"/>
  <c r="CQ439" i="26" s="1"/>
  <c r="D439" i="34"/>
  <c r="CP443" i="26"/>
  <c r="CQ443" i="26" s="1"/>
  <c r="D443" i="34"/>
  <c r="CP447" i="26"/>
  <c r="CQ447" i="26" s="1"/>
  <c r="D447" i="34"/>
  <c r="CP451" i="26"/>
  <c r="CQ451" i="26" s="1"/>
  <c r="D451" i="34"/>
  <c r="CP455" i="26"/>
  <c r="CQ455" i="26" s="1"/>
  <c r="D455" i="34"/>
  <c r="CP459" i="26"/>
  <c r="CQ459" i="26" s="1"/>
  <c r="D459" i="34"/>
  <c r="CP463" i="26"/>
  <c r="CQ463" i="26" s="1"/>
  <c r="D463" i="34"/>
  <c r="CP467" i="26"/>
  <c r="CQ467" i="26" s="1"/>
  <c r="D467" i="34"/>
  <c r="CP471" i="26"/>
  <c r="CQ471" i="26" s="1"/>
  <c r="D471" i="34"/>
  <c r="CP475" i="26"/>
  <c r="CQ475" i="26" s="1"/>
  <c r="D475" i="34"/>
  <c r="CP479" i="26"/>
  <c r="CQ479" i="26" s="1"/>
  <c r="D479" i="34"/>
  <c r="CP483" i="26"/>
  <c r="CQ483" i="26" s="1"/>
  <c r="D483" i="34"/>
  <c r="CP487" i="26"/>
  <c r="CQ487" i="26" s="1"/>
  <c r="D487" i="34"/>
  <c r="CP491" i="26"/>
  <c r="CQ491" i="26" s="1"/>
  <c r="D491" i="34"/>
  <c r="CP495" i="26"/>
  <c r="CQ495" i="26" s="1"/>
  <c r="D495" i="34"/>
  <c r="CP499" i="26"/>
  <c r="CQ499" i="26" s="1"/>
  <c r="D499" i="34"/>
  <c r="CP503" i="26"/>
  <c r="CQ503" i="26" s="1"/>
  <c r="D503" i="34"/>
  <c r="CP507" i="26"/>
  <c r="CQ507" i="26" s="1"/>
  <c r="D507" i="34"/>
  <c r="CP511" i="26"/>
  <c r="CQ511" i="26" s="1"/>
  <c r="D511" i="34"/>
  <c r="CP515" i="26"/>
  <c r="CQ515" i="26" s="1"/>
  <c r="D515" i="34"/>
  <c r="CP519" i="26"/>
  <c r="CQ519" i="26" s="1"/>
  <c r="D519" i="34"/>
  <c r="CP523" i="26"/>
  <c r="CQ523" i="26" s="1"/>
  <c r="D523" i="34"/>
  <c r="CP527" i="26"/>
  <c r="CQ527" i="26" s="1"/>
  <c r="D527" i="34"/>
  <c r="CP531" i="26"/>
  <c r="CQ531" i="26" s="1"/>
  <c r="D531" i="34"/>
  <c r="CP535" i="26"/>
  <c r="CQ535" i="26" s="1"/>
  <c r="D535" i="34"/>
  <c r="CP539" i="26"/>
  <c r="CQ539" i="26" s="1"/>
  <c r="D539" i="34"/>
  <c r="CP543" i="26"/>
  <c r="CQ543" i="26" s="1"/>
  <c r="D543" i="34"/>
  <c r="CP547" i="26"/>
  <c r="CQ547" i="26" s="1"/>
  <c r="D547" i="34"/>
  <c r="CP551" i="26"/>
  <c r="CQ551" i="26" s="1"/>
  <c r="D551" i="34"/>
  <c r="CP555" i="26"/>
  <c r="CQ555" i="26" s="1"/>
  <c r="D555" i="34"/>
  <c r="CP559" i="26"/>
  <c r="CQ559" i="26" s="1"/>
  <c r="D559" i="34"/>
  <c r="CP563" i="26"/>
  <c r="CQ563" i="26" s="1"/>
  <c r="D563" i="34"/>
  <c r="CP567" i="26"/>
  <c r="CQ567" i="26" s="1"/>
  <c r="D567" i="34"/>
  <c r="CP571" i="26"/>
  <c r="CQ571" i="26" s="1"/>
  <c r="D571" i="34"/>
  <c r="CP575" i="26"/>
  <c r="CQ575" i="26" s="1"/>
  <c r="D575" i="34"/>
  <c r="CP579" i="26"/>
  <c r="CQ579" i="26" s="1"/>
  <c r="D579" i="34"/>
  <c r="BM229" i="32"/>
  <c r="BR229" i="32" s="1"/>
  <c r="AI229" i="32"/>
  <c r="AK229" i="32"/>
  <c r="BM103" i="32"/>
  <c r="BR103" i="32" s="1"/>
  <c r="AK103" i="32"/>
  <c r="AI89" i="32"/>
  <c r="BM89" i="32"/>
  <c r="BR89" i="32" s="1"/>
  <c r="AK89" i="32"/>
  <c r="BM173" i="32"/>
  <c r="BR173" i="32" s="1"/>
  <c r="AK173" i="32"/>
  <c r="AI241" i="32"/>
  <c r="BM241" i="32"/>
  <c r="BR241" i="32" s="1"/>
  <c r="AK241" i="32"/>
  <c r="AI10" i="32"/>
  <c r="BM10" i="32"/>
  <c r="BR10" i="32" s="1"/>
  <c r="AK10" i="32"/>
  <c r="BM136" i="32"/>
  <c r="BR136" i="32" s="1"/>
  <c r="AK136" i="32"/>
  <c r="BM189" i="32"/>
  <c r="BR189" i="32" s="1"/>
  <c r="AK189" i="32"/>
  <c r="BM196" i="32"/>
  <c r="BR196" i="32" s="1"/>
  <c r="AK196" i="32"/>
  <c r="BM118" i="32"/>
  <c r="BR118" i="32" s="1"/>
  <c r="AK118" i="32"/>
  <c r="BM214" i="32"/>
  <c r="BR214" i="32" s="1"/>
  <c r="AK214" i="32"/>
  <c r="BM77" i="32"/>
  <c r="BR77" i="32" s="1"/>
  <c r="AK77" i="32"/>
  <c r="AI56" i="32"/>
  <c r="BM56" i="32"/>
  <c r="BR56" i="32" s="1"/>
  <c r="AK56" i="32"/>
  <c r="BM253" i="32"/>
  <c r="BR253" i="32" s="1"/>
  <c r="AI253" i="32"/>
  <c r="AK253" i="32"/>
  <c r="BM58" i="32"/>
  <c r="BR58" i="32" s="1"/>
  <c r="AK58" i="32"/>
  <c r="BM116" i="32"/>
  <c r="BR116" i="32" s="1"/>
  <c r="AK116" i="32"/>
  <c r="BM59" i="32"/>
  <c r="BR59" i="32" s="1"/>
  <c r="AK59" i="32"/>
  <c r="BM25" i="32"/>
  <c r="BR25" i="32" s="1"/>
  <c r="AK25" i="32"/>
  <c r="BM185" i="32"/>
  <c r="BR185" i="32" s="1"/>
  <c r="AK185" i="32"/>
  <c r="AI268" i="32"/>
  <c r="BM268" i="32"/>
  <c r="BR268" i="32" s="1"/>
  <c r="AK268" i="32"/>
  <c r="AI230" i="32"/>
  <c r="BM230" i="32"/>
  <c r="BR230" i="32" s="1"/>
  <c r="AK230" i="32"/>
  <c r="AI78" i="32"/>
  <c r="BM78" i="32"/>
  <c r="BR78" i="32" s="1"/>
  <c r="AK78" i="32"/>
  <c r="BM137" i="32"/>
  <c r="BR137" i="32" s="1"/>
  <c r="AK137" i="32"/>
  <c r="BM177" i="32"/>
  <c r="BR177" i="32" s="1"/>
  <c r="AK177" i="32"/>
  <c r="BM86" i="32"/>
  <c r="BR86" i="32" s="1"/>
  <c r="AK86" i="32"/>
  <c r="BM282" i="32"/>
  <c r="BR282" i="32" s="1"/>
  <c r="AK282" i="32"/>
  <c r="BM57" i="32"/>
  <c r="BR57" i="32" s="1"/>
  <c r="AK57" i="32"/>
  <c r="BM226" i="32"/>
  <c r="BR226" i="32" s="1"/>
  <c r="AK226" i="32"/>
  <c r="BM203" i="32"/>
  <c r="BR203" i="32" s="1"/>
  <c r="AK203" i="32"/>
  <c r="BM272" i="32"/>
  <c r="BR272" i="32" s="1"/>
  <c r="AK272" i="32"/>
  <c r="BN78" i="32"/>
  <c r="AL78" i="32"/>
  <c r="BF78" i="32" s="1"/>
  <c r="BN10" i="32"/>
  <c r="AL10" i="32"/>
  <c r="BF10" i="32" s="1"/>
  <c r="BN268" i="32"/>
  <c r="AL268" i="32"/>
  <c r="BF268" i="32" s="1"/>
  <c r="BN260" i="32"/>
  <c r="AL260" i="32"/>
  <c r="BF260" i="32" s="1"/>
  <c r="BN252" i="32"/>
  <c r="AL252" i="32"/>
  <c r="BF252" i="32" s="1"/>
  <c r="BN243" i="32"/>
  <c r="AL243" i="32"/>
  <c r="BF243" i="32" s="1"/>
  <c r="BN235" i="32"/>
  <c r="AL235" i="32"/>
  <c r="BF235" i="32" s="1"/>
  <c r="BN30" i="32"/>
  <c r="AL30" i="32"/>
  <c r="BF30" i="32" s="1"/>
  <c r="BN19" i="32"/>
  <c r="AL19" i="32"/>
  <c r="BF19" i="32" s="1"/>
  <c r="BN6" i="32"/>
  <c r="AL6" i="32"/>
  <c r="BF6" i="32" s="1"/>
  <c r="BN269" i="32"/>
  <c r="AL269" i="32"/>
  <c r="BF269" i="32" s="1"/>
  <c r="BN261" i="32"/>
  <c r="AL261" i="32"/>
  <c r="BF261" i="32" s="1"/>
  <c r="BN253" i="32"/>
  <c r="AL253" i="32"/>
  <c r="BF253" i="32" s="1"/>
  <c r="BN244" i="32"/>
  <c r="AL244" i="32"/>
  <c r="BF244" i="32" s="1"/>
  <c r="BN236" i="32"/>
  <c r="AL236" i="32"/>
  <c r="BF236" i="32" s="1"/>
  <c r="BN228" i="32"/>
  <c r="AL228" i="32"/>
  <c r="BF228" i="32" s="1"/>
  <c r="BM13" i="32"/>
  <c r="BR13" i="32" s="1"/>
  <c r="AK13" i="32"/>
  <c r="AI265" i="32"/>
  <c r="BM265" i="32"/>
  <c r="BR265" i="32" s="1"/>
  <c r="AK265" i="32"/>
  <c r="BM245" i="32"/>
  <c r="BR245" i="32" s="1"/>
  <c r="AI245" i="32"/>
  <c r="AK245" i="32"/>
  <c r="BM167" i="32"/>
  <c r="BR167" i="32" s="1"/>
  <c r="AK167" i="32"/>
  <c r="BM187" i="32"/>
  <c r="BR187" i="32" s="1"/>
  <c r="AK187" i="32"/>
  <c r="BM209" i="32"/>
  <c r="BR209" i="32" s="1"/>
  <c r="AK209" i="32"/>
  <c r="BM160" i="32"/>
  <c r="BR160" i="32" s="1"/>
  <c r="AK160" i="32"/>
  <c r="BM217" i="32"/>
  <c r="BR217" i="32" s="1"/>
  <c r="AK217" i="32"/>
  <c r="BM61" i="32"/>
  <c r="BR61" i="32" s="1"/>
  <c r="AK61" i="32"/>
  <c r="AI15" i="32"/>
  <c r="BM15" i="32"/>
  <c r="BR15" i="32" s="1"/>
  <c r="AK15" i="32"/>
  <c r="BM169" i="32"/>
  <c r="BR169" i="32" s="1"/>
  <c r="AK169" i="32"/>
  <c r="BM176" i="32"/>
  <c r="BR176" i="32" s="1"/>
  <c r="AK176" i="32"/>
  <c r="BM221" i="32"/>
  <c r="BR221" i="32" s="1"/>
  <c r="AK221" i="32"/>
  <c r="BM165" i="32"/>
  <c r="BR165" i="32" s="1"/>
  <c r="AK165" i="32"/>
  <c r="AI27" i="32"/>
  <c r="BM27" i="32"/>
  <c r="BR27" i="32" s="1"/>
  <c r="AK27" i="32"/>
  <c r="AI274" i="32"/>
  <c r="BM274" i="32"/>
  <c r="BR274" i="32" s="1"/>
  <c r="AK274" i="32"/>
  <c r="AI93" i="32"/>
  <c r="BM93" i="32"/>
  <c r="BR93" i="32" s="1"/>
  <c r="AK93" i="32"/>
  <c r="BM211" i="32"/>
  <c r="BR211" i="32" s="1"/>
  <c r="AK211" i="32"/>
  <c r="BM182" i="32"/>
  <c r="BR182" i="32" s="1"/>
  <c r="AK182" i="32"/>
  <c r="BM129" i="32"/>
  <c r="BR129" i="32" s="1"/>
  <c r="AK129" i="32"/>
  <c r="BM70" i="32"/>
  <c r="BR70" i="32" s="1"/>
  <c r="AK70" i="32"/>
  <c r="BM26" i="32"/>
  <c r="BR26" i="32" s="1"/>
  <c r="AI26" i="32"/>
  <c r="AK26" i="32"/>
  <c r="BM76" i="32"/>
  <c r="BR76" i="32" s="1"/>
  <c r="AK76" i="32"/>
  <c r="BM206" i="32"/>
  <c r="BR206" i="32" s="1"/>
  <c r="AK206" i="32"/>
  <c r="AI237" i="32"/>
  <c r="BM237" i="32"/>
  <c r="BR237" i="32" s="1"/>
  <c r="AK237" i="32"/>
  <c r="BM157" i="32"/>
  <c r="BR157" i="32" s="1"/>
  <c r="AK157" i="32"/>
  <c r="BM80" i="32"/>
  <c r="BR80" i="32" s="1"/>
  <c r="AK80" i="32"/>
  <c r="BM222" i="32"/>
  <c r="BR222" i="32" s="1"/>
  <c r="AK222" i="32"/>
  <c r="BM266" i="32"/>
  <c r="BR266" i="32" s="1"/>
  <c r="AI266" i="32"/>
  <c r="AK266" i="32"/>
  <c r="BM98" i="32"/>
  <c r="BR98" i="32" s="1"/>
  <c r="AI98" i="32"/>
  <c r="AK98" i="32"/>
  <c r="BM53" i="32"/>
  <c r="BR53" i="32" s="1"/>
  <c r="AK53" i="32"/>
  <c r="BM257" i="32"/>
  <c r="BR257" i="32" s="1"/>
  <c r="AI257" i="32"/>
  <c r="AK257" i="32"/>
  <c r="BM264" i="32"/>
  <c r="BR264" i="32" s="1"/>
  <c r="AI264" i="32"/>
  <c r="AK264" i="32"/>
  <c r="BM269" i="32"/>
  <c r="BR269" i="32" s="1"/>
  <c r="AI269" i="32"/>
  <c r="AK269" i="32"/>
  <c r="BM198" i="32"/>
  <c r="BR198" i="32" s="1"/>
  <c r="AK198" i="32"/>
  <c r="BM145" i="32"/>
  <c r="BR145" i="32" s="1"/>
  <c r="AK145" i="32"/>
  <c r="AI94" i="32"/>
  <c r="BM94" i="32"/>
  <c r="BR94" i="32" s="1"/>
  <c r="AK94" i="32"/>
  <c r="BM192" i="32"/>
  <c r="BR192" i="32" s="1"/>
  <c r="AK192" i="32"/>
  <c r="BM54" i="32"/>
  <c r="BR54" i="32" s="1"/>
  <c r="AK54" i="32"/>
  <c r="AI248" i="32"/>
  <c r="BM248" i="32"/>
  <c r="BR248" i="32" s="1"/>
  <c r="AK248" i="32"/>
  <c r="BM21" i="32"/>
  <c r="BR21" i="32" s="1"/>
  <c r="AK21" i="32"/>
  <c r="AI9" i="32"/>
  <c r="BM9" i="32"/>
  <c r="BR9" i="32" s="1"/>
  <c r="AK9" i="32"/>
  <c r="AI261" i="32"/>
  <c r="BM261" i="32"/>
  <c r="BR261" i="32" s="1"/>
  <c r="AK261" i="32"/>
  <c r="AI109" i="32"/>
  <c r="BM109" i="32"/>
  <c r="BR109" i="32" s="1"/>
  <c r="AK109" i="32"/>
  <c r="BM65" i="32"/>
  <c r="BR65" i="32" s="1"/>
  <c r="AK65" i="32"/>
  <c r="BM258" i="32"/>
  <c r="BR258" i="32" s="1"/>
  <c r="AI258" i="32"/>
  <c r="AK258" i="32"/>
  <c r="BM95" i="32"/>
  <c r="BR95" i="32" s="1"/>
  <c r="AK95" i="32"/>
  <c r="BM252" i="32"/>
  <c r="BR252" i="32" s="1"/>
  <c r="AI252" i="32"/>
  <c r="AK252" i="32"/>
  <c r="BM83" i="32"/>
  <c r="BR83" i="32" s="1"/>
  <c r="AK83" i="32"/>
  <c r="BM91" i="32"/>
  <c r="BR91" i="32" s="1"/>
  <c r="AK91" i="32"/>
  <c r="BM106" i="32"/>
  <c r="BR106" i="32" s="1"/>
  <c r="AK106" i="32"/>
  <c r="BM154" i="32"/>
  <c r="BR154" i="32" s="1"/>
  <c r="AK154" i="32"/>
  <c r="BM273" i="32"/>
  <c r="BR273" i="32" s="1"/>
  <c r="AK273" i="32"/>
  <c r="BN100" i="32"/>
  <c r="AL100" i="32"/>
  <c r="BF100" i="32" s="1"/>
  <c r="BN69" i="32"/>
  <c r="AL69" i="32"/>
  <c r="BF69" i="32" s="1"/>
  <c r="BN28" i="32"/>
  <c r="AL28" i="32"/>
  <c r="BF28" i="32" s="1"/>
  <c r="BN16" i="32"/>
  <c r="AL16" i="32"/>
  <c r="BF16" i="32" s="1"/>
  <c r="BN288" i="32"/>
  <c r="AL288" i="32"/>
  <c r="BF288" i="32" s="1"/>
  <c r="BN266" i="32"/>
  <c r="AL266" i="32"/>
  <c r="BF266" i="32" s="1"/>
  <c r="BN258" i="32"/>
  <c r="AL258" i="32"/>
  <c r="BF258" i="32" s="1"/>
  <c r="BN250" i="32"/>
  <c r="AL250" i="32"/>
  <c r="BF250" i="32" s="1"/>
  <c r="BN241" i="32"/>
  <c r="AL241" i="32"/>
  <c r="BF241" i="32" s="1"/>
  <c r="BN233" i="32"/>
  <c r="AL233" i="32"/>
  <c r="BF233" i="32" s="1"/>
  <c r="BN175" i="32"/>
  <c r="AL175" i="32"/>
  <c r="BF175" i="32" s="1"/>
  <c r="BN159" i="32"/>
  <c r="AL159" i="32"/>
  <c r="BF159" i="32" s="1"/>
  <c r="BN143" i="32"/>
  <c r="AL143" i="32"/>
  <c r="BF143" i="32" s="1"/>
  <c r="BN127" i="32"/>
  <c r="AL127" i="32"/>
  <c r="BF127" i="32" s="1"/>
  <c r="BN110" i="32"/>
  <c r="AL110" i="32"/>
  <c r="BF110" i="32" s="1"/>
  <c r="BN87" i="32"/>
  <c r="AL87" i="32"/>
  <c r="BF87" i="32" s="1"/>
  <c r="BN68" i="32"/>
  <c r="AL68" i="32"/>
  <c r="BF68" i="32" s="1"/>
  <c r="K249" i="34"/>
  <c r="BN60" i="32"/>
  <c r="AL60" i="32"/>
  <c r="BF60" i="32" s="1"/>
  <c r="BN43" i="32"/>
  <c r="AL43" i="32"/>
  <c r="BF43" i="32" s="1"/>
  <c r="BN35" i="32"/>
  <c r="AL35" i="32"/>
  <c r="BF35" i="32" s="1"/>
  <c r="BN29" i="32"/>
  <c r="AL29" i="32"/>
  <c r="BF29" i="32" s="1"/>
  <c r="BN18" i="32"/>
  <c r="AL18" i="32"/>
  <c r="BF18" i="32" s="1"/>
  <c r="BN9" i="32"/>
  <c r="AL9" i="32"/>
  <c r="BF9" i="32" s="1"/>
  <c r="K5" i="34"/>
  <c r="BN267" i="32"/>
  <c r="AL267" i="32"/>
  <c r="BF267" i="32" s="1"/>
  <c r="BN259" i="32"/>
  <c r="AL259" i="32"/>
  <c r="BF259" i="32" s="1"/>
  <c r="BN251" i="32"/>
  <c r="AL251" i="32"/>
  <c r="BF251" i="32" s="1"/>
  <c r="BN242" i="32"/>
  <c r="AL242" i="32"/>
  <c r="BF242" i="32" s="1"/>
  <c r="BN234" i="32"/>
  <c r="AL234" i="32"/>
  <c r="BF234" i="32" s="1"/>
  <c r="BN178" i="32"/>
  <c r="AL178" i="32"/>
  <c r="BF178" i="32" s="1"/>
  <c r="BN162" i="32"/>
  <c r="AL162" i="32"/>
  <c r="BF162" i="32" s="1"/>
  <c r="BN146" i="32"/>
  <c r="AL146" i="32"/>
  <c r="BF146" i="32" s="1"/>
  <c r="BN130" i="32"/>
  <c r="AL130" i="32"/>
  <c r="BF130" i="32" s="1"/>
  <c r="BN114" i="32"/>
  <c r="AL114" i="32"/>
  <c r="BF114" i="32" s="1"/>
  <c r="BN94" i="32"/>
  <c r="AL94" i="32"/>
  <c r="BF94" i="32" s="1"/>
  <c r="BN75" i="32"/>
  <c r="AL75" i="32"/>
  <c r="BF75" i="32" s="1"/>
  <c r="BM208" i="32"/>
  <c r="BR208" i="32" s="1"/>
  <c r="AK208" i="32"/>
  <c r="AI29" i="32"/>
  <c r="BM29" i="32"/>
  <c r="BR29" i="32" s="1"/>
  <c r="AK29" i="32"/>
  <c r="BM242" i="32"/>
  <c r="BR242" i="32" s="1"/>
  <c r="AI242" i="32"/>
  <c r="AK242" i="32"/>
  <c r="BM150" i="32"/>
  <c r="BR150" i="32" s="1"/>
  <c r="AK150" i="32"/>
  <c r="BM277" i="32"/>
  <c r="BR277" i="32" s="1"/>
  <c r="AK277" i="32"/>
  <c r="BM133" i="32"/>
  <c r="BR133" i="32" s="1"/>
  <c r="AK133" i="32"/>
  <c r="BM17" i="32"/>
  <c r="BR17" i="32" s="1"/>
  <c r="AK17" i="32"/>
  <c r="BM104" i="32"/>
  <c r="BR104" i="32" s="1"/>
  <c r="AK104" i="32"/>
  <c r="BM278" i="32"/>
  <c r="BR278" i="32" s="1"/>
  <c r="AK278" i="32"/>
  <c r="AI280" i="32"/>
  <c r="BM280" i="32"/>
  <c r="BR280" i="32" s="1"/>
  <c r="AK280" i="32"/>
  <c r="AI262" i="32"/>
  <c r="BM262" i="32"/>
  <c r="BR262" i="32" s="1"/>
  <c r="AK262" i="32"/>
  <c r="BM292" i="32"/>
  <c r="BR292" i="32" s="1"/>
  <c r="AK292" i="32"/>
  <c r="BM39" i="32"/>
  <c r="BR39" i="32" s="1"/>
  <c r="AK39" i="32"/>
  <c r="BM195" i="32"/>
  <c r="BR195" i="32" s="1"/>
  <c r="AK195" i="32"/>
  <c r="BM180" i="32"/>
  <c r="BR180" i="32" s="1"/>
  <c r="AK180" i="32"/>
  <c r="BM170" i="32"/>
  <c r="BR170" i="32" s="1"/>
  <c r="AK170" i="32"/>
  <c r="BN27" i="32"/>
  <c r="AL27" i="32"/>
  <c r="BF27" i="32" s="1"/>
  <c r="BN274" i="32"/>
  <c r="AL274" i="32"/>
  <c r="BF274" i="32" s="1"/>
  <c r="BN264" i="32"/>
  <c r="AL264" i="32"/>
  <c r="BF264" i="32" s="1"/>
  <c r="BN256" i="32"/>
  <c r="AL256" i="32"/>
  <c r="BF256" i="32" s="1"/>
  <c r="BN247" i="32"/>
  <c r="AL247" i="32"/>
  <c r="BF247" i="32" s="1"/>
  <c r="BN239" i="32"/>
  <c r="AL239" i="32"/>
  <c r="BF239" i="32" s="1"/>
  <c r="BN231" i="32"/>
  <c r="AL231" i="32"/>
  <c r="BF231" i="32" s="1"/>
  <c r="BN56" i="32"/>
  <c r="AL56" i="32"/>
  <c r="BF56" i="32" s="1"/>
  <c r="BN42" i="32"/>
  <c r="AL42" i="32"/>
  <c r="BF42" i="32" s="1"/>
  <c r="BN34" i="32"/>
  <c r="AL34" i="32"/>
  <c r="BF34" i="32" s="1"/>
  <c r="BN280" i="32"/>
  <c r="AL280" i="32"/>
  <c r="BF280" i="32" s="1"/>
  <c r="BN265" i="32"/>
  <c r="AL265" i="32"/>
  <c r="BF265" i="32" s="1"/>
  <c r="BN257" i="32"/>
  <c r="AL257" i="32"/>
  <c r="BF257" i="32" s="1"/>
  <c r="BN248" i="32"/>
  <c r="AL248" i="32"/>
  <c r="BF248" i="32" s="1"/>
  <c r="BN240" i="32"/>
  <c r="AL240" i="32"/>
  <c r="BF240" i="32" s="1"/>
  <c r="BN232" i="32"/>
  <c r="AL232" i="32"/>
  <c r="BF232" i="32" s="1"/>
  <c r="BM166" i="32"/>
  <c r="BR166" i="32" s="1"/>
  <c r="AK166" i="32"/>
  <c r="AI7" i="32"/>
  <c r="BM7" i="32"/>
  <c r="BR7" i="32" s="1"/>
  <c r="AK7" i="32"/>
  <c r="BM123" i="32"/>
  <c r="BR123" i="32" s="1"/>
  <c r="AK123" i="32"/>
  <c r="BM149" i="32"/>
  <c r="BR149" i="32" s="1"/>
  <c r="AK149" i="32"/>
  <c r="BM134" i="32"/>
  <c r="BR134" i="32" s="1"/>
  <c r="AK134" i="32"/>
  <c r="BM193" i="32"/>
  <c r="BR193" i="32" s="1"/>
  <c r="AK193" i="32"/>
  <c r="BM90" i="32"/>
  <c r="BR90" i="32" s="1"/>
  <c r="AK90" i="32"/>
  <c r="BM121" i="32"/>
  <c r="BR121" i="32" s="1"/>
  <c r="AK121" i="32"/>
  <c r="AI33" i="32"/>
  <c r="BM33" i="32"/>
  <c r="BR33" i="32" s="1"/>
  <c r="AK33" i="32"/>
  <c r="AI234" i="32"/>
  <c r="BM234" i="32"/>
  <c r="BR234" i="32" s="1"/>
  <c r="AK234" i="32"/>
  <c r="AI228" i="32"/>
  <c r="BM228" i="32"/>
  <c r="BR228" i="32" s="1"/>
  <c r="AK228" i="32"/>
  <c r="BM204" i="32"/>
  <c r="BR204" i="32" s="1"/>
  <c r="AK204" i="32"/>
  <c r="BM49" i="32"/>
  <c r="BR49" i="32" s="1"/>
  <c r="AK49" i="32"/>
  <c r="AI110" i="32"/>
  <c r="BM110" i="32"/>
  <c r="BR110" i="32" s="1"/>
  <c r="AK110" i="32"/>
  <c r="BM140" i="32"/>
  <c r="BR140" i="32" s="1"/>
  <c r="AK140" i="32"/>
  <c r="J249" i="34"/>
  <c r="AI88" i="32"/>
  <c r="BM88" i="32"/>
  <c r="BR88" i="32" s="1"/>
  <c r="AK88" i="32"/>
  <c r="AI175" i="32"/>
  <c r="BM175" i="32"/>
  <c r="BR175" i="32" s="1"/>
  <c r="AK175" i="32"/>
  <c r="BM184" i="32"/>
  <c r="BR184" i="32" s="1"/>
  <c r="AK184" i="32"/>
  <c r="BM124" i="32"/>
  <c r="BR124" i="32" s="1"/>
  <c r="AK124" i="32"/>
  <c r="BM205" i="32"/>
  <c r="BR205" i="32" s="1"/>
  <c r="AK205" i="32"/>
  <c r="BM74" i="32"/>
  <c r="BR74" i="32" s="1"/>
  <c r="AI74" i="32"/>
  <c r="AK74" i="32"/>
  <c r="BM194" i="32"/>
  <c r="BR194" i="32" s="1"/>
  <c r="AK194" i="32"/>
  <c r="BM201" i="32"/>
  <c r="BR201" i="32" s="1"/>
  <c r="AK201" i="32"/>
  <c r="AI41" i="32"/>
  <c r="BM41" i="32"/>
  <c r="BR41" i="32" s="1"/>
  <c r="AK41" i="32"/>
  <c r="BM141" i="32"/>
  <c r="BR141" i="32" s="1"/>
  <c r="AK141" i="32"/>
  <c r="BM161" i="32"/>
  <c r="BR161" i="32" s="1"/>
  <c r="AK161" i="32"/>
  <c r="AI114" i="32"/>
  <c r="BM114" i="32"/>
  <c r="BR114" i="32" s="1"/>
  <c r="AK114" i="32"/>
  <c r="BM246" i="32"/>
  <c r="BR246" i="32" s="1"/>
  <c r="AI246" i="32"/>
  <c r="AK246" i="32"/>
  <c r="BM172" i="32"/>
  <c r="BR172" i="32" s="1"/>
  <c r="AK172" i="32"/>
  <c r="BM66" i="32"/>
  <c r="BR66" i="32" s="1"/>
  <c r="AK66" i="32"/>
  <c r="AI35" i="32"/>
  <c r="BM35" i="32"/>
  <c r="BR35" i="32" s="1"/>
  <c r="AK35" i="32"/>
  <c r="BM244" i="32"/>
  <c r="BR244" i="32" s="1"/>
  <c r="AI244" i="32"/>
  <c r="AK244" i="32"/>
  <c r="AI68" i="32"/>
  <c r="BM68" i="32"/>
  <c r="BR68" i="32" s="1"/>
  <c r="AK68" i="32"/>
  <c r="BM250" i="32"/>
  <c r="BR250" i="32" s="1"/>
  <c r="AI250" i="32"/>
  <c r="AK250" i="32"/>
  <c r="BM6" i="32"/>
  <c r="BR6" i="32" s="1"/>
  <c r="AI6" i="32"/>
  <c r="AK6" i="32"/>
  <c r="BM218" i="32"/>
  <c r="BR218" i="32" s="1"/>
  <c r="AK218" i="32"/>
  <c r="BM153" i="32"/>
  <c r="BR153" i="32" s="1"/>
  <c r="AK153" i="32"/>
  <c r="BM72" i="32"/>
  <c r="BR72" i="32" s="1"/>
  <c r="AK72" i="32"/>
  <c r="AI238" i="32"/>
  <c r="BM238" i="32"/>
  <c r="BR238" i="32" s="1"/>
  <c r="AK238" i="32"/>
  <c r="BM181" i="32"/>
  <c r="BR181" i="32" s="1"/>
  <c r="AK181" i="32"/>
  <c r="BM186" i="32"/>
  <c r="BR186" i="32" s="1"/>
  <c r="AK186" i="32"/>
  <c r="BM156" i="32"/>
  <c r="BR156" i="32" s="1"/>
  <c r="AK156" i="32"/>
  <c r="AI254" i="32"/>
  <c r="BM254" i="32"/>
  <c r="BR254" i="32" s="1"/>
  <c r="AK254" i="32"/>
  <c r="BM120" i="32"/>
  <c r="BR120" i="32" s="1"/>
  <c r="AK120" i="32"/>
  <c r="BM135" i="32"/>
  <c r="BR135" i="32" s="1"/>
  <c r="AK135" i="32"/>
  <c r="BM37" i="32"/>
  <c r="BR37" i="32" s="1"/>
  <c r="AK37" i="32"/>
  <c r="BM270" i="32"/>
  <c r="BR270" i="32" s="1"/>
  <c r="AI270" i="32"/>
  <c r="AK270" i="32"/>
  <c r="BM96" i="32"/>
  <c r="BR96" i="32" s="1"/>
  <c r="AK96" i="32"/>
  <c r="BM220" i="32"/>
  <c r="BR220" i="32" s="1"/>
  <c r="AK220" i="32"/>
  <c r="BM38" i="32"/>
  <c r="BR38" i="32" s="1"/>
  <c r="AK38" i="32"/>
  <c r="AI288" i="32"/>
  <c r="BM288" i="32"/>
  <c r="BR288" i="32" s="1"/>
  <c r="AK288" i="32"/>
  <c r="BM286" i="32"/>
  <c r="BR286" i="32" s="1"/>
  <c r="AK286" i="32"/>
  <c r="BM276" i="32"/>
  <c r="BR276" i="32" s="1"/>
  <c r="AK276" i="32"/>
  <c r="BM45" i="32"/>
  <c r="BR45" i="32" s="1"/>
  <c r="AK45" i="32"/>
  <c r="BM64" i="32"/>
  <c r="BR64" i="32" s="1"/>
  <c r="AK64" i="32"/>
  <c r="J281" i="34"/>
  <c r="BN89" i="32"/>
  <c r="AL89" i="32"/>
  <c r="BF89" i="32" s="1"/>
  <c r="BN33" i="32"/>
  <c r="AL33" i="32"/>
  <c r="BF33" i="32" s="1"/>
  <c r="BN26" i="32"/>
  <c r="AL26" i="32"/>
  <c r="BF26" i="32" s="1"/>
  <c r="BN12" i="32"/>
  <c r="AL12" i="32"/>
  <c r="BF12" i="32" s="1"/>
  <c r="BN270" i="32"/>
  <c r="AL270" i="32"/>
  <c r="BF270" i="32" s="1"/>
  <c r="BN262" i="32"/>
  <c r="AL262" i="32"/>
  <c r="BF262" i="32" s="1"/>
  <c r="BN254" i="32"/>
  <c r="AL254" i="32"/>
  <c r="BF254" i="32" s="1"/>
  <c r="BN245" i="32"/>
  <c r="AL245" i="32"/>
  <c r="BF245" i="32" s="1"/>
  <c r="BN237" i="32"/>
  <c r="AL237" i="32"/>
  <c r="BF237" i="32" s="1"/>
  <c r="BN229" i="32"/>
  <c r="AL229" i="32"/>
  <c r="BF229" i="32" s="1"/>
  <c r="BN179" i="32"/>
  <c r="AL179" i="32"/>
  <c r="BF179" i="32" s="1"/>
  <c r="BN163" i="32"/>
  <c r="AL163" i="32"/>
  <c r="BF163" i="32" s="1"/>
  <c r="BN147" i="32"/>
  <c r="AL147" i="32"/>
  <c r="BF147" i="32" s="1"/>
  <c r="BN131" i="32"/>
  <c r="AL131" i="32"/>
  <c r="BF131" i="32" s="1"/>
  <c r="BN115" i="32"/>
  <c r="AL115" i="32"/>
  <c r="BF115" i="32" s="1"/>
  <c r="BN93" i="32"/>
  <c r="AL93" i="32"/>
  <c r="BF93" i="32" s="1"/>
  <c r="BN74" i="32"/>
  <c r="AL74" i="32"/>
  <c r="BF74" i="32" s="1"/>
  <c r="BN98" i="32"/>
  <c r="AL98" i="32"/>
  <c r="BF98" i="32" s="1"/>
  <c r="BN52" i="32"/>
  <c r="AL52" i="32"/>
  <c r="BF52" i="32" s="1"/>
  <c r="BN41" i="32"/>
  <c r="AL41" i="32"/>
  <c r="BF41" i="32" s="1"/>
  <c r="BN31" i="32"/>
  <c r="AL31" i="32"/>
  <c r="BF31" i="32" s="1"/>
  <c r="BN20" i="32"/>
  <c r="AL20" i="32"/>
  <c r="BF20" i="32" s="1"/>
  <c r="BN15" i="32"/>
  <c r="AL15" i="32"/>
  <c r="BF15" i="32" s="1"/>
  <c r="BN7" i="32"/>
  <c r="AL7" i="32"/>
  <c r="BF7" i="32" s="1"/>
  <c r="BN271" i="32"/>
  <c r="AL271" i="32"/>
  <c r="BF271" i="32" s="1"/>
  <c r="BN263" i="32"/>
  <c r="AL263" i="32"/>
  <c r="BF263" i="32" s="1"/>
  <c r="BN255" i="32"/>
  <c r="AL255" i="32"/>
  <c r="BF255" i="32" s="1"/>
  <c r="BN246" i="32"/>
  <c r="AL246" i="32"/>
  <c r="BF246" i="32" s="1"/>
  <c r="BN238" i="32"/>
  <c r="AL238" i="32"/>
  <c r="BF238" i="32" s="1"/>
  <c r="BN230" i="32"/>
  <c r="AL230" i="32"/>
  <c r="BF230" i="32" s="1"/>
  <c r="BN174" i="32"/>
  <c r="AL174" i="32"/>
  <c r="BF174" i="32" s="1"/>
  <c r="BN158" i="32"/>
  <c r="AL158" i="32"/>
  <c r="BF158" i="32" s="1"/>
  <c r="BN142" i="32"/>
  <c r="AL142" i="32"/>
  <c r="BF142" i="32" s="1"/>
  <c r="BN126" i="32"/>
  <c r="AL126" i="32"/>
  <c r="BF126" i="32" s="1"/>
  <c r="BN109" i="32"/>
  <c r="AL109" i="32"/>
  <c r="BF109" i="32" s="1"/>
  <c r="BN88" i="32"/>
  <c r="AL88" i="32"/>
  <c r="BF88" i="32" s="1"/>
  <c r="BN71" i="32"/>
  <c r="AL71" i="32"/>
  <c r="BF71" i="32" s="1"/>
  <c r="BR24" i="26"/>
  <c r="BS24" i="26" s="1"/>
  <c r="CP482" i="26"/>
  <c r="CQ482" i="26" s="1"/>
  <c r="BR412" i="26"/>
  <c r="BS412" i="26" s="1"/>
  <c r="CP516" i="26"/>
  <c r="CQ516" i="26" s="1"/>
  <c r="BR54" i="26"/>
  <c r="BS54" i="26" s="1"/>
  <c r="BR338" i="26"/>
  <c r="BS338" i="26" s="1"/>
  <c r="BR72" i="26"/>
  <c r="BS72" i="26" s="1"/>
  <c r="CP530" i="26"/>
  <c r="CQ530" i="26" s="1"/>
  <c r="BR516" i="26"/>
  <c r="BS516" i="26" s="1"/>
  <c r="CP6" i="26"/>
  <c r="CQ6" i="26" s="1"/>
  <c r="BR348" i="26"/>
  <c r="BS348" i="26" s="1"/>
  <c r="BR150" i="26"/>
  <c r="BS150" i="26" s="1"/>
  <c r="CP14" i="26"/>
  <c r="CQ14" i="26" s="1"/>
  <c r="BR500" i="26"/>
  <c r="BR354" i="26"/>
  <c r="BS354" i="26" s="1"/>
  <c r="BR252" i="26"/>
  <c r="BS252" i="26" s="1"/>
  <c r="BR6" i="26"/>
  <c r="BS6" i="26" s="1"/>
  <c r="BR340" i="26"/>
  <c r="BS340" i="26" s="1"/>
  <c r="CP522" i="26"/>
  <c r="CQ522" i="26" s="1"/>
  <c r="CP524" i="26"/>
  <c r="CQ524" i="26" s="1"/>
  <c r="CP508" i="26"/>
  <c r="CQ508" i="26" s="1"/>
  <c r="BR274" i="26"/>
  <c r="BS274" i="26" s="1"/>
  <c r="BR434" i="26"/>
  <c r="BS434" i="26" s="1"/>
  <c r="CP500" i="26"/>
  <c r="CQ500" i="26" s="1"/>
  <c r="BR102" i="26"/>
  <c r="BS102" i="26" s="1"/>
  <c r="BR532" i="26"/>
  <c r="BS532" i="26" s="1"/>
  <c r="BR284" i="26"/>
  <c r="BS284" i="26" s="1"/>
  <c r="CP150" i="26"/>
  <c r="CQ150" i="26" s="1"/>
  <c r="CP450" i="26"/>
  <c r="CQ450" i="26" s="1"/>
  <c r="BR530" i="26"/>
  <c r="BS530" i="26" s="1"/>
  <c r="BR176" i="26"/>
  <c r="BS176" i="26" s="1"/>
  <c r="BR92" i="26"/>
  <c r="BS92" i="26" s="1"/>
  <c r="CP532" i="26"/>
  <c r="CQ532" i="26" s="1"/>
  <c r="BR402" i="26"/>
  <c r="BS402" i="26" s="1"/>
  <c r="BR498" i="26"/>
  <c r="BS498" i="26" s="1"/>
  <c r="BR306" i="26"/>
  <c r="BS306" i="26" s="1"/>
  <c r="CP498" i="26"/>
  <c r="CQ498" i="26" s="1"/>
  <c r="BR174" i="26"/>
  <c r="BS174" i="26" s="1"/>
  <c r="BR276" i="26"/>
  <c r="BS276" i="26" s="1"/>
  <c r="BR184" i="26"/>
  <c r="BS184" i="26" s="1"/>
  <c r="CP106" i="26"/>
  <c r="CQ106" i="26" s="1"/>
  <c r="BR394" i="26"/>
  <c r="BS394" i="26" s="1"/>
  <c r="CP534" i="26"/>
  <c r="CQ534" i="26" s="1"/>
  <c r="BR410" i="26"/>
  <c r="BS410" i="26" s="1"/>
  <c r="BR524" i="26"/>
  <c r="BS524" i="26" s="1"/>
  <c r="CP48" i="26"/>
  <c r="CP542" i="26"/>
  <c r="CQ542" i="26" s="1"/>
  <c r="CP490" i="26"/>
  <c r="CQ490" i="26" s="1"/>
  <c r="BR234" i="26"/>
  <c r="BS234" i="26" s="1"/>
  <c r="CP554" i="26"/>
  <c r="CQ554" i="26" s="1"/>
  <c r="CP190" i="26"/>
  <c r="CQ190" i="26" s="1"/>
  <c r="CP454" i="26"/>
  <c r="CQ454" i="26" s="1"/>
  <c r="CP212" i="26"/>
  <c r="CQ212" i="26" s="1"/>
  <c r="CP484" i="26"/>
  <c r="CQ484" i="26" s="1"/>
  <c r="CP172" i="26"/>
  <c r="CQ172" i="26" s="1"/>
  <c r="CP142" i="26"/>
  <c r="CQ142" i="26" s="1"/>
  <c r="CP76" i="26"/>
  <c r="CQ76" i="26" s="1"/>
  <c r="CP486" i="26"/>
  <c r="CQ486" i="26" s="1"/>
  <c r="BR390" i="26"/>
  <c r="BS390" i="26" s="1"/>
  <c r="BR452" i="26"/>
  <c r="BS452" i="26" s="1"/>
  <c r="CP60" i="26"/>
  <c r="CQ60" i="26" s="1"/>
  <c r="CO68" i="26"/>
  <c r="CP452" i="26"/>
  <c r="CQ452" i="26" s="1"/>
  <c r="CP8" i="26"/>
  <c r="CP24" i="26"/>
  <c r="CQ24" i="26" s="1"/>
  <c r="CP468" i="26"/>
  <c r="CQ468" i="26" s="1"/>
  <c r="CP180" i="26"/>
  <c r="CQ180" i="26" s="1"/>
  <c r="BH591" i="26"/>
  <c r="CP589" i="26"/>
  <c r="D599" i="34" s="1"/>
  <c r="CA500" i="26"/>
  <c r="CB500" i="26" s="1"/>
  <c r="CG70" i="26"/>
  <c r="CP130" i="26"/>
  <c r="CP526" i="26"/>
  <c r="CQ526" i="26" s="1"/>
  <c r="BR510" i="26"/>
  <c r="BS510" i="26" s="1"/>
  <c r="CP182" i="26"/>
  <c r="CQ182" i="26" s="1"/>
  <c r="CO398" i="26"/>
  <c r="D398" i="34" s="1"/>
  <c r="K202" i="34" s="1"/>
  <c r="N202" i="34" s="1"/>
  <c r="AH202" i="32" s="1"/>
  <c r="CO148" i="26"/>
  <c r="BR508" i="26"/>
  <c r="BS508" i="26" s="1"/>
  <c r="CP52" i="26"/>
  <c r="CQ52" i="26" s="1"/>
  <c r="CP222" i="26"/>
  <c r="CQ222" i="26" s="1"/>
  <c r="CP510" i="26"/>
  <c r="CQ510" i="26" s="1"/>
  <c r="CP476" i="26"/>
  <c r="CQ476" i="26" s="1"/>
  <c r="CP64" i="26"/>
  <c r="CQ64" i="26" s="1"/>
  <c r="CP462" i="26"/>
  <c r="CQ462" i="26" s="1"/>
  <c r="CP568" i="26"/>
  <c r="CQ568" i="26" s="1"/>
  <c r="CG556" i="26"/>
  <c r="BR110" i="26"/>
  <c r="BS110" i="26" s="1"/>
  <c r="BR422" i="26"/>
  <c r="BS422" i="26" s="1"/>
  <c r="BR368" i="26"/>
  <c r="BS368" i="26" s="1"/>
  <c r="CP214" i="26"/>
  <c r="CQ214" i="26" s="1"/>
  <c r="BR428" i="26"/>
  <c r="BS428" i="26" s="1"/>
  <c r="CP492" i="26"/>
  <c r="CQ492" i="26" s="1"/>
  <c r="CP170" i="26"/>
  <c r="CQ170" i="26" s="1"/>
  <c r="CP344" i="26"/>
  <c r="CQ344" i="26" s="1"/>
  <c r="CP46" i="26"/>
  <c r="CQ46" i="26" s="1"/>
  <c r="BR142" i="26"/>
  <c r="BS142" i="26" s="1"/>
  <c r="BR382" i="26"/>
  <c r="BS382" i="26" s="1"/>
  <c r="BR222" i="26"/>
  <c r="BS222" i="26" s="1"/>
  <c r="CP478" i="26"/>
  <c r="CQ478" i="26" s="1"/>
  <c r="BR502" i="26"/>
  <c r="BS502" i="26" s="1"/>
  <c r="BR446" i="26"/>
  <c r="BS446" i="26" s="1"/>
  <c r="BR160" i="26"/>
  <c r="BS160" i="26" s="1"/>
  <c r="CP494" i="26"/>
  <c r="CQ494" i="26" s="1"/>
  <c r="CP470" i="26"/>
  <c r="CQ470" i="26" s="1"/>
  <c r="CP502" i="26"/>
  <c r="CQ502" i="26" s="1"/>
  <c r="BR568" i="26"/>
  <c r="BR454" i="26"/>
  <c r="BS454" i="26" s="1"/>
  <c r="CP12" i="26"/>
  <c r="CQ12" i="26" s="1"/>
  <c r="CP518" i="26"/>
  <c r="CQ518" i="26" s="1"/>
  <c r="BR416" i="26"/>
  <c r="BS416" i="26" s="1"/>
  <c r="BR438" i="26"/>
  <c r="BS438" i="26" s="1"/>
  <c r="BR494" i="26"/>
  <c r="BS494" i="26" s="1"/>
  <c r="BG406" i="26"/>
  <c r="BG412" i="26"/>
  <c r="BG64" i="26"/>
  <c r="CA54" i="26"/>
  <c r="CD54" i="26" s="1"/>
  <c r="CH54" i="26" s="1"/>
  <c r="CO122" i="26"/>
  <c r="CA14" i="26"/>
  <c r="CD14" i="26" s="1"/>
  <c r="CH14" i="26" s="1"/>
  <c r="BR178" i="26"/>
  <c r="BS178" i="26" s="1"/>
  <c r="BR70" i="26"/>
  <c r="BS70" i="26" s="1"/>
  <c r="BR116" i="26"/>
  <c r="BS116" i="26" s="1"/>
  <c r="CA78" i="26"/>
  <c r="CD78" i="26" s="1"/>
  <c r="CH78" i="26" s="1"/>
  <c r="CA32" i="26"/>
  <c r="CD32" i="26" s="1"/>
  <c r="CH32" i="26" s="1"/>
  <c r="CA532" i="26"/>
  <c r="CD532" i="26" s="1"/>
  <c r="CH532" i="26" s="1"/>
  <c r="CA466" i="26"/>
  <c r="CD466" i="26" s="1"/>
  <c r="CH466" i="26" s="1"/>
  <c r="CO290" i="26"/>
  <c r="D290" i="34" s="1"/>
  <c r="K148" i="34" s="1"/>
  <c r="N148" i="34" s="1"/>
  <c r="AH148" i="32" s="1"/>
  <c r="CO174" i="26"/>
  <c r="CO92" i="26"/>
  <c r="CA62" i="26"/>
  <c r="CD62" i="26" s="1"/>
  <c r="CH62" i="26" s="1"/>
  <c r="CO44" i="26"/>
  <c r="CO22" i="26"/>
  <c r="D22" i="34" s="1"/>
  <c r="K14" i="34" s="1"/>
  <c r="N14" i="34" s="1"/>
  <c r="AH14" i="32" s="1"/>
  <c r="CA6" i="26"/>
  <c r="CB6" i="26" s="1"/>
  <c r="CA516" i="26"/>
  <c r="CD516" i="26" s="1"/>
  <c r="CH516" i="26" s="1"/>
  <c r="CA482" i="26"/>
  <c r="CD482" i="26" s="1"/>
  <c r="CA450" i="26"/>
  <c r="CD450" i="26" s="1"/>
  <c r="CH450" i="26" s="1"/>
  <c r="CO354" i="26"/>
  <c r="CO226" i="26"/>
  <c r="CO220" i="26"/>
  <c r="D220" i="34" s="1"/>
  <c r="K113" i="34" s="1"/>
  <c r="N113" i="34" s="1"/>
  <c r="AH113" i="32" s="1"/>
  <c r="CA150" i="26"/>
  <c r="CD150" i="26" s="1"/>
  <c r="CH150" i="26" s="1"/>
  <c r="CA106" i="26"/>
  <c r="CD106" i="26" s="1"/>
  <c r="CH106" i="26" s="1"/>
  <c r="CO82" i="26"/>
  <c r="D82" i="34" s="1"/>
  <c r="K44" i="34" s="1"/>
  <c r="N44" i="34" s="1"/>
  <c r="AH44" i="32" s="1"/>
  <c r="CO72" i="26"/>
  <c r="CO58" i="26"/>
  <c r="D58" i="34" s="1"/>
  <c r="K32" i="34" s="1"/>
  <c r="N32" i="34" s="1"/>
  <c r="AH32" i="32" s="1"/>
  <c r="CA48" i="26"/>
  <c r="CD48" i="26" s="1"/>
  <c r="CH48" i="26" s="1"/>
  <c r="CO38" i="26"/>
  <c r="D38" i="34" s="1"/>
  <c r="K22" i="34" s="1"/>
  <c r="N22" i="34" s="1"/>
  <c r="AH22" i="32" s="1"/>
  <c r="CO28" i="26"/>
  <c r="CO20" i="26"/>
  <c r="CO10" i="26"/>
  <c r="D10" i="34" s="1"/>
  <c r="K8" i="34" s="1"/>
  <c r="N8" i="34" s="1"/>
  <c r="AH8" i="32" s="1"/>
  <c r="CA554" i="26"/>
  <c r="CD554" i="26" s="1"/>
  <c r="CH554" i="26" s="1"/>
  <c r="CA524" i="26"/>
  <c r="CD524" i="26" s="1"/>
  <c r="CH524" i="26" s="1"/>
  <c r="CA508" i="26"/>
  <c r="CD508" i="26" s="1"/>
  <c r="CH508" i="26" s="1"/>
  <c r="CA490" i="26"/>
  <c r="CD490" i="26" s="1"/>
  <c r="CH490" i="26" s="1"/>
  <c r="CA474" i="26"/>
  <c r="CD474" i="26" s="1"/>
  <c r="CH474" i="26" s="1"/>
  <c r="CA458" i="26"/>
  <c r="CD458" i="26" s="1"/>
  <c r="CH458" i="26" s="1"/>
  <c r="CO322" i="26"/>
  <c r="D322" i="34" s="1"/>
  <c r="K164" i="34" s="1"/>
  <c r="N164" i="34" s="1"/>
  <c r="AH164" i="32" s="1"/>
  <c r="CO258" i="26"/>
  <c r="D258" i="34" s="1"/>
  <c r="K132" i="34" s="1"/>
  <c r="N132" i="34" s="1"/>
  <c r="AH132" i="32" s="1"/>
  <c r="CO186" i="26"/>
  <c r="CA80" i="26"/>
  <c r="CD80" i="26" s="1"/>
  <c r="CH80" i="26" s="1"/>
  <c r="CA76" i="26"/>
  <c r="CD76" i="26" s="1"/>
  <c r="CH76" i="26" s="1"/>
  <c r="CA64" i="26"/>
  <c r="CD64" i="26" s="1"/>
  <c r="CH64" i="26" s="1"/>
  <c r="CA60" i="26"/>
  <c r="CD60" i="26" s="1"/>
  <c r="CH60" i="26" s="1"/>
  <c r="CA56" i="26"/>
  <c r="CD56" i="26" s="1"/>
  <c r="CH56" i="26" s="1"/>
  <c r="CA52" i="26"/>
  <c r="CD52" i="26" s="1"/>
  <c r="CH52" i="26" s="1"/>
  <c r="CA34" i="26"/>
  <c r="CD34" i="26" s="1"/>
  <c r="CH34" i="26" s="1"/>
  <c r="CA30" i="26"/>
  <c r="CD30" i="26" s="1"/>
  <c r="CH30" i="26" s="1"/>
  <c r="CA26" i="26"/>
  <c r="CD26" i="26" s="1"/>
  <c r="CH26" i="26" s="1"/>
  <c r="CO430" i="26"/>
  <c r="CO366" i="26"/>
  <c r="CA344" i="26"/>
  <c r="CD344" i="26" s="1"/>
  <c r="CH344" i="26" s="1"/>
  <c r="CO302" i="26"/>
  <c r="CA280" i="26"/>
  <c r="CD280" i="26" s="1"/>
  <c r="CH280" i="26" s="1"/>
  <c r="CO238" i="26"/>
  <c r="D238" i="34" s="1"/>
  <c r="K122" i="34" s="1"/>
  <c r="N122" i="34" s="1"/>
  <c r="AH122" i="32" s="1"/>
  <c r="CA214" i="26"/>
  <c r="CD214" i="26" s="1"/>
  <c r="CH214" i="26" s="1"/>
  <c r="CO160" i="26"/>
  <c r="CA136" i="26"/>
  <c r="CD136" i="26" s="1"/>
  <c r="CH136" i="26" s="1"/>
  <c r="BR310" i="26"/>
  <c r="BS310" i="26" s="1"/>
  <c r="BR26" i="26"/>
  <c r="BS26" i="26" s="1"/>
  <c r="CA194" i="26"/>
  <c r="CD194" i="26" s="1"/>
  <c r="CH194" i="26" s="1"/>
  <c r="CA18" i="26"/>
  <c r="CD18" i="26" s="1"/>
  <c r="CA12" i="26"/>
  <c r="CD12" i="26" s="1"/>
  <c r="CH12" i="26" s="1"/>
  <c r="CA8" i="26"/>
  <c r="CD8" i="26" s="1"/>
  <c r="CH8" i="26" s="1"/>
  <c r="CA4" i="26"/>
  <c r="CD4" i="26" s="1"/>
  <c r="CH4" i="26" s="1"/>
  <c r="CA534" i="26"/>
  <c r="CD534" i="26" s="1"/>
  <c r="CH534" i="26" s="1"/>
  <c r="CA528" i="26"/>
  <c r="CD528" i="26" s="1"/>
  <c r="CH528" i="26" s="1"/>
  <c r="CA518" i="26"/>
  <c r="CD518" i="26" s="1"/>
  <c r="CH518" i="26" s="1"/>
  <c r="CA512" i="26"/>
  <c r="CD512" i="26" s="1"/>
  <c r="CH512" i="26" s="1"/>
  <c r="CA502" i="26"/>
  <c r="CD502" i="26" s="1"/>
  <c r="CH502" i="26" s="1"/>
  <c r="CA496" i="26"/>
  <c r="CD496" i="26" s="1"/>
  <c r="CH496" i="26" s="1"/>
  <c r="CA484" i="26"/>
  <c r="CD484" i="26" s="1"/>
  <c r="CH484" i="26" s="1"/>
  <c r="CA478" i="26"/>
  <c r="CD478" i="26" s="1"/>
  <c r="CH478" i="26" s="1"/>
  <c r="CA468" i="26"/>
  <c r="CD468" i="26" s="1"/>
  <c r="CH468" i="26" s="1"/>
  <c r="CA462" i="26"/>
  <c r="CD462" i="26" s="1"/>
  <c r="CH462" i="26" s="1"/>
  <c r="CA452" i="26"/>
  <c r="CD452" i="26" s="1"/>
  <c r="CH452" i="26" s="1"/>
  <c r="CO446" i="26"/>
  <c r="CO414" i="26"/>
  <c r="D414" i="34" s="1"/>
  <c r="K210" i="34" s="1"/>
  <c r="N210" i="34" s="1"/>
  <c r="AH210" i="32" s="1"/>
  <c r="CO382" i="26"/>
  <c r="CO326" i="26"/>
  <c r="CA320" i="26"/>
  <c r="CD320" i="26" s="1"/>
  <c r="CH320" i="26" s="1"/>
  <c r="CO262" i="26"/>
  <c r="CA256" i="26"/>
  <c r="CD256" i="26" s="1"/>
  <c r="CH256" i="26" s="1"/>
  <c r="CO188" i="26"/>
  <c r="D188" i="34" s="1"/>
  <c r="K97" i="34" s="1"/>
  <c r="N97" i="34" s="1"/>
  <c r="AH97" i="32" s="1"/>
  <c r="CA182" i="26"/>
  <c r="CD182" i="26" s="1"/>
  <c r="CH182" i="26" s="1"/>
  <c r="CO108" i="26"/>
  <c r="CA190" i="26"/>
  <c r="CD190" i="26" s="1"/>
  <c r="CH190" i="26" s="1"/>
  <c r="CA172" i="26"/>
  <c r="CD172" i="26" s="1"/>
  <c r="CH172" i="26" s="1"/>
  <c r="CA132" i="26"/>
  <c r="CD132" i="26" s="1"/>
  <c r="CH132" i="26" s="1"/>
  <c r="CA114" i="26"/>
  <c r="CD114" i="26" s="1"/>
  <c r="CH114" i="26" s="1"/>
  <c r="CA98" i="26"/>
  <c r="CD98" i="26" s="1"/>
  <c r="CH98" i="26" s="1"/>
  <c r="CA50" i="26"/>
  <c r="CD50" i="26" s="1"/>
  <c r="CH50" i="26" s="1"/>
  <c r="CA46" i="26"/>
  <c r="CD46" i="26" s="1"/>
  <c r="CA24" i="26"/>
  <c r="CB24" i="26" s="1"/>
  <c r="CA568" i="26"/>
  <c r="CD568" i="26" s="1"/>
  <c r="CH568" i="26" s="1"/>
  <c r="CA536" i="26"/>
  <c r="CD536" i="26" s="1"/>
  <c r="CH536" i="26" s="1"/>
  <c r="CA526" i="26"/>
  <c r="CD526" i="26" s="1"/>
  <c r="CH526" i="26" s="1"/>
  <c r="CA520" i="26"/>
  <c r="CD520" i="26" s="1"/>
  <c r="CH520" i="26" s="1"/>
  <c r="CA510" i="26"/>
  <c r="CD510" i="26" s="1"/>
  <c r="CH510" i="26" s="1"/>
  <c r="CA504" i="26"/>
  <c r="CD504" i="26" s="1"/>
  <c r="CH504" i="26" s="1"/>
  <c r="CA494" i="26"/>
  <c r="CD494" i="26" s="1"/>
  <c r="CH494" i="26" s="1"/>
  <c r="CA486" i="26"/>
  <c r="CD486" i="26" s="1"/>
  <c r="CH486" i="26" s="1"/>
  <c r="CA476" i="26"/>
  <c r="CD476" i="26" s="1"/>
  <c r="CH476" i="26" s="1"/>
  <c r="CA470" i="26"/>
  <c r="CD470" i="26" s="1"/>
  <c r="CH470" i="26" s="1"/>
  <c r="CA460" i="26"/>
  <c r="CD460" i="26" s="1"/>
  <c r="CH460" i="26" s="1"/>
  <c r="CA454" i="26"/>
  <c r="CD454" i="26" s="1"/>
  <c r="CH454" i="26" s="1"/>
  <c r="CO438" i="26"/>
  <c r="CO422" i="26"/>
  <c r="CO406" i="26"/>
  <c r="CO390" i="26"/>
  <c r="CO374" i="26"/>
  <c r="D374" i="34" s="1"/>
  <c r="K190" i="34" s="1"/>
  <c r="N190" i="34" s="1"/>
  <c r="AH190" i="32" s="1"/>
  <c r="CO358" i="26"/>
  <c r="CA352" i="26"/>
  <c r="CD352" i="26" s="1"/>
  <c r="CH352" i="26" s="1"/>
  <c r="CO334" i="26"/>
  <c r="CA312" i="26"/>
  <c r="CD312" i="26" s="1"/>
  <c r="CH312" i="26" s="1"/>
  <c r="CO294" i="26"/>
  <c r="CA288" i="26"/>
  <c r="CD288" i="26" s="1"/>
  <c r="CH288" i="26" s="1"/>
  <c r="CO270" i="26"/>
  <c r="D270" i="34" s="1"/>
  <c r="K138" i="34" s="1"/>
  <c r="N138" i="34" s="1"/>
  <c r="AH138" i="32" s="1"/>
  <c r="CA248" i="26"/>
  <c r="CD248" i="26" s="1"/>
  <c r="CH248" i="26" s="1"/>
  <c r="CO230" i="26"/>
  <c r="CA224" i="26"/>
  <c r="CD224" i="26" s="1"/>
  <c r="CH224" i="26" s="1"/>
  <c r="CO204" i="26"/>
  <c r="D204" i="34" s="1"/>
  <c r="K105" i="34" s="1"/>
  <c r="N105" i="34" s="1"/>
  <c r="AH105" i="32" s="1"/>
  <c r="CA170" i="26"/>
  <c r="CD170" i="26" s="1"/>
  <c r="CH170" i="26" s="1"/>
  <c r="CO152" i="26"/>
  <c r="D152" i="34" s="1"/>
  <c r="K79" i="34" s="1"/>
  <c r="N79" i="34" s="1"/>
  <c r="AH79" i="32" s="1"/>
  <c r="CA144" i="26"/>
  <c r="CD144" i="26" s="1"/>
  <c r="CH144" i="26" s="1"/>
  <c r="CO120" i="26"/>
  <c r="D120" i="34" s="1"/>
  <c r="K63" i="34" s="1"/>
  <c r="N63" i="34" s="1"/>
  <c r="AH63" i="32" s="1"/>
  <c r="CO90" i="26"/>
  <c r="D90" i="34" s="1"/>
  <c r="K48" i="34" s="1"/>
  <c r="N48" i="34" s="1"/>
  <c r="AH48" i="32" s="1"/>
  <c r="BR472" i="26"/>
  <c r="BS472" i="26" s="1"/>
  <c r="CO338" i="26"/>
  <c r="CO306" i="26"/>
  <c r="CO274" i="26"/>
  <c r="CO242" i="26"/>
  <c r="CO208" i="26"/>
  <c r="D208" i="34" s="1"/>
  <c r="K107" i="34" s="1"/>
  <c r="N107" i="34" s="1"/>
  <c r="AH107" i="32" s="1"/>
  <c r="CO166" i="26"/>
  <c r="CO128" i="26"/>
  <c r="D128" i="34" s="1"/>
  <c r="K67" i="34" s="1"/>
  <c r="N67" i="34" s="1"/>
  <c r="AH67" i="32" s="1"/>
  <c r="CG434" i="26"/>
  <c r="CG186" i="26"/>
  <c r="CG112" i="26"/>
  <c r="CG108" i="26"/>
  <c r="CG366" i="26"/>
  <c r="BR262" i="26"/>
  <c r="BS262" i="26" s="1"/>
  <c r="CG402" i="26"/>
  <c r="BR108" i="26"/>
  <c r="BS108" i="26" s="1"/>
  <c r="BR518" i="26"/>
  <c r="BS518" i="26" s="1"/>
  <c r="BR170" i="26"/>
  <c r="BS170" i="26" s="1"/>
  <c r="BR294" i="26"/>
  <c r="BS294" i="26" s="1"/>
  <c r="BR526" i="26"/>
  <c r="BS526" i="26" s="1"/>
  <c r="BR100" i="26"/>
  <c r="BS100" i="26" s="1"/>
  <c r="BR238" i="26"/>
  <c r="BS238" i="26" s="1"/>
  <c r="BR304" i="26"/>
  <c r="CO444" i="26"/>
  <c r="D444" i="34" s="1"/>
  <c r="K225" i="34" s="1"/>
  <c r="N225" i="34" s="1"/>
  <c r="AH225" i="32" s="1"/>
  <c r="CO436" i="26"/>
  <c r="CO428" i="26"/>
  <c r="CO416" i="26"/>
  <c r="CO408" i="26"/>
  <c r="D408" i="34" s="1"/>
  <c r="K207" i="34" s="1"/>
  <c r="N207" i="34" s="1"/>
  <c r="AH207" i="32" s="1"/>
  <c r="CO400" i="26"/>
  <c r="CO392" i="26"/>
  <c r="D392" i="34" s="1"/>
  <c r="K199" i="34" s="1"/>
  <c r="N199" i="34" s="1"/>
  <c r="AH199" i="32" s="1"/>
  <c r="CO384" i="26"/>
  <c r="CO376" i="26"/>
  <c r="D376" i="34" s="1"/>
  <c r="K191" i="34" s="1"/>
  <c r="N191" i="34" s="1"/>
  <c r="AH191" i="32" s="1"/>
  <c r="CO368" i="26"/>
  <c r="CO360" i="26"/>
  <c r="D360" i="34" s="1"/>
  <c r="K183" i="34" s="1"/>
  <c r="N183" i="34" s="1"/>
  <c r="AH183" i="32" s="1"/>
  <c r="CA350" i="26"/>
  <c r="CD350" i="26" s="1"/>
  <c r="CH350" i="26" s="1"/>
  <c r="CA342" i="26"/>
  <c r="CB342" i="26" s="1"/>
  <c r="CO336" i="26"/>
  <c r="D336" i="34" s="1"/>
  <c r="K171" i="34" s="1"/>
  <c r="N171" i="34" s="1"/>
  <c r="AH171" i="32" s="1"/>
  <c r="CO328" i="26"/>
  <c r="CA318" i="26"/>
  <c r="CD318" i="26" s="1"/>
  <c r="CH318" i="26" s="1"/>
  <c r="CA310" i="26"/>
  <c r="CD310" i="26" s="1"/>
  <c r="CH310" i="26" s="1"/>
  <c r="CO304" i="26"/>
  <c r="D304" i="34" s="1"/>
  <c r="K155" i="34" s="1"/>
  <c r="N155" i="34" s="1"/>
  <c r="AH155" i="32" s="1"/>
  <c r="CO296" i="26"/>
  <c r="D296" i="34" s="1"/>
  <c r="K151" i="34" s="1"/>
  <c r="N151" i="34" s="1"/>
  <c r="AH151" i="32" s="1"/>
  <c r="CA286" i="26"/>
  <c r="CD286" i="26" s="1"/>
  <c r="CH286" i="26" s="1"/>
  <c r="CA278" i="26"/>
  <c r="CD278" i="26" s="1"/>
  <c r="CH278" i="26" s="1"/>
  <c r="CO272" i="26"/>
  <c r="D272" i="34" s="1"/>
  <c r="K139" i="34" s="1"/>
  <c r="N139" i="34" s="1"/>
  <c r="AH139" i="32" s="1"/>
  <c r="CO264" i="26"/>
  <c r="CA254" i="26"/>
  <c r="CD254" i="26" s="1"/>
  <c r="CH254" i="26" s="1"/>
  <c r="CA246" i="26"/>
  <c r="CD246" i="26" s="1"/>
  <c r="CH246" i="26" s="1"/>
  <c r="CO240" i="26"/>
  <c r="CO232" i="26"/>
  <c r="D232" i="34" s="1"/>
  <c r="K119" i="34" s="1"/>
  <c r="N119" i="34" s="1"/>
  <c r="AH119" i="32" s="1"/>
  <c r="CA222" i="26"/>
  <c r="CD222" i="26" s="1"/>
  <c r="CH222" i="26" s="1"/>
  <c r="CA212" i="26"/>
  <c r="CD212" i="26" s="1"/>
  <c r="CH212" i="26" s="1"/>
  <c r="CO206" i="26"/>
  <c r="CO192" i="26"/>
  <c r="D192" i="34" s="1"/>
  <c r="K99" i="34" s="1"/>
  <c r="N99" i="34" s="1"/>
  <c r="AH99" i="32" s="1"/>
  <c r="CA180" i="26"/>
  <c r="CD180" i="26" s="1"/>
  <c r="CH180" i="26" s="1"/>
  <c r="CA168" i="26"/>
  <c r="CD168" i="26" s="1"/>
  <c r="CH168" i="26" s="1"/>
  <c r="CO162" i="26"/>
  <c r="D162" i="34" s="1"/>
  <c r="K84" i="34" s="1"/>
  <c r="N84" i="34" s="1"/>
  <c r="AH84" i="32" s="1"/>
  <c r="CO154" i="26"/>
  <c r="CA142" i="26"/>
  <c r="CD142" i="26" s="1"/>
  <c r="CH142" i="26" s="1"/>
  <c r="CA130" i="26"/>
  <c r="CD130" i="26" s="1"/>
  <c r="CH130" i="26" s="1"/>
  <c r="CO124" i="26"/>
  <c r="CO110" i="26"/>
  <c r="CO100" i="26"/>
  <c r="CO88" i="26"/>
  <c r="D88" i="34" s="1"/>
  <c r="K47" i="34" s="1"/>
  <c r="N47" i="34" s="1"/>
  <c r="AH47" i="32" s="1"/>
  <c r="CO66" i="26"/>
  <c r="D66" i="34" s="1"/>
  <c r="K36" i="34" s="1"/>
  <c r="N36" i="34" s="1"/>
  <c r="AH36" i="32" s="1"/>
  <c r="CA492" i="26"/>
  <c r="CD492" i="26" s="1"/>
  <c r="CH492" i="26" s="1"/>
  <c r="CG134" i="26"/>
  <c r="CG46" i="26"/>
  <c r="CG550" i="26"/>
  <c r="CA542" i="26"/>
  <c r="CD542" i="26" s="1"/>
  <c r="CH542" i="26" s="1"/>
  <c r="CA522" i="26"/>
  <c r="CD522" i="26" s="1"/>
  <c r="CH522" i="26" s="1"/>
  <c r="CA488" i="26"/>
  <c r="CD488" i="26" s="1"/>
  <c r="CH488" i="26" s="1"/>
  <c r="CA506" i="26"/>
  <c r="CD506" i="26" s="1"/>
  <c r="CH506" i="26" s="1"/>
  <c r="CO448" i="26"/>
  <c r="D448" i="34" s="1"/>
  <c r="K227" i="34" s="1"/>
  <c r="N227" i="34" s="1"/>
  <c r="AH227" i="32" s="1"/>
  <c r="CO396" i="26"/>
  <c r="CA472" i="26"/>
  <c r="CD472" i="26" s="1"/>
  <c r="CH472" i="26" s="1"/>
  <c r="CO432" i="26"/>
  <c r="D432" i="34" s="1"/>
  <c r="K219" i="34" s="1"/>
  <c r="N219" i="34" s="1"/>
  <c r="AH219" i="32" s="1"/>
  <c r="CO364" i="26"/>
  <c r="CO440" i="26"/>
  <c r="D440" i="34" s="1"/>
  <c r="K223" i="34" s="1"/>
  <c r="N223" i="34" s="1"/>
  <c r="AH223" i="32" s="1"/>
  <c r="CO412" i="26"/>
  <c r="CO380" i="26"/>
  <c r="CO94" i="26"/>
  <c r="D94" i="34" s="1"/>
  <c r="K50" i="34" s="1"/>
  <c r="N50" i="34" s="1"/>
  <c r="AH50" i="32" s="1"/>
  <c r="CO424" i="26"/>
  <c r="D424" i="34" s="1"/>
  <c r="K215" i="34" s="1"/>
  <c r="N215" i="34" s="1"/>
  <c r="AH215" i="32" s="1"/>
  <c r="CO404" i="26"/>
  <c r="CO388" i="26"/>
  <c r="D388" i="34" s="1"/>
  <c r="K197" i="34" s="1"/>
  <c r="N197" i="34" s="1"/>
  <c r="AH197" i="32" s="1"/>
  <c r="CO372" i="26"/>
  <c r="CO104" i="26"/>
  <c r="D104" i="34" s="1"/>
  <c r="K55" i="34" s="1"/>
  <c r="N55" i="34" s="1"/>
  <c r="AH55" i="32" s="1"/>
  <c r="CO70" i="26"/>
  <c r="CA530" i="26"/>
  <c r="CD530" i="26" s="1"/>
  <c r="CH530" i="26" s="1"/>
  <c r="CA514" i="26"/>
  <c r="CD514" i="26" s="1"/>
  <c r="CH514" i="26" s="1"/>
  <c r="CA498" i="26"/>
  <c r="CD498" i="26" s="1"/>
  <c r="CH498" i="26" s="1"/>
  <c r="CA480" i="26"/>
  <c r="CD480" i="26" s="1"/>
  <c r="CH480" i="26" s="1"/>
  <c r="CA464" i="26"/>
  <c r="CD464" i="26" s="1"/>
  <c r="CH464" i="26" s="1"/>
  <c r="CO442" i="26"/>
  <c r="D442" i="34" s="1"/>
  <c r="K224" i="34" s="1"/>
  <c r="N224" i="34" s="1"/>
  <c r="AH224" i="32" s="1"/>
  <c r="CO434" i="26"/>
  <c r="CO426" i="26"/>
  <c r="D426" i="34" s="1"/>
  <c r="K216" i="34" s="1"/>
  <c r="N216" i="34" s="1"/>
  <c r="AH216" i="32" s="1"/>
  <c r="CO418" i="26"/>
  <c r="D418" i="34" s="1"/>
  <c r="K212" i="34" s="1"/>
  <c r="N212" i="34" s="1"/>
  <c r="AH212" i="32" s="1"/>
  <c r="CO410" i="26"/>
  <c r="CO402" i="26"/>
  <c r="CO394" i="26"/>
  <c r="D394" i="34" s="1"/>
  <c r="K200" i="34" s="1"/>
  <c r="N200" i="34" s="1"/>
  <c r="AH200" i="32" s="1"/>
  <c r="CO386" i="26"/>
  <c r="CO378" i="26"/>
  <c r="CO370" i="26"/>
  <c r="D370" i="34" s="1"/>
  <c r="K188" i="34" s="1"/>
  <c r="N188" i="34" s="1"/>
  <c r="AH188" i="32" s="1"/>
  <c r="CO362" i="26"/>
  <c r="CO346" i="26"/>
  <c r="CO330" i="26"/>
  <c r="D330" i="34" s="1"/>
  <c r="K168" i="34" s="1"/>
  <c r="N168" i="34" s="1"/>
  <c r="AH168" i="32" s="1"/>
  <c r="CO314" i="26"/>
  <c r="CO298" i="26"/>
  <c r="D298" i="34" s="1"/>
  <c r="K152" i="34" s="1"/>
  <c r="N152" i="34" s="1"/>
  <c r="AH152" i="32" s="1"/>
  <c r="CO282" i="26"/>
  <c r="D282" i="34" s="1"/>
  <c r="K144" i="34" s="1"/>
  <c r="N144" i="34" s="1"/>
  <c r="AH144" i="32" s="1"/>
  <c r="CO266" i="26"/>
  <c r="CO250" i="26"/>
  <c r="D250" i="34" s="1"/>
  <c r="K128" i="34" s="1"/>
  <c r="N128" i="34" s="1"/>
  <c r="AH128" i="32" s="1"/>
  <c r="CO234" i="26"/>
  <c r="CO216" i="26"/>
  <c r="D216" i="34" s="1"/>
  <c r="K111" i="34" s="1"/>
  <c r="N111" i="34" s="1"/>
  <c r="AH111" i="32" s="1"/>
  <c r="CO198" i="26"/>
  <c r="D198" i="34" s="1"/>
  <c r="K102" i="34" s="1"/>
  <c r="N102" i="34" s="1"/>
  <c r="AH102" i="32" s="1"/>
  <c r="CO178" i="26"/>
  <c r="D178" i="34" s="1"/>
  <c r="K92" i="34" s="1"/>
  <c r="N92" i="34" s="1"/>
  <c r="AH92" i="32" s="1"/>
  <c r="CO158" i="26"/>
  <c r="D158" i="34" s="1"/>
  <c r="K82" i="34" s="1"/>
  <c r="N82" i="34" s="1"/>
  <c r="AH82" i="32" s="1"/>
  <c r="CO140" i="26"/>
  <c r="D140" i="34" s="1"/>
  <c r="K73" i="34" s="1"/>
  <c r="N73" i="34" s="1"/>
  <c r="AH73" i="32" s="1"/>
  <c r="CO118" i="26"/>
  <c r="D118" i="34" s="1"/>
  <c r="K62" i="34" s="1"/>
  <c r="N62" i="34" s="1"/>
  <c r="AH62" i="32" s="1"/>
  <c r="CO102" i="26"/>
  <c r="CO86" i="26"/>
  <c r="D86" i="34" s="1"/>
  <c r="K46" i="34" s="1"/>
  <c r="N46" i="34" s="1"/>
  <c r="AH46" i="32" s="1"/>
  <c r="CO42" i="26"/>
  <c r="D42" i="34" s="1"/>
  <c r="K24" i="34" s="1"/>
  <c r="N24" i="34" s="1"/>
  <c r="AH24" i="32" s="1"/>
  <c r="CA456" i="26"/>
  <c r="CD456" i="26" s="1"/>
  <c r="CH456" i="26" s="1"/>
  <c r="CO356" i="26"/>
  <c r="CO348" i="26"/>
  <c r="CO340" i="26"/>
  <c r="CO332" i="26"/>
  <c r="CO324" i="26"/>
  <c r="CO316" i="26"/>
  <c r="CO308" i="26"/>
  <c r="CO300" i="26"/>
  <c r="CO292" i="26"/>
  <c r="CO284" i="26"/>
  <c r="CO276" i="26"/>
  <c r="CO268" i="26"/>
  <c r="CO260" i="26"/>
  <c r="CO252" i="26"/>
  <c r="CO244" i="26"/>
  <c r="D244" i="34" s="1"/>
  <c r="K125" i="34" s="1"/>
  <c r="N125" i="34" s="1"/>
  <c r="AH125" i="32" s="1"/>
  <c r="CO236" i="26"/>
  <c r="CO228" i="26"/>
  <c r="D228" i="34" s="1"/>
  <c r="K117" i="34" s="1"/>
  <c r="N117" i="34" s="1"/>
  <c r="AH117" i="32" s="1"/>
  <c r="CO218" i="26"/>
  <c r="D218" i="34" s="1"/>
  <c r="K112" i="34" s="1"/>
  <c r="N112" i="34" s="1"/>
  <c r="AH112" i="32" s="1"/>
  <c r="CO210" i="26"/>
  <c r="D210" i="34" s="1"/>
  <c r="K108" i="34" s="1"/>
  <c r="N108" i="34" s="1"/>
  <c r="AH108" i="32" s="1"/>
  <c r="CO196" i="26"/>
  <c r="D196" i="34" s="1"/>
  <c r="K101" i="34" s="1"/>
  <c r="N101" i="34" s="1"/>
  <c r="AH101" i="32" s="1"/>
  <c r="CO184" i="26"/>
  <c r="CO176" i="26"/>
  <c r="CO164" i="26"/>
  <c r="D164" i="34" s="1"/>
  <c r="K85" i="34" s="1"/>
  <c r="N85" i="34" s="1"/>
  <c r="AH85" i="32" s="1"/>
  <c r="CO156" i="26"/>
  <c r="D156" i="34" s="1"/>
  <c r="K81" i="34" s="1"/>
  <c r="N81" i="34" s="1"/>
  <c r="AH81" i="32" s="1"/>
  <c r="CO146" i="26"/>
  <c r="CO138" i="26"/>
  <c r="CO126" i="26"/>
  <c r="CO116" i="26"/>
  <c r="CG92" i="26"/>
  <c r="CG24" i="26"/>
  <c r="CG294" i="26"/>
  <c r="CG284" i="26"/>
  <c r="CG416" i="26"/>
  <c r="CG72" i="26"/>
  <c r="CG422" i="26"/>
  <c r="CG316" i="26"/>
  <c r="CG500" i="26"/>
  <c r="CG482" i="26"/>
  <c r="CG438" i="26"/>
  <c r="CG110" i="26"/>
  <c r="CG6" i="26"/>
  <c r="CG306" i="26"/>
  <c r="CG234" i="26"/>
  <c r="CG546" i="26"/>
  <c r="CG100" i="26"/>
  <c r="CC150" i="26"/>
  <c r="CO562" i="26"/>
  <c r="D562" i="34" s="1"/>
  <c r="K284" i="34" s="1"/>
  <c r="N284" i="34" s="1"/>
  <c r="AH284" i="32" s="1"/>
  <c r="CA562" i="26"/>
  <c r="CC446" i="26"/>
  <c r="CB446" i="26"/>
  <c r="CC340" i="26"/>
  <c r="CB340" i="26"/>
  <c r="CC364" i="26"/>
  <c r="CB364" i="26"/>
  <c r="CC206" i="26"/>
  <c r="CB206" i="26"/>
  <c r="CO96" i="26"/>
  <c r="D96" i="34" s="1"/>
  <c r="K51" i="34" s="1"/>
  <c r="N51" i="34" s="1"/>
  <c r="AH51" i="32" s="1"/>
  <c r="CA96" i="26"/>
  <c r="CC146" i="26"/>
  <c r="CB146" i="26"/>
  <c r="CC166" i="26"/>
  <c r="CB166" i="26"/>
  <c r="CC406" i="26"/>
  <c r="CB406" i="26"/>
  <c r="CO200" i="26"/>
  <c r="CA200" i="26"/>
  <c r="CD200" i="26" s="1"/>
  <c r="CH200" i="26" s="1"/>
  <c r="CC312" i="26"/>
  <c r="CC396" i="26"/>
  <c r="CB396" i="26"/>
  <c r="CO420" i="26"/>
  <c r="D420" i="34" s="1"/>
  <c r="K213" i="34" s="1"/>
  <c r="N213" i="34" s="1"/>
  <c r="AH213" i="32" s="1"/>
  <c r="CA420" i="26"/>
  <c r="CD420" i="26" s="1"/>
  <c r="CH420" i="26" s="1"/>
  <c r="CO112" i="26"/>
  <c r="CA112" i="26"/>
  <c r="CO40" i="26"/>
  <c r="D40" i="34" s="1"/>
  <c r="K23" i="34" s="1"/>
  <c r="N23" i="34" s="1"/>
  <c r="AH23" i="32" s="1"/>
  <c r="CA40" i="26"/>
  <c r="CO16" i="26"/>
  <c r="D16" i="34" s="1"/>
  <c r="K11" i="34" s="1"/>
  <c r="N11" i="34" s="1"/>
  <c r="AH11" i="32" s="1"/>
  <c r="CA16" i="26"/>
  <c r="CC126" i="26"/>
  <c r="CB126" i="26"/>
  <c r="CC216" i="26"/>
  <c r="CB216" i="26"/>
  <c r="CC564" i="26"/>
  <c r="CG564" i="26" s="1"/>
  <c r="CC542" i="26"/>
  <c r="CC510" i="26"/>
  <c r="CC276" i="26"/>
  <c r="CB276" i="26"/>
  <c r="CC226" i="26"/>
  <c r="CB226" i="26"/>
  <c r="CC518" i="26"/>
  <c r="CC348" i="26"/>
  <c r="CB348" i="26"/>
  <c r="CC526" i="26"/>
  <c r="CC568" i="26"/>
  <c r="CC462" i="26"/>
  <c r="CC264" i="26"/>
  <c r="CB264" i="26"/>
  <c r="CC184" i="26"/>
  <c r="CB184" i="26"/>
  <c r="CC12" i="26"/>
  <c r="CC252" i="26"/>
  <c r="CB252" i="26"/>
  <c r="CC502" i="26"/>
  <c r="CC558" i="26"/>
  <c r="CG558" i="26" s="1"/>
  <c r="CC516" i="26"/>
  <c r="CC202" i="26"/>
  <c r="CG202" i="26" s="1"/>
  <c r="CC116" i="26"/>
  <c r="CB116" i="26"/>
  <c r="CC494" i="26"/>
  <c r="CC384" i="26"/>
  <c r="CB384" i="26"/>
  <c r="CC530" i="26"/>
  <c r="CC534" i="26"/>
  <c r="CC400" i="26"/>
  <c r="CB400" i="26"/>
  <c r="CC576" i="26"/>
  <c r="CG576" i="26" s="1"/>
  <c r="CC94" i="26"/>
  <c r="CB94" i="26"/>
  <c r="CC541" i="26"/>
  <c r="CB541" i="26"/>
  <c r="CC553" i="26"/>
  <c r="CB553" i="26"/>
  <c r="CC567" i="26"/>
  <c r="CB567" i="26"/>
  <c r="CC569" i="26"/>
  <c r="CB569" i="26"/>
  <c r="CC457" i="26"/>
  <c r="CB457" i="26"/>
  <c r="CC205" i="26"/>
  <c r="CB205" i="26"/>
  <c r="CC161" i="26"/>
  <c r="CB161" i="26"/>
  <c r="CC129" i="26"/>
  <c r="CB129" i="26"/>
  <c r="CC119" i="26"/>
  <c r="CB119" i="26"/>
  <c r="CC23" i="26"/>
  <c r="CB23" i="26"/>
  <c r="CC17" i="26"/>
  <c r="CB17" i="26"/>
  <c r="CC25" i="26"/>
  <c r="CB25" i="26"/>
  <c r="CC37" i="26"/>
  <c r="CB37" i="26"/>
  <c r="CC41" i="26"/>
  <c r="CB41" i="26"/>
  <c r="CC45" i="26"/>
  <c r="CB45" i="26"/>
  <c r="CC53" i="26"/>
  <c r="CB53" i="26"/>
  <c r="CC57" i="26"/>
  <c r="CB57" i="26"/>
  <c r="CC61" i="26"/>
  <c r="CB61" i="26"/>
  <c r="CC73" i="26"/>
  <c r="CB73" i="26"/>
  <c r="CC81" i="26"/>
  <c r="CB81" i="26"/>
  <c r="CC89" i="26"/>
  <c r="CB89" i="26"/>
  <c r="CC97" i="26"/>
  <c r="CB97" i="26"/>
  <c r="CC101" i="26"/>
  <c r="CB101" i="26"/>
  <c r="CC105" i="26"/>
  <c r="CB105" i="26"/>
  <c r="CC109" i="26"/>
  <c r="CB109" i="26"/>
  <c r="CC117" i="26"/>
  <c r="CB117" i="26"/>
  <c r="CC121" i="26"/>
  <c r="CB121" i="26"/>
  <c r="CC125" i="26"/>
  <c r="CB125" i="26"/>
  <c r="CC137" i="26"/>
  <c r="CB137" i="26"/>
  <c r="CC141" i="26"/>
  <c r="CB141" i="26"/>
  <c r="CC153" i="26"/>
  <c r="CB153" i="26"/>
  <c r="CC169" i="26"/>
  <c r="CB169" i="26"/>
  <c r="CC173" i="26"/>
  <c r="CB173" i="26"/>
  <c r="CC185" i="26"/>
  <c r="CB185" i="26"/>
  <c r="CC197" i="26"/>
  <c r="CB197" i="26"/>
  <c r="CC209" i="26"/>
  <c r="CB209" i="26"/>
  <c r="CC213" i="26"/>
  <c r="CB213" i="26"/>
  <c r="CC221" i="26"/>
  <c r="CB221" i="26"/>
  <c r="CC233" i="26"/>
  <c r="CB233" i="26"/>
  <c r="CC237" i="26"/>
  <c r="CB237" i="26"/>
  <c r="CC249" i="26"/>
  <c r="CB249" i="26"/>
  <c r="CC257" i="26"/>
  <c r="CB257" i="26"/>
  <c r="CC261" i="26"/>
  <c r="CB261" i="26"/>
  <c r="CC273" i="26"/>
  <c r="CB273" i="26"/>
  <c r="CC277" i="26"/>
  <c r="CB277" i="26"/>
  <c r="CC281" i="26"/>
  <c r="CB281" i="26"/>
  <c r="CC285" i="26"/>
  <c r="CB285" i="26"/>
  <c r="CC289" i="26"/>
  <c r="CB289" i="26"/>
  <c r="CC293" i="26"/>
  <c r="CB293" i="26"/>
  <c r="CC297" i="26"/>
  <c r="CB297" i="26"/>
  <c r="CC313" i="26"/>
  <c r="CB313" i="26"/>
  <c r="CC317" i="26"/>
  <c r="CB317" i="26"/>
  <c r="CC325" i="26"/>
  <c r="CB325" i="26"/>
  <c r="CC337" i="26"/>
  <c r="CB337" i="26"/>
  <c r="CC341" i="26"/>
  <c r="CB341" i="26"/>
  <c r="CC345" i="26"/>
  <c r="CB345" i="26"/>
  <c r="CC357" i="26"/>
  <c r="CB357" i="26"/>
  <c r="CC361" i="26"/>
  <c r="CB361" i="26"/>
  <c r="CC365" i="26"/>
  <c r="CB365" i="26"/>
  <c r="CC373" i="26"/>
  <c r="CB373" i="26"/>
  <c r="CC377" i="26"/>
  <c r="CB377" i="26"/>
  <c r="CC385" i="26"/>
  <c r="CB385" i="26"/>
  <c r="CC389" i="26"/>
  <c r="CB389" i="26"/>
  <c r="CC393" i="26"/>
  <c r="CB393" i="26"/>
  <c r="CC401" i="26"/>
  <c r="CB401" i="26"/>
  <c r="CC405" i="26"/>
  <c r="CB405" i="26"/>
  <c r="CC409" i="26"/>
  <c r="CB409" i="26"/>
  <c r="CC417" i="26"/>
  <c r="CB417" i="26"/>
  <c r="CC421" i="26"/>
  <c r="CB421" i="26"/>
  <c r="CC425" i="26"/>
  <c r="CB425" i="26"/>
  <c r="CC429" i="26"/>
  <c r="CB429" i="26"/>
  <c r="CC433" i="26"/>
  <c r="CB433" i="26"/>
  <c r="CC437" i="26"/>
  <c r="CB437" i="26"/>
  <c r="CC441" i="26"/>
  <c r="CB441" i="26"/>
  <c r="CC445" i="26"/>
  <c r="CB445" i="26"/>
  <c r="CC449" i="26"/>
  <c r="CB449" i="26"/>
  <c r="CC453" i="26"/>
  <c r="CB453" i="26"/>
  <c r="CC469" i="26"/>
  <c r="CB469" i="26"/>
  <c r="CC473" i="26"/>
  <c r="CB473" i="26"/>
  <c r="CC481" i="26"/>
  <c r="CB481" i="26"/>
  <c r="CC485" i="26"/>
  <c r="CB485" i="26"/>
  <c r="CC487" i="26"/>
  <c r="CB487" i="26"/>
  <c r="CC493" i="26"/>
  <c r="CB493" i="26"/>
  <c r="CC501" i="26"/>
  <c r="CB501" i="26"/>
  <c r="CC503" i="26"/>
  <c r="CB503" i="26"/>
  <c r="CC505" i="26"/>
  <c r="CB505" i="26"/>
  <c r="CC509" i="26"/>
  <c r="CB509" i="26"/>
  <c r="CC513" i="26"/>
  <c r="CB513" i="26"/>
  <c r="CC525" i="26"/>
  <c r="CB525" i="26"/>
  <c r="CC533" i="26"/>
  <c r="CB533" i="26"/>
  <c r="CC535" i="26"/>
  <c r="CB535" i="26"/>
  <c r="CC397" i="26"/>
  <c r="CB397" i="26"/>
  <c r="CC381" i="26"/>
  <c r="CB381" i="26"/>
  <c r="CC77" i="26"/>
  <c r="CB77" i="26"/>
  <c r="CC99" i="26"/>
  <c r="CB99" i="26"/>
  <c r="CC51" i="26"/>
  <c r="CB51" i="26"/>
  <c r="CC35" i="26"/>
  <c r="CB35" i="26"/>
  <c r="CC309" i="26"/>
  <c r="CB309" i="26"/>
  <c r="CC321" i="26"/>
  <c r="CB321" i="26"/>
  <c r="CC353" i="26"/>
  <c r="CB353" i="26"/>
  <c r="CC369" i="26"/>
  <c r="CB369" i="26"/>
  <c r="CC413" i="26"/>
  <c r="CB413" i="26"/>
  <c r="CC489" i="26"/>
  <c r="CB489" i="26"/>
  <c r="CC529" i="26"/>
  <c r="CB529" i="26"/>
  <c r="CC577" i="26"/>
  <c r="CB577" i="26"/>
  <c r="CC229" i="26"/>
  <c r="CB229" i="26"/>
  <c r="CC302" i="26"/>
  <c r="CB302" i="26"/>
  <c r="CC537" i="26"/>
  <c r="CB537" i="26"/>
  <c r="CC33" i="26"/>
  <c r="CB33" i="26"/>
  <c r="CC63" i="26"/>
  <c r="CB63" i="26"/>
  <c r="CC127" i="26"/>
  <c r="CB127" i="26"/>
  <c r="CC255" i="26"/>
  <c r="CB255" i="26"/>
  <c r="CC301" i="26"/>
  <c r="CB301" i="26"/>
  <c r="CC319" i="26"/>
  <c r="CB319" i="26"/>
  <c r="CC447" i="26"/>
  <c r="CB447" i="26"/>
  <c r="CC523" i="26"/>
  <c r="CB523" i="26"/>
  <c r="CC555" i="26"/>
  <c r="CB555" i="26"/>
  <c r="CC407" i="26"/>
  <c r="CB407" i="26"/>
  <c r="CC467" i="26"/>
  <c r="CB467" i="26"/>
  <c r="CC27" i="26"/>
  <c r="CB27" i="26"/>
  <c r="CC43" i="26"/>
  <c r="CB43" i="26"/>
  <c r="CC187" i="26"/>
  <c r="CB187" i="26"/>
  <c r="CC189" i="26"/>
  <c r="CB189" i="26"/>
  <c r="CC195" i="26"/>
  <c r="CB195" i="26"/>
  <c r="CC311" i="26"/>
  <c r="CB311" i="26"/>
  <c r="CC483" i="26"/>
  <c r="CB483" i="26"/>
  <c r="CC531" i="26"/>
  <c r="CB531" i="26"/>
  <c r="CC539" i="26"/>
  <c r="CB539" i="26"/>
  <c r="CC95" i="26"/>
  <c r="CB95" i="26"/>
  <c r="CC15" i="26"/>
  <c r="CB15" i="26"/>
  <c r="CC5" i="26"/>
  <c r="CB5" i="26"/>
  <c r="CC545" i="26"/>
  <c r="CB545" i="26"/>
  <c r="CC551" i="26"/>
  <c r="CB551" i="26"/>
  <c r="CC565" i="26"/>
  <c r="CB565" i="26"/>
  <c r="CC547" i="26"/>
  <c r="CB547" i="26"/>
  <c r="CC39" i="26"/>
  <c r="CB39" i="26"/>
  <c r="CC549" i="26"/>
  <c r="CB549" i="26"/>
  <c r="CC559" i="26"/>
  <c r="CB559" i="26"/>
  <c r="CC579" i="26"/>
  <c r="CB579" i="26"/>
  <c r="CC19" i="26"/>
  <c r="CB19" i="26"/>
  <c r="CC572" i="26"/>
  <c r="CC504" i="26"/>
  <c r="CC544" i="26"/>
  <c r="CC420" i="26"/>
  <c r="CC290" i="26"/>
  <c r="CB290" i="26"/>
  <c r="CC21" i="26"/>
  <c r="CB21" i="26"/>
  <c r="CC29" i="26"/>
  <c r="CB29" i="26"/>
  <c r="CC47" i="26"/>
  <c r="CB47" i="26"/>
  <c r="CC49" i="26"/>
  <c r="CB49" i="26"/>
  <c r="CC59" i="26"/>
  <c r="CB59" i="26"/>
  <c r="CC65" i="26"/>
  <c r="CB65" i="26"/>
  <c r="CC67" i="26"/>
  <c r="CB67" i="26"/>
  <c r="CC69" i="26"/>
  <c r="CB69" i="26"/>
  <c r="CC71" i="26"/>
  <c r="CB71" i="26"/>
  <c r="CC75" i="26"/>
  <c r="CB75" i="26"/>
  <c r="CC83" i="26"/>
  <c r="CB83" i="26"/>
  <c r="CC85" i="26"/>
  <c r="CB85" i="26"/>
  <c r="CC87" i="26"/>
  <c r="CB87" i="26"/>
  <c r="CC91" i="26"/>
  <c r="CB91" i="26"/>
  <c r="CC93" i="26"/>
  <c r="CB93" i="26"/>
  <c r="CC103" i="26"/>
  <c r="CB103" i="26"/>
  <c r="CC107" i="26"/>
  <c r="CB107" i="26"/>
  <c r="CC113" i="26"/>
  <c r="CB113" i="26"/>
  <c r="CC115" i="26"/>
  <c r="CB115" i="26"/>
  <c r="CC123" i="26"/>
  <c r="CB123" i="26"/>
  <c r="CC131" i="26"/>
  <c r="CB131" i="26"/>
  <c r="CC135" i="26"/>
  <c r="CB135" i="26"/>
  <c r="CC139" i="26"/>
  <c r="CB139" i="26"/>
  <c r="CC151" i="26"/>
  <c r="CB151" i="26"/>
  <c r="CC155" i="26"/>
  <c r="CB155" i="26"/>
  <c r="CC159" i="26"/>
  <c r="CB159" i="26"/>
  <c r="CC163" i="26"/>
  <c r="CB163" i="26"/>
  <c r="CC165" i="26"/>
  <c r="CB165" i="26"/>
  <c r="CC171" i="26"/>
  <c r="CB171" i="26"/>
  <c r="CC211" i="26"/>
  <c r="CB211" i="26"/>
  <c r="CC215" i="26"/>
  <c r="CB215" i="26"/>
  <c r="CC219" i="26"/>
  <c r="CB219" i="26"/>
  <c r="CC223" i="26"/>
  <c r="CB223" i="26"/>
  <c r="CC225" i="26"/>
  <c r="CB225" i="26"/>
  <c r="CC227" i="26"/>
  <c r="CB227" i="26"/>
  <c r="CC231" i="26"/>
  <c r="CB231" i="26"/>
  <c r="CC235" i="26"/>
  <c r="CB235" i="26"/>
  <c r="CC243" i="26"/>
  <c r="CB243" i="26"/>
  <c r="CC245" i="26"/>
  <c r="CB245" i="26"/>
  <c r="CC247" i="26"/>
  <c r="CB247" i="26"/>
  <c r="CC251" i="26"/>
  <c r="CB251" i="26"/>
  <c r="CC259" i="26"/>
  <c r="CB259" i="26"/>
  <c r="CC267" i="26"/>
  <c r="CB267" i="26"/>
  <c r="CC269" i="26"/>
  <c r="CB269" i="26"/>
  <c r="CC271" i="26"/>
  <c r="CB271" i="26"/>
  <c r="CC275" i="26"/>
  <c r="CB275" i="26"/>
  <c r="CC279" i="26"/>
  <c r="CB279" i="26"/>
  <c r="CC283" i="26"/>
  <c r="CB283" i="26"/>
  <c r="CC291" i="26"/>
  <c r="CB291" i="26"/>
  <c r="CC295" i="26"/>
  <c r="CB295" i="26"/>
  <c r="CC299" i="26"/>
  <c r="CB299" i="26"/>
  <c r="CC303" i="26"/>
  <c r="CB303" i="26"/>
  <c r="CC305" i="26"/>
  <c r="CB305" i="26"/>
  <c r="CC307" i="26"/>
  <c r="CB307" i="26"/>
  <c r="CC315" i="26"/>
  <c r="CB315" i="26"/>
  <c r="CC323" i="26"/>
  <c r="CB323" i="26"/>
  <c r="CC327" i="26"/>
  <c r="CB327" i="26"/>
  <c r="CC329" i="26"/>
  <c r="CB329" i="26"/>
  <c r="CC339" i="26"/>
  <c r="CB339" i="26"/>
  <c r="CC343" i="26"/>
  <c r="CB343" i="26"/>
  <c r="CC351" i="26"/>
  <c r="CB351" i="26"/>
  <c r="CC355" i="26"/>
  <c r="CB355" i="26"/>
  <c r="CC363" i="26"/>
  <c r="CB363" i="26"/>
  <c r="CC371" i="26"/>
  <c r="CB371" i="26"/>
  <c r="CC375" i="26"/>
  <c r="CB375" i="26"/>
  <c r="CC379" i="26"/>
  <c r="CB379" i="26"/>
  <c r="CC387" i="26"/>
  <c r="CB387" i="26"/>
  <c r="CC395" i="26"/>
  <c r="CB395" i="26"/>
  <c r="CC399" i="26"/>
  <c r="CB399" i="26"/>
  <c r="CC403" i="26"/>
  <c r="CB403" i="26"/>
  <c r="CC411" i="26"/>
  <c r="CB411" i="26"/>
  <c r="CC415" i="26"/>
  <c r="CB415" i="26"/>
  <c r="CC419" i="26"/>
  <c r="CB419" i="26"/>
  <c r="CC423" i="26"/>
  <c r="CB423" i="26"/>
  <c r="CC427" i="26"/>
  <c r="CB427" i="26"/>
  <c r="CC431" i="26"/>
  <c r="CB431" i="26"/>
  <c r="CC435" i="26"/>
  <c r="CB435" i="26"/>
  <c r="CC439" i="26"/>
  <c r="CB439" i="26"/>
  <c r="CC451" i="26"/>
  <c r="CB451" i="26"/>
  <c r="CC455" i="26"/>
  <c r="CB455" i="26"/>
  <c r="CC459" i="26"/>
  <c r="CB459" i="26"/>
  <c r="CC471" i="26"/>
  <c r="CB471" i="26"/>
  <c r="CC475" i="26"/>
  <c r="CB475" i="26"/>
  <c r="CC479" i="26"/>
  <c r="CB479" i="26"/>
  <c r="CC491" i="26"/>
  <c r="CB491" i="26"/>
  <c r="CC495" i="26"/>
  <c r="CB495" i="26"/>
  <c r="CC499" i="26"/>
  <c r="CB499" i="26"/>
  <c r="CC507" i="26"/>
  <c r="CB507" i="26"/>
  <c r="CC511" i="26"/>
  <c r="CB511" i="26"/>
  <c r="CC527" i="26"/>
  <c r="CB527" i="26"/>
  <c r="CC575" i="26"/>
  <c r="CB575" i="26"/>
  <c r="CC566" i="26"/>
  <c r="CC444" i="26"/>
  <c r="CB444" i="26"/>
  <c r="CC111" i="26"/>
  <c r="CB111" i="26"/>
  <c r="CC287" i="26"/>
  <c r="CB287" i="26"/>
  <c r="CC561" i="26"/>
  <c r="CB561" i="26"/>
  <c r="CC563" i="26"/>
  <c r="CB563" i="26"/>
  <c r="CC374" i="26"/>
  <c r="CB374" i="26"/>
  <c r="CC557" i="26"/>
  <c r="CB557" i="26"/>
  <c r="CC143" i="26"/>
  <c r="CB143" i="26"/>
  <c r="CC367" i="26"/>
  <c r="CB367" i="26"/>
  <c r="CC543" i="26"/>
  <c r="CB543" i="26"/>
  <c r="CC394" i="26"/>
  <c r="CB394" i="26"/>
  <c r="CC207" i="26"/>
  <c r="CB207" i="26"/>
  <c r="CC497" i="26"/>
  <c r="CB497" i="26"/>
  <c r="CB92" i="26"/>
  <c r="CD92" i="26"/>
  <c r="CD82" i="26"/>
  <c r="CH82" i="26" s="1"/>
  <c r="CB72" i="26"/>
  <c r="CD72" i="26"/>
  <c r="CD58" i="26"/>
  <c r="CH58" i="26" s="1"/>
  <c r="CD38" i="26"/>
  <c r="CH38" i="26" s="1"/>
  <c r="CD22" i="26"/>
  <c r="CH22" i="26" s="1"/>
  <c r="CB7" i="26"/>
  <c r="CD7" i="26"/>
  <c r="CB9" i="26"/>
  <c r="CD9" i="26"/>
  <c r="CB11" i="26"/>
  <c r="CD11" i="26"/>
  <c r="CB13" i="26"/>
  <c r="CD13" i="26"/>
  <c r="CB31" i="26"/>
  <c r="CD31" i="26"/>
  <c r="CB55" i="26"/>
  <c r="CD55" i="26"/>
  <c r="CB79" i="26"/>
  <c r="CD79" i="26"/>
  <c r="CB133" i="26"/>
  <c r="CD133" i="26"/>
  <c r="CB145" i="26"/>
  <c r="CD145" i="26"/>
  <c r="CB147" i="26"/>
  <c r="CD147" i="26"/>
  <c r="CB149" i="26"/>
  <c r="CD149" i="26"/>
  <c r="CB157" i="26"/>
  <c r="CD157" i="26"/>
  <c r="CB167" i="26"/>
  <c r="CD167" i="26"/>
  <c r="CB175" i="26"/>
  <c r="CD175" i="26"/>
  <c r="CB177" i="26"/>
  <c r="CD177" i="26"/>
  <c r="CB179" i="26"/>
  <c r="CD179" i="26"/>
  <c r="CB181" i="26"/>
  <c r="CD181" i="26"/>
  <c r="CB183" i="26"/>
  <c r="CD183" i="26"/>
  <c r="CB191" i="26"/>
  <c r="CD191" i="26"/>
  <c r="CB193" i="26"/>
  <c r="CD193" i="26"/>
  <c r="CB199" i="26"/>
  <c r="CD199" i="26"/>
  <c r="CB201" i="26"/>
  <c r="CD201" i="26"/>
  <c r="CB203" i="26"/>
  <c r="CD203" i="26"/>
  <c r="CB217" i="26"/>
  <c r="CD217" i="26"/>
  <c r="CB239" i="26"/>
  <c r="CD239" i="26"/>
  <c r="CB241" i="26"/>
  <c r="CD241" i="26"/>
  <c r="CB253" i="26"/>
  <c r="CD253" i="26"/>
  <c r="CB263" i="26"/>
  <c r="CD263" i="26"/>
  <c r="CB265" i="26"/>
  <c r="CD265" i="26"/>
  <c r="CB331" i="26"/>
  <c r="CD331" i="26"/>
  <c r="CB333" i="26"/>
  <c r="CD333" i="26"/>
  <c r="CB335" i="26"/>
  <c r="CD335" i="26"/>
  <c r="CB347" i="26"/>
  <c r="CD347" i="26"/>
  <c r="CB349" i="26"/>
  <c r="CD349" i="26"/>
  <c r="CB359" i="26"/>
  <c r="CD359" i="26"/>
  <c r="CB383" i="26"/>
  <c r="CD383" i="26"/>
  <c r="CB391" i="26"/>
  <c r="CD391" i="26"/>
  <c r="CB443" i="26"/>
  <c r="CD443" i="26"/>
  <c r="CB461" i="26"/>
  <c r="CD461" i="26"/>
  <c r="CB463" i="26"/>
  <c r="CD463" i="26"/>
  <c r="CB465" i="26"/>
  <c r="CD465" i="26"/>
  <c r="CB477" i="26"/>
  <c r="CD477" i="26"/>
  <c r="CB515" i="26"/>
  <c r="CD515" i="26"/>
  <c r="CB517" i="26"/>
  <c r="CD517" i="26"/>
  <c r="CB519" i="26"/>
  <c r="CD519" i="26"/>
  <c r="CB521" i="26"/>
  <c r="CD521" i="26"/>
  <c r="CB571" i="26"/>
  <c r="CD571" i="26"/>
  <c r="CB573" i="26"/>
  <c r="CD573" i="26"/>
  <c r="CD440" i="26"/>
  <c r="CH440" i="26" s="1"/>
  <c r="CB438" i="26"/>
  <c r="CD438" i="26"/>
  <c r="CB434" i="26"/>
  <c r="CD434" i="26"/>
  <c r="CD432" i="26"/>
  <c r="CH432" i="26" s="1"/>
  <c r="CD430" i="26"/>
  <c r="CH430" i="26" s="1"/>
  <c r="CD426" i="26"/>
  <c r="CH426" i="26" s="1"/>
  <c r="CD424" i="26"/>
  <c r="CH424" i="26" s="1"/>
  <c r="CB422" i="26"/>
  <c r="CD422" i="26"/>
  <c r="CD418" i="26"/>
  <c r="CH418" i="26" s="1"/>
  <c r="CB416" i="26"/>
  <c r="CD416" i="26"/>
  <c r="CB402" i="26"/>
  <c r="CD402" i="26"/>
  <c r="CD380" i="26"/>
  <c r="CH380" i="26" s="1"/>
  <c r="CB370" i="26"/>
  <c r="CD370" i="26"/>
  <c r="CB366" i="26"/>
  <c r="CD366" i="26"/>
  <c r="CD354" i="26"/>
  <c r="CH354" i="26" s="1"/>
  <c r="CD326" i="26"/>
  <c r="CH326" i="26" s="1"/>
  <c r="CD324" i="26"/>
  <c r="CH324" i="26" s="1"/>
  <c r="CB316" i="26"/>
  <c r="CD316" i="26"/>
  <c r="CB306" i="26"/>
  <c r="CD306" i="26"/>
  <c r="CB294" i="26"/>
  <c r="CD294" i="26"/>
  <c r="CB284" i="26"/>
  <c r="CD284" i="26"/>
  <c r="CD282" i="26"/>
  <c r="CH282" i="26" s="1"/>
  <c r="CD268" i="26"/>
  <c r="CH268" i="26" s="1"/>
  <c r="CD258" i="26"/>
  <c r="CH258" i="26" s="1"/>
  <c r="CD250" i="26"/>
  <c r="CH250" i="26" s="1"/>
  <c r="CD244" i="26"/>
  <c r="CH244" i="26" s="1"/>
  <c r="CD242" i="26"/>
  <c r="CH242" i="26" s="1"/>
  <c r="CD236" i="26"/>
  <c r="CH236" i="26" s="1"/>
  <c r="CB234" i="26"/>
  <c r="CD234" i="26"/>
  <c r="CD232" i="26"/>
  <c r="CH232" i="26" s="1"/>
  <c r="CD210" i="26"/>
  <c r="CH210" i="26" s="1"/>
  <c r="CD198" i="26"/>
  <c r="CH198" i="26" s="1"/>
  <c r="CB186" i="26"/>
  <c r="CD186" i="26"/>
  <c r="CD160" i="26"/>
  <c r="CH160" i="26" s="1"/>
  <c r="CD154" i="26"/>
  <c r="CH154" i="26" s="1"/>
  <c r="CD120" i="26"/>
  <c r="CH120" i="26" s="1"/>
  <c r="CD118" i="26"/>
  <c r="CH118" i="26" s="1"/>
  <c r="CB110" i="26"/>
  <c r="CD110" i="26"/>
  <c r="CB108" i="26"/>
  <c r="CD108" i="26"/>
  <c r="CD104" i="26"/>
  <c r="CH104" i="26" s="1"/>
  <c r="CB100" i="26"/>
  <c r="CD100" i="26"/>
  <c r="CD90" i="26"/>
  <c r="CH90" i="26" s="1"/>
  <c r="CD86" i="26"/>
  <c r="CH86" i="26" s="1"/>
  <c r="CB70" i="26"/>
  <c r="CD70" i="26"/>
  <c r="CD66" i="26"/>
  <c r="CH66" i="26" s="1"/>
  <c r="CD36" i="26"/>
  <c r="CH36" i="26" s="1"/>
  <c r="O302" i="19"/>
  <c r="H603" i="26"/>
  <c r="H588" i="26"/>
  <c r="D619" i="26"/>
  <c r="BG422" i="26"/>
  <c r="BH304" i="26"/>
  <c r="CN304" i="26" s="1"/>
  <c r="C304" i="34" s="1"/>
  <c r="J155" i="34" s="1"/>
  <c r="M155" i="34" s="1"/>
  <c r="AG155" i="32" s="1"/>
  <c r="AU16" i="26"/>
  <c r="AU144" i="26"/>
  <c r="AU96" i="26"/>
  <c r="AU80" i="26"/>
  <c r="AU32" i="26"/>
  <c r="AU112" i="26"/>
  <c r="AU280" i="26"/>
  <c r="AU176" i="26"/>
  <c r="AU88" i="26"/>
  <c r="AU188" i="26"/>
  <c r="AU38" i="26"/>
  <c r="AU138" i="26"/>
  <c r="AU114" i="26"/>
  <c r="AU106" i="26"/>
  <c r="AU98" i="26"/>
  <c r="AU62" i="26"/>
  <c r="AU34" i="26"/>
  <c r="AU200" i="26"/>
  <c r="AU306" i="26"/>
  <c r="AU456" i="26"/>
  <c r="AU296" i="26"/>
  <c r="AU498" i="26"/>
  <c r="AU42" i="26"/>
  <c r="AU514" i="26"/>
  <c r="AU474" i="26"/>
  <c r="AU458" i="26"/>
  <c r="AU442" i="26"/>
  <c r="AU298" i="26"/>
  <c r="AU250" i="26"/>
  <c r="AU218" i="26"/>
  <c r="AU528" i="26"/>
  <c r="AU496" i="26"/>
  <c r="AU480" i="26"/>
  <c r="AU464" i="26"/>
  <c r="AU466" i="26"/>
  <c r="AU322" i="26"/>
  <c r="AU384" i="26"/>
  <c r="AU512" i="26"/>
  <c r="AU248" i="26"/>
  <c r="AU168" i="26"/>
  <c r="AU434" i="26"/>
  <c r="AU328" i="26"/>
  <c r="AU482" i="26"/>
  <c r="AU378" i="26"/>
  <c r="AU240" i="26"/>
  <c r="AU418" i="26"/>
  <c r="AU354" i="26"/>
  <c r="AU290" i="26"/>
  <c r="AU170" i="26"/>
  <c r="AU146" i="26"/>
  <c r="AU216" i="26"/>
  <c r="AU520" i="26"/>
  <c r="AU504" i="26"/>
  <c r="AU432" i="26"/>
  <c r="AU376" i="26"/>
  <c r="AU224" i="26"/>
  <c r="AU152" i="26"/>
  <c r="AU506" i="26"/>
  <c r="AU198" i="26"/>
  <c r="AU128" i="26"/>
  <c r="AU74" i="26"/>
  <c r="AU410" i="26"/>
  <c r="AU92" i="26"/>
  <c r="AU202" i="26"/>
  <c r="AU214" i="26"/>
  <c r="AU396" i="26"/>
  <c r="AU190" i="26"/>
  <c r="AU44" i="26"/>
  <c r="AU154" i="26"/>
  <c r="BQ572" i="26"/>
  <c r="CA572" i="26" s="1"/>
  <c r="CD572" i="26" s="1"/>
  <c r="CH572" i="26" s="1"/>
  <c r="AU436" i="26"/>
  <c r="BQ570" i="26"/>
  <c r="AU86" i="26"/>
  <c r="AU64" i="26"/>
  <c r="AU468" i="26"/>
  <c r="AU404" i="26"/>
  <c r="AU342" i="26"/>
  <c r="AU100" i="26"/>
  <c r="AU346" i="26"/>
  <c r="AU140" i="26"/>
  <c r="AU116" i="26"/>
  <c r="AU262" i="26"/>
  <c r="AU420" i="26"/>
  <c r="AU70" i="26"/>
  <c r="AU536" i="26"/>
  <c r="BQ580" i="26"/>
  <c r="CA580" i="26" s="1"/>
  <c r="CD580" i="26" s="1"/>
  <c r="CH580" i="26" s="1"/>
  <c r="AU516" i="26"/>
  <c r="AU124" i="26"/>
  <c r="AU524" i="26"/>
  <c r="AU330" i="26"/>
  <c r="AU102" i="26"/>
  <c r="AU206" i="26"/>
  <c r="AU444" i="26"/>
  <c r="AU238" i="26"/>
  <c r="AU374" i="26"/>
  <c r="AU292" i="26"/>
  <c r="AU446" i="26"/>
  <c r="AU494" i="26"/>
  <c r="AU522" i="26"/>
  <c r="AU382" i="26"/>
  <c r="AU364" i="26"/>
  <c r="AU340" i="26"/>
  <c r="AU316" i="26"/>
  <c r="AU308" i="26"/>
  <c r="AU132" i="26"/>
  <c r="AU438" i="26"/>
  <c r="AU490" i="26"/>
  <c r="AU276" i="26"/>
  <c r="AU260" i="26"/>
  <c r="AU462" i="26"/>
  <c r="AU452" i="26"/>
  <c r="AU108" i="26"/>
  <c r="AU236" i="26"/>
  <c r="AU478" i="26"/>
  <c r="AU294" i="26"/>
  <c r="AX588" i="26"/>
  <c r="AU302" i="26"/>
  <c r="AU300" i="26"/>
  <c r="AU338" i="26"/>
  <c r="AU470" i="26"/>
  <c r="AU362" i="26"/>
  <c r="AU242" i="26"/>
  <c r="AU14" i="26"/>
  <c r="AU422" i="26"/>
  <c r="AU534" i="26"/>
  <c r="AU158" i="26"/>
  <c r="AU22" i="26"/>
  <c r="AU46" i="26"/>
  <c r="BQ84" i="26"/>
  <c r="BR84" i="26" s="1"/>
  <c r="BS84" i="26" s="1"/>
  <c r="AU8" i="26"/>
  <c r="AU286" i="26"/>
  <c r="AU278" i="26"/>
  <c r="AU256" i="26"/>
  <c r="AU254" i="26"/>
  <c r="AU184" i="26"/>
  <c r="AU210" i="26"/>
  <c r="AU172" i="26"/>
  <c r="AU30" i="26"/>
  <c r="AU196" i="26"/>
  <c r="AU136" i="26"/>
  <c r="AU272" i="26"/>
  <c r="AU180" i="26"/>
  <c r="AU174" i="26"/>
  <c r="AU160" i="26"/>
  <c r="AU130" i="26"/>
  <c r="AU104" i="26"/>
  <c r="AU72" i="26"/>
  <c r="AU48" i="26"/>
  <c r="AU20" i="26"/>
  <c r="AU24" i="26"/>
  <c r="AU26" i="26"/>
  <c r="AU18" i="26"/>
  <c r="AU94" i="26"/>
  <c r="AU472" i="26"/>
  <c r="AU426" i="26"/>
  <c r="AU274" i="26"/>
  <c r="AU186" i="26"/>
  <c r="AU282" i="26"/>
  <c r="AU320" i="26"/>
  <c r="AU352" i="26"/>
  <c r="AU336" i="26"/>
  <c r="AU208" i="26"/>
  <c r="AU194" i="26"/>
  <c r="AU312" i="26"/>
  <c r="AU488" i="26"/>
  <c r="AU440" i="26"/>
  <c r="AU424" i="26"/>
  <c r="AU408" i="26"/>
  <c r="AU232" i="26"/>
  <c r="AU56" i="26"/>
  <c r="AU394" i="26"/>
  <c r="AU226" i="26"/>
  <c r="AU402" i="26"/>
  <c r="AU416" i="26"/>
  <c r="AU386" i="26"/>
  <c r="AU178" i="26"/>
  <c r="AU162" i="26"/>
  <c r="AU50" i="26"/>
  <c r="AU448" i="26"/>
  <c r="AU392" i="26"/>
  <c r="AU360" i="26"/>
  <c r="AU288" i="26"/>
  <c r="AU264" i="26"/>
  <c r="AU192" i="26"/>
  <c r="AU366" i="26"/>
  <c r="AU40" i="26"/>
  <c r="AU84" i="26"/>
  <c r="BQ74" i="26"/>
  <c r="AU58" i="26"/>
  <c r="AU122" i="26"/>
  <c r="AU530" i="26"/>
  <c r="AU400" i="26"/>
  <c r="AU234" i="26"/>
  <c r="BQ202" i="26"/>
  <c r="CA202" i="26" s="1"/>
  <c r="CD202" i="26" s="1"/>
  <c r="CH202" i="26" s="1"/>
  <c r="AU334" i="26"/>
  <c r="AU60" i="26"/>
  <c r="AU266" i="26"/>
  <c r="AU68" i="26"/>
  <c r="AU380" i="26"/>
  <c r="AU28" i="26"/>
  <c r="BQ576" i="26"/>
  <c r="CA576" i="26" s="1"/>
  <c r="CD576" i="26" s="1"/>
  <c r="CH576" i="26" s="1"/>
  <c r="AU246" i="26"/>
  <c r="AU150" i="26"/>
  <c r="AU78" i="26"/>
  <c r="AU52" i="26"/>
  <c r="AU36" i="26"/>
  <c r="AU344" i="26"/>
  <c r="AU110" i="26"/>
  <c r="AU164" i="26"/>
  <c r="AU126" i="26"/>
  <c r="AU356" i="26"/>
  <c r="AU182" i="26"/>
  <c r="AU76" i="26"/>
  <c r="AU220" i="26"/>
  <c r="BQ566" i="26"/>
  <c r="CA566" i="26" s="1"/>
  <c r="CD566" i="26" s="1"/>
  <c r="CH566" i="26" s="1"/>
  <c r="BQ558" i="26"/>
  <c r="CA558" i="26" s="1"/>
  <c r="CD558" i="26" s="1"/>
  <c r="BQ550" i="26"/>
  <c r="CA550" i="26" s="1"/>
  <c r="BQ540" i="26"/>
  <c r="BQ538" i="26"/>
  <c r="CA538" i="26" s="1"/>
  <c r="CD538" i="26" s="1"/>
  <c r="CH538" i="26" s="1"/>
  <c r="BQ578" i="26"/>
  <c r="BQ560" i="26"/>
  <c r="BQ552" i="26"/>
  <c r="BQ564" i="26"/>
  <c r="CA564" i="26" s="1"/>
  <c r="CD564" i="26" s="1"/>
  <c r="CH564" i="26" s="1"/>
  <c r="BQ556" i="26"/>
  <c r="CA556" i="26" s="1"/>
  <c r="BQ548" i="26"/>
  <c r="CA548" i="26" s="1"/>
  <c r="BQ546" i="26"/>
  <c r="CA546" i="26" s="1"/>
  <c r="AU310" i="26"/>
  <c r="AU532" i="26"/>
  <c r="AU222" i="26"/>
  <c r="AU460" i="26"/>
  <c r="AU212" i="26"/>
  <c r="AU268" i="26"/>
  <c r="AU486" i="26"/>
  <c r="AU484" i="26"/>
  <c r="AU368" i="26"/>
  <c r="AU348" i="26"/>
  <c r="AU326" i="26"/>
  <c r="AU314" i="26"/>
  <c r="AU148" i="26"/>
  <c r="AU284" i="26"/>
  <c r="AU270" i="26"/>
  <c r="AU252" i="26"/>
  <c r="AU430" i="26"/>
  <c r="AU454" i="26"/>
  <c r="AU390" i="26"/>
  <c r="AU142" i="26"/>
  <c r="AU358" i="26"/>
  <c r="AU166" i="26"/>
  <c r="AU508" i="26"/>
  <c r="AU324" i="26"/>
  <c r="AU372" i="26"/>
  <c r="AU476" i="26"/>
  <c r="AU428" i="26"/>
  <c r="AU526" i="26"/>
  <c r="AU332" i="26"/>
  <c r="AU510" i="26"/>
  <c r="AU388" i="26"/>
  <c r="AU134" i="26"/>
  <c r="AU406" i="26"/>
  <c r="AS554" i="26"/>
  <c r="BG554" i="26" s="1"/>
  <c r="F599" i="26"/>
  <c r="BF394" i="26"/>
  <c r="BF62" i="26"/>
  <c r="BF88" i="26"/>
  <c r="BG462" i="26"/>
  <c r="BF456" i="26"/>
  <c r="BF26" i="26"/>
  <c r="BH426" i="26"/>
  <c r="CN426" i="26" s="1"/>
  <c r="C426" i="34" s="1"/>
  <c r="J216" i="34" s="1"/>
  <c r="M216" i="34" s="1"/>
  <c r="AG216" i="32" s="1"/>
  <c r="BH62" i="26"/>
  <c r="CN62" i="26" s="1"/>
  <c r="BH270" i="26"/>
  <c r="CN270" i="26" s="1"/>
  <c r="C270" i="34" s="1"/>
  <c r="J138" i="34" s="1"/>
  <c r="M138" i="34" s="1"/>
  <c r="AG138" i="32" s="1"/>
  <c r="BH394" i="26"/>
  <c r="CN394" i="26" s="1"/>
  <c r="C394" i="34" s="1"/>
  <c r="J200" i="34" s="1"/>
  <c r="M200" i="34" s="1"/>
  <c r="AG200" i="32" s="1"/>
  <c r="BH132" i="26"/>
  <c r="CN132" i="26" s="1"/>
  <c r="BH460" i="26"/>
  <c r="CN460" i="26" s="1"/>
  <c r="BF246" i="26"/>
  <c r="BG246" i="26" s="1"/>
  <c r="BH38" i="26"/>
  <c r="CN38" i="26" s="1"/>
  <c r="C38" i="34" s="1"/>
  <c r="J22" i="34" s="1"/>
  <c r="M22" i="34" s="1"/>
  <c r="AG22" i="32" s="1"/>
  <c r="BH272" i="26"/>
  <c r="CN272" i="26" s="1"/>
  <c r="C272" i="34" s="1"/>
  <c r="J139" i="34" s="1"/>
  <c r="M139" i="34" s="1"/>
  <c r="AG139" i="32" s="1"/>
  <c r="BT286" i="26"/>
  <c r="BZ286" i="26" s="1"/>
  <c r="BH30" i="26"/>
  <c r="CN30" i="26" s="1"/>
  <c r="BF98" i="26"/>
  <c r="BF30" i="26"/>
  <c r="BH246" i="26"/>
  <c r="CN246" i="26" s="1"/>
  <c r="BF270" i="26"/>
  <c r="BG242" i="26"/>
  <c r="G586" i="26"/>
  <c r="BH58" i="26"/>
  <c r="CN58" i="26" s="1"/>
  <c r="C58" i="34" s="1"/>
  <c r="J32" i="34" s="1"/>
  <c r="M32" i="34" s="1"/>
  <c r="AG32" i="32" s="1"/>
  <c r="BM32" i="32" s="1"/>
  <c r="BR32" i="32" s="1"/>
  <c r="BF220" i="26"/>
  <c r="BR10" i="26"/>
  <c r="BS10" i="26" s="1"/>
  <c r="BT26" i="26"/>
  <c r="BZ26" i="26" s="1"/>
  <c r="CC26" i="26" s="1"/>
  <c r="BR504" i="26"/>
  <c r="BS504" i="26" s="1"/>
  <c r="BF488" i="26"/>
  <c r="BF504" i="26"/>
  <c r="BH472" i="26"/>
  <c r="CN472" i="26" s="1"/>
  <c r="BH342" i="26"/>
  <c r="CN342" i="26" s="1"/>
  <c r="BH456" i="26"/>
  <c r="CN456" i="26" s="1"/>
  <c r="BR342" i="26"/>
  <c r="BS342" i="26" s="1"/>
  <c r="BT472" i="26"/>
  <c r="BZ472" i="26" s="1"/>
  <c r="BT220" i="26"/>
  <c r="BZ220" i="26" s="1"/>
  <c r="BG526" i="26"/>
  <c r="BR374" i="26"/>
  <c r="BS374" i="26" s="1"/>
  <c r="BH504" i="26"/>
  <c r="CN504" i="26" s="1"/>
  <c r="BF472" i="26"/>
  <c r="BH488" i="26"/>
  <c r="CN488" i="26" s="1"/>
  <c r="BH104" i="26"/>
  <c r="CN104" i="26" s="1"/>
  <c r="C104" i="34" s="1"/>
  <c r="J55" i="34" s="1"/>
  <c r="M55" i="34" s="1"/>
  <c r="AG55" i="32" s="1"/>
  <c r="BG108" i="26"/>
  <c r="BF342" i="26"/>
  <c r="BH26" i="26"/>
  <c r="CN26" i="26" s="1"/>
  <c r="BG132" i="26"/>
  <c r="BH312" i="26"/>
  <c r="CN312" i="26" s="1"/>
  <c r="BF312" i="26"/>
  <c r="BF10" i="26"/>
  <c r="BF580" i="26"/>
  <c r="BG372" i="26"/>
  <c r="BF104" i="26"/>
  <c r="BH220" i="26"/>
  <c r="CN220" i="26" s="1"/>
  <c r="C220" i="34" s="1"/>
  <c r="J113" i="34" s="1"/>
  <c r="M113" i="34" s="1"/>
  <c r="AG113" i="32" s="1"/>
  <c r="BF266" i="26"/>
  <c r="BF374" i="26"/>
  <c r="BH10" i="26"/>
  <c r="CN10" i="26" s="1"/>
  <c r="C10" i="34" s="1"/>
  <c r="J8" i="34" s="1"/>
  <c r="M8" i="34" s="1"/>
  <c r="AG8" i="32" s="1"/>
  <c r="BH374" i="26"/>
  <c r="CN374" i="26" s="1"/>
  <c r="C374" i="34" s="1"/>
  <c r="J190" i="34" s="1"/>
  <c r="M190" i="34" s="1"/>
  <c r="AG190" i="32" s="1"/>
  <c r="BH18" i="26"/>
  <c r="CN18" i="26" s="1"/>
  <c r="BH238" i="26"/>
  <c r="CN238" i="26" s="1"/>
  <c r="C238" i="34" s="1"/>
  <c r="J122" i="34" s="1"/>
  <c r="M122" i="34" s="1"/>
  <c r="AG122" i="32" s="1"/>
  <c r="BG368" i="26"/>
  <c r="BH90" i="26"/>
  <c r="CN90" i="26" s="1"/>
  <c r="C90" i="34" s="1"/>
  <c r="J48" i="34" s="1"/>
  <c r="M48" i="34" s="1"/>
  <c r="AG48" i="32" s="1"/>
  <c r="BG508" i="26"/>
  <c r="BF90" i="26"/>
  <c r="AS258" i="26"/>
  <c r="AS90" i="26"/>
  <c r="E17" i="3" a="1"/>
  <c r="E17" i="3" s="1"/>
  <c r="BG52" i="26"/>
  <c r="BT178" i="26"/>
  <c r="BZ178" i="26" s="1"/>
  <c r="BF122" i="26"/>
  <c r="BP334" i="26"/>
  <c r="BR334" i="26" s="1"/>
  <c r="BS334" i="26" s="1"/>
  <c r="BT128" i="26"/>
  <c r="BZ128" i="26" s="1"/>
  <c r="BG454" i="26"/>
  <c r="BF210" i="26"/>
  <c r="BF178" i="26"/>
  <c r="BF188" i="26"/>
  <c r="BT238" i="26"/>
  <c r="BZ238" i="26" s="1"/>
  <c r="AY82" i="26"/>
  <c r="BF42" i="26"/>
  <c r="BR370" i="26"/>
  <c r="BH370" i="26"/>
  <c r="CN370" i="26" s="1"/>
  <c r="C370" i="34" s="1"/>
  <c r="J188" i="34" s="1"/>
  <c r="M188" i="34" s="1"/>
  <c r="AG188" i="32" s="1"/>
  <c r="BH86" i="26"/>
  <c r="CN86" i="26" s="1"/>
  <c r="C86" i="34" s="1"/>
  <c r="J46" i="34" s="1"/>
  <c r="M46" i="34" s="1"/>
  <c r="AG46" i="32" s="1"/>
  <c r="BF304" i="26"/>
  <c r="BF448" i="26"/>
  <c r="BG36" i="26"/>
  <c r="BG522" i="26"/>
  <c r="BF318" i="26"/>
  <c r="BG430" i="26"/>
  <c r="BF420" i="26"/>
  <c r="BF334" i="26"/>
  <c r="BF536" i="26"/>
  <c r="BR444" i="26"/>
  <c r="BS444" i="26" s="1"/>
  <c r="BG314" i="26"/>
  <c r="AS82" i="26"/>
  <c r="BF290" i="26"/>
  <c r="BH448" i="26"/>
  <c r="CN448" i="26" s="1"/>
  <c r="C448" i="34" s="1"/>
  <c r="J227" i="34" s="1"/>
  <c r="M227" i="34" s="1"/>
  <c r="AG227" i="32" s="1"/>
  <c r="BH544" i="26"/>
  <c r="CN544" i="26" s="1"/>
  <c r="C544" i="34" s="1"/>
  <c r="J275" i="34" s="1"/>
  <c r="M275" i="34" s="1"/>
  <c r="AG275" i="32" s="1"/>
  <c r="BF558" i="26"/>
  <c r="BH128" i="26"/>
  <c r="CN128" i="26" s="1"/>
  <c r="C128" i="34" s="1"/>
  <c r="J67" i="34" s="1"/>
  <c r="M67" i="34" s="1"/>
  <c r="AG67" i="32" s="1"/>
  <c r="BG494" i="26"/>
  <c r="BH420" i="26"/>
  <c r="CN420" i="26" s="1"/>
  <c r="C420" i="34" s="1"/>
  <c r="J213" i="34" s="1"/>
  <c r="M213" i="34" s="1"/>
  <c r="AG213" i="32" s="1"/>
  <c r="BH210" i="26"/>
  <c r="CN210" i="26" s="1"/>
  <c r="C210" i="34" s="1"/>
  <c r="J108" i="34" s="1"/>
  <c r="M108" i="34" s="1"/>
  <c r="AG108" i="32" s="1"/>
  <c r="BF528" i="26"/>
  <c r="BF238" i="26"/>
  <c r="BG284" i="26"/>
  <c r="BG302" i="26"/>
  <c r="BG390" i="26"/>
  <c r="BG222" i="26"/>
  <c r="BF78" i="26"/>
  <c r="BH42" i="26"/>
  <c r="CN42" i="26" s="1"/>
  <c r="C42" i="34" s="1"/>
  <c r="J24" i="34" s="1"/>
  <c r="M24" i="34" s="1"/>
  <c r="AG24" i="32" s="1"/>
  <c r="BH290" i="26"/>
  <c r="CN290" i="26" s="1"/>
  <c r="C290" i="34" s="1"/>
  <c r="J148" i="34" s="1"/>
  <c r="M148" i="34" s="1"/>
  <c r="AG148" i="32" s="1"/>
  <c r="BT448" i="26"/>
  <c r="BZ448" i="26" s="1"/>
  <c r="BH318" i="26"/>
  <c r="CN318" i="26" s="1"/>
  <c r="BH444" i="26"/>
  <c r="CN444" i="26" s="1"/>
  <c r="C444" i="34" s="1"/>
  <c r="J225" i="34" s="1"/>
  <c r="M225" i="34" s="1"/>
  <c r="AG225" i="32" s="1"/>
  <c r="BF144" i="26"/>
  <c r="BG362" i="26"/>
  <c r="BF540" i="26"/>
  <c r="BT410" i="26"/>
  <c r="BZ410" i="26" s="1"/>
  <c r="BG470" i="26"/>
  <c r="BR420" i="26"/>
  <c r="BS420" i="26" s="1"/>
  <c r="BH536" i="26"/>
  <c r="CN536" i="26" s="1"/>
  <c r="BF128" i="26"/>
  <c r="BG478" i="26"/>
  <c r="BH178" i="26"/>
  <c r="CN178" i="26" s="1"/>
  <c r="C178" i="34" s="1"/>
  <c r="J92" i="34" s="1"/>
  <c r="M92" i="34" s="1"/>
  <c r="AG92" i="32" s="1"/>
  <c r="AS156" i="26"/>
  <c r="BH144" i="26"/>
  <c r="CN144" i="26" s="1"/>
  <c r="BH78" i="26"/>
  <c r="CN78" i="26" s="1"/>
  <c r="BH528" i="26"/>
  <c r="CN528" i="26" s="1"/>
  <c r="BG532" i="26"/>
  <c r="BF444" i="26"/>
  <c r="BG236" i="26"/>
  <c r="BG324" i="26"/>
  <c r="BF140" i="26"/>
  <c r="BH140" i="26"/>
  <c r="CN140" i="26" s="1"/>
  <c r="C140" i="34" s="1"/>
  <c r="J73" i="34" s="1"/>
  <c r="M73" i="34" s="1"/>
  <c r="AG73" i="32" s="1"/>
  <c r="BH572" i="26"/>
  <c r="CN572" i="26" s="1"/>
  <c r="C572" i="34" s="1"/>
  <c r="J290" i="34" s="1"/>
  <c r="M290" i="34" s="1"/>
  <c r="AG290" i="32" s="1"/>
  <c r="BF18" i="26"/>
  <c r="BF310" i="26"/>
  <c r="BG348" i="26"/>
  <c r="BG252" i="26"/>
  <c r="BH310" i="26"/>
  <c r="CN310" i="26" s="1"/>
  <c r="BT310" i="26"/>
  <c r="BZ310" i="26" s="1"/>
  <c r="BF370" i="26"/>
  <c r="BF538" i="26"/>
  <c r="BR302" i="26"/>
  <c r="BS302" i="26" s="1"/>
  <c r="AS304" i="26"/>
  <c r="BF86" i="26"/>
  <c r="BF556" i="26"/>
  <c r="AS370" i="26"/>
  <c r="AS318" i="26"/>
  <c r="E23" i="3" a="1"/>
  <c r="E23" i="3" s="1"/>
  <c r="BD388" i="26"/>
  <c r="BE134" i="26"/>
  <c r="E26" i="3" a="1"/>
  <c r="E26" i="3" s="1"/>
  <c r="AW82" i="26"/>
  <c r="BJ82" i="26" s="1"/>
  <c r="BG358" i="26"/>
  <c r="BH296" i="26"/>
  <c r="CN296" i="26" s="1"/>
  <c r="C296" i="34" s="1"/>
  <c r="J151" i="34" s="1"/>
  <c r="M151" i="34" s="1"/>
  <c r="AG151" i="32" s="1"/>
  <c r="BG364" i="26"/>
  <c r="BG490" i="26"/>
  <c r="BG484" i="26"/>
  <c r="BG316" i="26"/>
  <c r="BG102" i="26"/>
  <c r="BG476" i="26"/>
  <c r="BG340" i="26"/>
  <c r="BT296" i="26"/>
  <c r="BZ296" i="26" s="1"/>
  <c r="BG428" i="26"/>
  <c r="BG516" i="26"/>
  <c r="BG166" i="26"/>
  <c r="BH418" i="26"/>
  <c r="CN418" i="26" s="1"/>
  <c r="C418" i="34" s="1"/>
  <c r="J212" i="34" s="1"/>
  <c r="M212" i="34" s="1"/>
  <c r="AG212" i="32" s="1"/>
  <c r="BG212" i="26"/>
  <c r="BG294" i="26"/>
  <c r="BG332" i="26"/>
  <c r="BG260" i="26"/>
  <c r="BG300" i="26"/>
  <c r="BG190" i="26"/>
  <c r="BF296" i="26"/>
  <c r="BG510" i="26"/>
  <c r="BG338" i="26"/>
  <c r="BG524" i="26"/>
  <c r="D594" i="26"/>
  <c r="AT590" i="26"/>
  <c r="BF512" i="26"/>
  <c r="BF94" i="26"/>
  <c r="BF506" i="26"/>
  <c r="BF158" i="26"/>
  <c r="BH88" i="26"/>
  <c r="CN88" i="26" s="1"/>
  <c r="C88" i="34" s="1"/>
  <c r="J47" i="34" s="1"/>
  <c r="M47" i="34" s="1"/>
  <c r="AG47" i="32" s="1"/>
  <c r="BH158" i="26"/>
  <c r="CN158" i="26" s="1"/>
  <c r="C158" i="34" s="1"/>
  <c r="J82" i="34" s="1"/>
  <c r="M82" i="34" s="1"/>
  <c r="AG82" i="32" s="1"/>
  <c r="BJ552" i="26"/>
  <c r="BT552" i="26" s="1"/>
  <c r="BZ552" i="26" s="1"/>
  <c r="BF282" i="26"/>
  <c r="BJ282" i="26"/>
  <c r="BT282" i="26" s="1"/>
  <c r="BZ282" i="26" s="1"/>
  <c r="CC282" i="26" s="1"/>
  <c r="BH224" i="26"/>
  <c r="CN224" i="26" s="1"/>
  <c r="BJ224" i="26"/>
  <c r="BT224" i="26" s="1"/>
  <c r="BZ224" i="26" s="1"/>
  <c r="BH560" i="26"/>
  <c r="CN560" i="26" s="1"/>
  <c r="C560" i="34" s="1"/>
  <c r="J283" i="34" s="1"/>
  <c r="M283" i="34" s="1"/>
  <c r="AG283" i="32" s="1"/>
  <c r="BJ560" i="26"/>
  <c r="BH208" i="26"/>
  <c r="CN208" i="26" s="1"/>
  <c r="C208" i="34" s="1"/>
  <c r="J107" i="34" s="1"/>
  <c r="M107" i="34" s="1"/>
  <c r="AG107" i="32" s="1"/>
  <c r="BJ208" i="26"/>
  <c r="BT208" i="26" s="1"/>
  <c r="BZ208" i="26" s="1"/>
  <c r="BH194" i="26"/>
  <c r="CN194" i="26" s="1"/>
  <c r="BJ194" i="26"/>
  <c r="BR194" i="26" s="1"/>
  <c r="BS194" i="26" s="1"/>
  <c r="BH360" i="26"/>
  <c r="CN360" i="26" s="1"/>
  <c r="C360" i="34" s="1"/>
  <c r="J183" i="34" s="1"/>
  <c r="M183" i="34" s="1"/>
  <c r="AG183" i="32" s="1"/>
  <c r="BJ360" i="26"/>
  <c r="BR360" i="26" s="1"/>
  <c r="BS360" i="26" s="1"/>
  <c r="BJ408" i="26"/>
  <c r="BR408" i="26" s="1"/>
  <c r="BS408" i="26" s="1"/>
  <c r="BJ56" i="26"/>
  <c r="BT56" i="26" s="1"/>
  <c r="BZ56" i="26" s="1"/>
  <c r="BJ392" i="26"/>
  <c r="BR392" i="26" s="1"/>
  <c r="BS392" i="26" s="1"/>
  <c r="BJ432" i="26"/>
  <c r="BT432" i="26" s="1"/>
  <c r="BZ432" i="26" s="1"/>
  <c r="CC432" i="26" s="1"/>
  <c r="BF330" i="26"/>
  <c r="BJ330" i="26"/>
  <c r="BR330" i="26" s="1"/>
  <c r="BS330" i="26" s="1"/>
  <c r="BH258" i="26"/>
  <c r="CN258" i="26" s="1"/>
  <c r="C258" i="34" s="1"/>
  <c r="J132" i="34" s="1"/>
  <c r="M132" i="34" s="1"/>
  <c r="AG132" i="32" s="1"/>
  <c r="BJ258" i="26"/>
  <c r="BT258" i="26" s="1"/>
  <c r="BZ258" i="26" s="1"/>
  <c r="CC258" i="26" s="1"/>
  <c r="BF58" i="26"/>
  <c r="BJ58" i="26"/>
  <c r="BT58" i="26" s="1"/>
  <c r="BZ58" i="26" s="1"/>
  <c r="CC58" i="26" s="1"/>
  <c r="BJ122" i="26"/>
  <c r="BT122" i="26" s="1"/>
  <c r="BZ122" i="26" s="1"/>
  <c r="BF96" i="26"/>
  <c r="BJ96" i="26"/>
  <c r="BT96" i="26" s="1"/>
  <c r="BZ96" i="26" s="1"/>
  <c r="CC96" i="26" s="1"/>
  <c r="BH136" i="26"/>
  <c r="CN136" i="26" s="1"/>
  <c r="BJ136" i="26"/>
  <c r="BR136" i="26" s="1"/>
  <c r="BS136" i="26" s="1"/>
  <c r="BJ474" i="26"/>
  <c r="BT474" i="26" s="1"/>
  <c r="BZ474" i="26" s="1"/>
  <c r="BF458" i="26"/>
  <c r="BJ458" i="26"/>
  <c r="BT458" i="26" s="1"/>
  <c r="BZ458" i="26" s="1"/>
  <c r="BH250" i="26"/>
  <c r="CN250" i="26" s="1"/>
  <c r="C250" i="34" s="1"/>
  <c r="J128" i="34" s="1"/>
  <c r="M128" i="34" s="1"/>
  <c r="AG128" i="32" s="1"/>
  <c r="BJ250" i="26"/>
  <c r="BR250" i="26" s="1"/>
  <c r="BS250" i="26" s="1"/>
  <c r="BF218" i="26"/>
  <c r="BJ218" i="26"/>
  <c r="BT218" i="26" s="1"/>
  <c r="BZ218" i="26" s="1"/>
  <c r="BF496" i="26"/>
  <c r="BJ496" i="26"/>
  <c r="BF480" i="26"/>
  <c r="BJ480" i="26"/>
  <c r="BT480" i="26" s="1"/>
  <c r="BZ480" i="26" s="1"/>
  <c r="BJ562" i="26"/>
  <c r="BT562" i="26" s="1"/>
  <c r="BZ562" i="26" s="1"/>
  <c r="CC562" i="26" s="1"/>
  <c r="BH248" i="26"/>
  <c r="CN248" i="26" s="1"/>
  <c r="BJ248" i="26"/>
  <c r="BT248" i="26" s="1"/>
  <c r="BZ248" i="26" s="1"/>
  <c r="CC248" i="26" s="1"/>
  <c r="BH50" i="26"/>
  <c r="BJ50" i="26"/>
  <c r="BR50" i="26" s="1"/>
  <c r="BS50" i="26" s="1"/>
  <c r="BJ152" i="26"/>
  <c r="BR152" i="26" s="1"/>
  <c r="BS152" i="26" s="1"/>
  <c r="BH74" i="26"/>
  <c r="CN74" i="26" s="1"/>
  <c r="C74" i="34" s="1"/>
  <c r="J40" i="34" s="1"/>
  <c r="M40" i="34" s="1"/>
  <c r="AG40" i="32" s="1"/>
  <c r="BJ74" i="26"/>
  <c r="BH280" i="26"/>
  <c r="CN280" i="26" s="1"/>
  <c r="BJ280" i="26"/>
  <c r="BR280" i="26" s="1"/>
  <c r="BS280" i="26" s="1"/>
  <c r="BJ198" i="26"/>
  <c r="BT198" i="26" s="1"/>
  <c r="BZ198" i="26" s="1"/>
  <c r="CC198" i="26" s="1"/>
  <c r="BR128" i="26"/>
  <c r="BS128" i="26" s="1"/>
  <c r="BF258" i="26"/>
  <c r="BF288" i="26"/>
  <c r="BT288" i="26"/>
  <c r="BZ288" i="26" s="1"/>
  <c r="BH474" i="26"/>
  <c r="CN474" i="26" s="1"/>
  <c r="BT54" i="26"/>
  <c r="BZ54" i="26" s="1"/>
  <c r="BH288" i="26"/>
  <c r="CN288" i="26" s="1"/>
  <c r="BT138" i="26"/>
  <c r="BZ138" i="26" s="1"/>
  <c r="BH512" i="26"/>
  <c r="CN512" i="26" s="1"/>
  <c r="BG92" i="26"/>
  <c r="AS538" i="26"/>
  <c r="AS552" i="26"/>
  <c r="BG214" i="26"/>
  <c r="BG344" i="26"/>
  <c r="BG326" i="26"/>
  <c r="BG446" i="26"/>
  <c r="BG486" i="26"/>
  <c r="BG182" i="26"/>
  <c r="BG148" i="26"/>
  <c r="BF546" i="26"/>
  <c r="AS548" i="26"/>
  <c r="BG68" i="26"/>
  <c r="BG276" i="26"/>
  <c r="BG268" i="26"/>
  <c r="BG308" i="26"/>
  <c r="BG164" i="26"/>
  <c r="BG404" i="26"/>
  <c r="BG382" i="26"/>
  <c r="BG262" i="26"/>
  <c r="BG346" i="26"/>
  <c r="BG452" i="26"/>
  <c r="BG438" i="26"/>
  <c r="BG142" i="26"/>
  <c r="BG70" i="26"/>
  <c r="BG124" i="26"/>
  <c r="BF576" i="26"/>
  <c r="D582" i="26"/>
  <c r="AS546" i="26"/>
  <c r="BG264" i="26"/>
  <c r="AS564" i="26"/>
  <c r="AS562" i="26"/>
  <c r="BG468" i="26"/>
  <c r="BG292" i="26"/>
  <c r="BF578" i="26"/>
  <c r="BG400" i="26"/>
  <c r="BG154" i="26"/>
  <c r="BG100" i="26"/>
  <c r="BF548" i="26"/>
  <c r="BG116" i="26"/>
  <c r="BG356" i="26"/>
  <c r="AS560" i="26"/>
  <c r="BG206" i="26"/>
  <c r="BG460" i="26"/>
  <c r="BG110" i="26"/>
  <c r="BF192" i="26"/>
  <c r="BF254" i="26"/>
  <c r="BH278" i="26"/>
  <c r="CN278" i="26" s="1"/>
  <c r="BR18" i="26"/>
  <c r="BS18" i="26" s="1"/>
  <c r="BT20" i="26"/>
  <c r="BZ20" i="26" s="1"/>
  <c r="BR254" i="26"/>
  <c r="BS254" i="26" s="1"/>
  <c r="BF54" i="26"/>
  <c r="BR290" i="26"/>
  <c r="BS290" i="26" s="1"/>
  <c r="BH580" i="26"/>
  <c r="CN580" i="26" s="1"/>
  <c r="C580" i="34" s="1"/>
  <c r="J294" i="34" s="1"/>
  <c r="M294" i="34" s="1"/>
  <c r="AG294" i="32" s="1"/>
  <c r="BH574" i="26"/>
  <c r="CN574" i="26" s="1"/>
  <c r="C574" i="34" s="1"/>
  <c r="J291" i="34" s="1"/>
  <c r="M291" i="34" s="1"/>
  <c r="AG291" i="32" s="1"/>
  <c r="BH566" i="26"/>
  <c r="CN566" i="26" s="1"/>
  <c r="C566" i="34" s="1"/>
  <c r="J287" i="34" s="1"/>
  <c r="M287" i="34" s="1"/>
  <c r="AG287" i="32" s="1"/>
  <c r="BF564" i="26"/>
  <c r="AS556" i="26"/>
  <c r="BF550" i="26"/>
  <c r="AS540" i="26"/>
  <c r="BF566" i="26"/>
  <c r="BF572" i="26"/>
  <c r="AS558" i="26"/>
  <c r="BR470" i="26"/>
  <c r="BS470" i="26" s="1"/>
  <c r="BG410" i="26"/>
  <c r="BR366" i="26"/>
  <c r="BS366" i="26" s="1"/>
  <c r="BH198" i="26"/>
  <c r="CN198" i="26" s="1"/>
  <c r="C198" i="34" s="1"/>
  <c r="J102" i="34" s="1"/>
  <c r="M102" i="34" s="1"/>
  <c r="AG102" i="32" s="1"/>
  <c r="BT170" i="26"/>
  <c r="BZ170" i="26" s="1"/>
  <c r="BF130" i="26"/>
  <c r="BH168" i="26"/>
  <c r="CN168" i="26" s="1"/>
  <c r="BK130" i="26"/>
  <c r="BT130" i="26" s="1"/>
  <c r="BZ130" i="26" s="1"/>
  <c r="BR78" i="26"/>
  <c r="BS78" i="26" s="1"/>
  <c r="BH94" i="26"/>
  <c r="CN94" i="26" s="1"/>
  <c r="C94" i="34" s="1"/>
  <c r="J50" i="34" s="1"/>
  <c r="M50" i="34" s="1"/>
  <c r="AG50" i="32" s="1"/>
  <c r="BR66" i="26"/>
  <c r="BS66" i="26" s="1"/>
  <c r="BH66" i="26"/>
  <c r="CN66" i="26" s="1"/>
  <c r="C66" i="34" s="1"/>
  <c r="J36" i="34" s="1"/>
  <c r="M36" i="34" s="1"/>
  <c r="AG36" i="32" s="1"/>
  <c r="BF40" i="26"/>
  <c r="BG28" i="26"/>
  <c r="BF16" i="26"/>
  <c r="BT10" i="26"/>
  <c r="BZ10" i="26" s="1"/>
  <c r="E21" i="3" a="1"/>
  <c r="E21" i="3" s="1"/>
  <c r="E19" i="3" a="1"/>
  <c r="E19" i="3" s="1"/>
  <c r="J19" i="3" s="1"/>
  <c r="BT28" i="26"/>
  <c r="BZ28" i="26" s="1"/>
  <c r="BD398" i="26"/>
  <c r="AS398" i="26"/>
  <c r="BD118" i="26"/>
  <c r="AS118" i="26"/>
  <c r="BD204" i="26"/>
  <c r="AS204" i="26"/>
  <c r="BT498" i="26"/>
  <c r="BZ498" i="26" s="1"/>
  <c r="BH464" i="26"/>
  <c r="CN464" i="26" s="1"/>
  <c r="BF168" i="26"/>
  <c r="BH34" i="26"/>
  <c r="CN34" i="26" s="1"/>
  <c r="BH254" i="26"/>
  <c r="CN254" i="26" s="1"/>
  <c r="BF322" i="26"/>
  <c r="BF464" i="26"/>
  <c r="BH320" i="26"/>
  <c r="CN320" i="26" s="1"/>
  <c r="BF66" i="26"/>
  <c r="BT538" i="26"/>
  <c r="BZ538" i="26" s="1"/>
  <c r="BR520" i="26"/>
  <c r="BS520" i="26" s="1"/>
  <c r="AS414" i="26"/>
  <c r="BD414" i="26"/>
  <c r="BP164" i="26"/>
  <c r="BR164" i="26" s="1"/>
  <c r="BS164" i="26" s="1"/>
  <c r="BH164" i="26"/>
  <c r="CN164" i="26" s="1"/>
  <c r="C164" i="34" s="1"/>
  <c r="J85" i="34" s="1"/>
  <c r="M85" i="34" s="1"/>
  <c r="AG85" i="32" s="1"/>
  <c r="BD228" i="26"/>
  <c r="AS228" i="26"/>
  <c r="BT376" i="26"/>
  <c r="BZ376" i="26" s="1"/>
  <c r="BH192" i="26"/>
  <c r="CN192" i="26" s="1"/>
  <c r="C192" i="34" s="1"/>
  <c r="J99" i="34" s="1"/>
  <c r="M99" i="34" s="1"/>
  <c r="AG99" i="32" s="1"/>
  <c r="BH156" i="26"/>
  <c r="CN156" i="26" s="1"/>
  <c r="C156" i="34" s="1"/>
  <c r="J81" i="34" s="1"/>
  <c r="M81" i="34" s="1"/>
  <c r="AG81" i="32" s="1"/>
  <c r="BH506" i="26"/>
  <c r="CN506" i="26" s="1"/>
  <c r="BR288" i="26"/>
  <c r="BS288" i="26" s="1"/>
  <c r="BH330" i="26"/>
  <c r="CN330" i="26" s="1"/>
  <c r="C330" i="34" s="1"/>
  <c r="J168" i="34" s="1"/>
  <c r="M168" i="34" s="1"/>
  <c r="AG168" i="32" s="1"/>
  <c r="AS244" i="26"/>
  <c r="BD244" i="26"/>
  <c r="AS350" i="26"/>
  <c r="BD350" i="26"/>
  <c r="AS550" i="26"/>
  <c r="D584" i="26"/>
  <c r="BE544" i="26"/>
  <c r="AS544" i="26"/>
  <c r="D586" i="26"/>
  <c r="BG46" i="26"/>
  <c r="AS576" i="26"/>
  <c r="AS568" i="26"/>
  <c r="AS570" i="26"/>
  <c r="E586" i="26"/>
  <c r="AS578" i="26"/>
  <c r="F586" i="26"/>
  <c r="F582" i="26"/>
  <c r="BG150" i="26"/>
  <c r="BG366" i="26"/>
  <c r="BG396" i="26"/>
  <c r="BG126" i="26"/>
  <c r="BF84" i="26"/>
  <c r="BG170" i="26"/>
  <c r="BF202" i="26"/>
  <c r="BG76" i="26"/>
  <c r="BG530" i="26"/>
  <c r="BG234" i="26"/>
  <c r="BG44" i="26"/>
  <c r="BG436" i="26"/>
  <c r="BG380" i="26"/>
  <c r="BG416" i="26"/>
  <c r="BG426" i="26"/>
  <c r="BH322" i="26"/>
  <c r="CN322" i="26" s="1"/>
  <c r="C322" i="34" s="1"/>
  <c r="J164" i="34" s="1"/>
  <c r="M164" i="34" s="1"/>
  <c r="AG164" i="32" s="1"/>
  <c r="BH570" i="26"/>
  <c r="CN570" i="26" s="1"/>
  <c r="C570" i="34" s="1"/>
  <c r="J289" i="34" s="1"/>
  <c r="M289" i="34" s="1"/>
  <c r="AG289" i="32" s="1"/>
  <c r="BF418" i="26"/>
  <c r="BR220" i="26"/>
  <c r="BS220" i="26" s="1"/>
  <c r="BF248" i="26"/>
  <c r="BT176" i="26"/>
  <c r="BZ176" i="26" s="1"/>
  <c r="BG386" i="26"/>
  <c r="BG378" i="26"/>
  <c r="BT470" i="26"/>
  <c r="BZ470" i="26" s="1"/>
  <c r="CC470" i="26" s="1"/>
  <c r="BT88" i="26"/>
  <c r="BZ88" i="26" s="1"/>
  <c r="BF250" i="26"/>
  <c r="BF520" i="26"/>
  <c r="BH562" i="26"/>
  <c r="CN562" i="26" s="1"/>
  <c r="C562" i="34" s="1"/>
  <c r="J284" i="34" s="1"/>
  <c r="M284" i="34" s="1"/>
  <c r="AG284" i="32" s="1"/>
  <c r="BF74" i="26"/>
  <c r="BR112" i="26"/>
  <c r="BS112" i="26" s="1"/>
  <c r="BF208" i="26"/>
  <c r="BR28" i="26"/>
  <c r="BS28" i="26" s="1"/>
  <c r="BT222" i="26"/>
  <c r="BZ222" i="26" s="1"/>
  <c r="CC222" i="26" s="1"/>
  <c r="BG160" i="26"/>
  <c r="BF360" i="26"/>
  <c r="BR146" i="26"/>
  <c r="BS146" i="26" s="1"/>
  <c r="BF562" i="26"/>
  <c r="BR206" i="26"/>
  <c r="BS206" i="26" s="1"/>
  <c r="BR312" i="26"/>
  <c r="BS312" i="26" s="1"/>
  <c r="BF152" i="26"/>
  <c r="BF376" i="26"/>
  <c r="BF442" i="26"/>
  <c r="BR430" i="26"/>
  <c r="BS430" i="26" s="1"/>
  <c r="BT320" i="26"/>
  <c r="BZ320" i="26" s="1"/>
  <c r="BR462" i="26"/>
  <c r="BS462" i="26" s="1"/>
  <c r="BF280" i="26"/>
  <c r="BH376" i="26"/>
  <c r="CN376" i="26" s="1"/>
  <c r="C376" i="34" s="1"/>
  <c r="J191" i="34" s="1"/>
  <c r="M191" i="34" s="1"/>
  <c r="AG191" i="32" s="1"/>
  <c r="BT520" i="26"/>
  <c r="BZ520" i="26" s="1"/>
  <c r="BG186" i="26"/>
  <c r="AS580" i="26"/>
  <c r="AS572" i="26"/>
  <c r="AS542" i="26"/>
  <c r="BG240" i="26"/>
  <c r="BG14" i="26"/>
  <c r="BG72" i="26"/>
  <c r="BG20" i="26"/>
  <c r="BG114" i="26"/>
  <c r="AS566" i="26"/>
  <c r="BG138" i="26"/>
  <c r="AS574" i="26"/>
  <c r="BE574" i="26"/>
  <c r="BG498" i="26"/>
  <c r="BG176" i="26"/>
  <c r="BG38" i="26"/>
  <c r="BG384" i="26"/>
  <c r="BG434" i="26"/>
  <c r="BH440" i="26"/>
  <c r="CN440" i="26" s="1"/>
  <c r="C440" i="34" s="1"/>
  <c r="J223" i="34" s="1"/>
  <c r="M223" i="34" s="1"/>
  <c r="AG223" i="32" s="1"/>
  <c r="BT528" i="26"/>
  <c r="BZ528" i="26" s="1"/>
  <c r="BR94" i="26"/>
  <c r="BS94" i="26" s="1"/>
  <c r="BT214" i="26"/>
  <c r="BZ214" i="26" s="1"/>
  <c r="BG482" i="26"/>
  <c r="BT452" i="26"/>
  <c r="BZ452" i="26" s="1"/>
  <c r="BF408" i="26"/>
  <c r="BR376" i="26"/>
  <c r="BS376" i="26" s="1"/>
  <c r="BT382" i="26"/>
  <c r="BZ382" i="26" s="1"/>
  <c r="BT66" i="26"/>
  <c r="BZ66" i="26" s="1"/>
  <c r="CC66" i="26" s="1"/>
  <c r="BH552" i="26"/>
  <c r="CN552" i="26" s="1"/>
  <c r="C552" i="34" s="1"/>
  <c r="J279" i="34" s="1"/>
  <c r="M279" i="34" s="1"/>
  <c r="AG279" i="32" s="1"/>
  <c r="BF50" i="26"/>
  <c r="BT454" i="26"/>
  <c r="BZ454" i="26" s="1"/>
  <c r="BT162" i="26"/>
  <c r="BZ162" i="26" s="1"/>
  <c r="H17" i="3" a="1"/>
  <c r="H17" i="3" s="1"/>
  <c r="H23" i="3" a="1"/>
  <c r="H23" i="3" s="1"/>
  <c r="F21" i="3" a="1"/>
  <c r="F21" i="3" s="1"/>
  <c r="BT430" i="26"/>
  <c r="BZ430" i="26" s="1"/>
  <c r="CC430" i="26" s="1"/>
  <c r="E584" i="26"/>
  <c r="AS492" i="26"/>
  <c r="H15" i="3" a="1"/>
  <c r="H15" i="3" s="1"/>
  <c r="E29" i="3" a="1"/>
  <c r="E29" i="3" s="1"/>
  <c r="BR12" i="26"/>
  <c r="BS12" i="26" s="1"/>
  <c r="BT304" i="26"/>
  <c r="BZ304" i="26" s="1"/>
  <c r="BR278" i="26"/>
  <c r="BS278" i="26" s="1"/>
  <c r="BH232" i="26"/>
  <c r="CN232" i="26" s="1"/>
  <c r="C232" i="34" s="1"/>
  <c r="J119" i="34" s="1"/>
  <c r="M119" i="34" s="1"/>
  <c r="AG119" i="32" s="1"/>
  <c r="BT570" i="26"/>
  <c r="BZ570" i="26" s="1"/>
  <c r="BH54" i="26"/>
  <c r="CN54" i="26" s="1"/>
  <c r="BK98" i="26"/>
  <c r="BG146" i="26"/>
  <c r="BH442" i="26"/>
  <c r="CN442" i="26" s="1"/>
  <c r="C442" i="34" s="1"/>
  <c r="J224" i="34" s="1"/>
  <c r="M224" i="34" s="1"/>
  <c r="AG224" i="32" s="1"/>
  <c r="BR450" i="26"/>
  <c r="BS450" i="26" s="1"/>
  <c r="BF278" i="26"/>
  <c r="BT532" i="26"/>
  <c r="BZ532" i="26" s="1"/>
  <c r="BF320" i="26"/>
  <c r="BR332" i="26"/>
  <c r="BS332" i="26" s="1"/>
  <c r="BH432" i="26"/>
  <c r="CN432" i="26" s="1"/>
  <c r="C432" i="34" s="1"/>
  <c r="J219" i="34" s="1"/>
  <c r="M219" i="34" s="1"/>
  <c r="AG219" i="32" s="1"/>
  <c r="BG354" i="26"/>
  <c r="BH152" i="26"/>
  <c r="CN152" i="26" s="1"/>
  <c r="C152" i="34" s="1"/>
  <c r="J79" i="34" s="1"/>
  <c r="M79" i="34" s="1"/>
  <c r="AG79" i="32" s="1"/>
  <c r="BH520" i="26"/>
  <c r="CN520" i="26" s="1"/>
  <c r="BH514" i="26"/>
  <c r="CN514" i="26" s="1"/>
  <c r="BT90" i="26"/>
  <c r="BZ90" i="26" s="1"/>
  <c r="CC90" i="26" s="1"/>
  <c r="BG226" i="26"/>
  <c r="G17" i="3" a="1"/>
  <c r="G17" i="3" s="1"/>
  <c r="G30" i="3" s="1"/>
  <c r="BG534" i="26"/>
  <c r="F584" i="26"/>
  <c r="AS500" i="26"/>
  <c r="F18" i="3" a="1"/>
  <c r="F18" i="3" s="1"/>
  <c r="BF570" i="26"/>
  <c r="BF352" i="26"/>
  <c r="BF440" i="26"/>
  <c r="BF466" i="26"/>
  <c r="BG274" i="26"/>
  <c r="BF474" i="26"/>
  <c r="BG328" i="26"/>
  <c r="BH392" i="26"/>
  <c r="CN392" i="26" s="1"/>
  <c r="C392" i="34" s="1"/>
  <c r="J199" i="34" s="1"/>
  <c r="M199" i="34" s="1"/>
  <c r="AG199" i="32" s="1"/>
  <c r="BG106" i="26"/>
  <c r="BT506" i="26"/>
  <c r="BZ506" i="26" s="1"/>
  <c r="BR534" i="26"/>
  <c r="BS534" i="26" s="1"/>
  <c r="BH282" i="26"/>
  <c r="CN282" i="26" s="1"/>
  <c r="C282" i="34" s="1"/>
  <c r="J144" i="34" s="1"/>
  <c r="M144" i="34" s="1"/>
  <c r="AG144" i="32" s="1"/>
  <c r="BH352" i="26"/>
  <c r="CN352" i="26" s="1"/>
  <c r="BH40" i="26"/>
  <c r="CN40" i="26" s="1"/>
  <c r="C40" i="34" s="1"/>
  <c r="J23" i="34" s="1"/>
  <c r="M23" i="34" s="1"/>
  <c r="AG23" i="32" s="1"/>
  <c r="BF56" i="26"/>
  <c r="BH218" i="26"/>
  <c r="CN218" i="26" s="1"/>
  <c r="C218" i="34" s="1"/>
  <c r="J112" i="34" s="1"/>
  <c r="M112" i="34" s="1"/>
  <c r="AG112" i="32" s="1"/>
  <c r="BF162" i="26"/>
  <c r="BG402" i="26"/>
  <c r="BF392" i="26"/>
  <c r="BR400" i="26"/>
  <c r="BS400" i="26" s="1"/>
  <c r="BR406" i="26"/>
  <c r="BS406" i="26" s="1"/>
  <c r="BF232" i="26"/>
  <c r="BF432" i="26"/>
  <c r="BH408" i="26"/>
  <c r="CN408" i="26" s="1"/>
  <c r="C408" i="34" s="1"/>
  <c r="J207" i="34" s="1"/>
  <c r="M207" i="34" s="1"/>
  <c r="AG207" i="32" s="1"/>
  <c r="BH480" i="26"/>
  <c r="CN480" i="26" s="1"/>
  <c r="BT102" i="26"/>
  <c r="BZ102" i="26" s="1"/>
  <c r="BG32" i="26"/>
  <c r="BR352" i="26"/>
  <c r="BS352" i="26" s="1"/>
  <c r="BH56" i="26"/>
  <c r="CN56" i="26" s="1"/>
  <c r="BH162" i="26"/>
  <c r="CN162" i="26" s="1"/>
  <c r="C162" i="34" s="1"/>
  <c r="J84" i="34" s="1"/>
  <c r="M84" i="34" s="1"/>
  <c r="AG84" i="32" s="1"/>
  <c r="BF224" i="26"/>
  <c r="BH336" i="26"/>
  <c r="CN336" i="26" s="1"/>
  <c r="C336" i="34" s="1"/>
  <c r="J171" i="34" s="1"/>
  <c r="M171" i="34" s="1"/>
  <c r="AG171" i="32" s="1"/>
  <c r="BF194" i="26"/>
  <c r="BF424" i="26"/>
  <c r="BH298" i="26"/>
  <c r="CN298" i="26" s="1"/>
  <c r="C298" i="34" s="1"/>
  <c r="J152" i="34" s="1"/>
  <c r="M152" i="34" s="1"/>
  <c r="AG152" i="32" s="1"/>
  <c r="BG174" i="26"/>
  <c r="BR90" i="26"/>
  <c r="BG306" i="26"/>
  <c r="BR126" i="26"/>
  <c r="BS126" i="26" s="1"/>
  <c r="BH424" i="26"/>
  <c r="CN424" i="26" s="1"/>
  <c r="C424" i="34" s="1"/>
  <c r="J215" i="34" s="1"/>
  <c r="M215" i="34" s="1"/>
  <c r="AG215" i="32" s="1"/>
  <c r="BF336" i="26"/>
  <c r="BR514" i="26"/>
  <c r="BS514" i="26" s="1"/>
  <c r="BR384" i="26"/>
  <c r="BS384" i="26" s="1"/>
  <c r="BH496" i="26"/>
  <c r="CN496" i="26" s="1"/>
  <c r="BF514" i="26"/>
  <c r="BT412" i="26"/>
  <c r="BZ412" i="26" s="1"/>
  <c r="BT524" i="26"/>
  <c r="BZ524" i="26" s="1"/>
  <c r="BH458" i="26"/>
  <c r="CN458" i="26" s="1"/>
  <c r="BG24" i="26"/>
  <c r="BF298" i="26"/>
  <c r="BR336" i="26"/>
  <c r="BS336" i="26" s="1"/>
  <c r="BH466" i="26"/>
  <c r="CN466" i="26" s="1"/>
  <c r="BF552" i="26"/>
  <c r="BF560" i="26"/>
  <c r="BH578" i="26"/>
  <c r="CN578" i="26" s="1"/>
  <c r="C578" i="34" s="1"/>
  <c r="J293" i="34" s="1"/>
  <c r="M293" i="34" s="1"/>
  <c r="AG293" i="32" s="1"/>
  <c r="BT578" i="26"/>
  <c r="BZ578" i="26" s="1"/>
  <c r="CC578" i="26" s="1"/>
  <c r="BT390" i="26"/>
  <c r="BZ390" i="26" s="1"/>
  <c r="BT142" i="26"/>
  <c r="BZ142" i="26" s="1"/>
  <c r="BR162" i="26"/>
  <c r="BS162" i="26" s="1"/>
  <c r="BT174" i="26"/>
  <c r="BZ174" i="26" s="1"/>
  <c r="BR426" i="26"/>
  <c r="BS426" i="26" s="1"/>
  <c r="BT346" i="26"/>
  <c r="BZ346" i="26" s="1"/>
  <c r="BK22" i="26"/>
  <c r="BR22" i="26" s="1"/>
  <c r="BS22" i="26" s="1"/>
  <c r="BF22" i="26"/>
  <c r="BR20" i="26"/>
  <c r="BS20" i="26" s="1"/>
  <c r="BR364" i="26"/>
  <c r="BS364" i="26" s="1"/>
  <c r="BF216" i="26"/>
  <c r="BT352" i="26"/>
  <c r="BZ352" i="26" s="1"/>
  <c r="BT332" i="26"/>
  <c r="BZ332" i="26" s="1"/>
  <c r="BR542" i="26"/>
  <c r="BG180" i="26"/>
  <c r="BR482" i="26"/>
  <c r="BS482" i="26" s="1"/>
  <c r="BG172" i="26"/>
  <c r="BT356" i="26"/>
  <c r="BZ356" i="26" s="1"/>
  <c r="BR356" i="26"/>
  <c r="BS356" i="26" s="1"/>
  <c r="BG200" i="26"/>
  <c r="BH22" i="26"/>
  <c r="CN22" i="26" s="1"/>
  <c r="C22" i="34" s="1"/>
  <c r="J14" i="34" s="1"/>
  <c r="M14" i="34" s="1"/>
  <c r="AG14" i="32" s="1"/>
  <c r="BH216" i="26"/>
  <c r="CN216" i="26" s="1"/>
  <c r="C216" i="34" s="1"/>
  <c r="J111" i="34" s="1"/>
  <c r="M111" i="34" s="1"/>
  <c r="AG111" i="32" s="1"/>
  <c r="BR528" i="26"/>
  <c r="BS528" i="26" s="1"/>
  <c r="BR34" i="26"/>
  <c r="BS34" i="26" s="1"/>
  <c r="BR396" i="26"/>
  <c r="BS396" i="26" s="1"/>
  <c r="BR40" i="26"/>
  <c r="BS40" i="26" s="1"/>
  <c r="BF196" i="26"/>
  <c r="BG272" i="26"/>
  <c r="BR296" i="26"/>
  <c r="BS296" i="26" s="1"/>
  <c r="BM588" i="26"/>
  <c r="BT278" i="26"/>
  <c r="BZ278" i="26" s="1"/>
  <c r="CC278" i="26" s="1"/>
  <c r="BR346" i="26"/>
  <c r="BS346" i="26" s="1"/>
  <c r="BR216" i="26"/>
  <c r="BS216" i="26" s="1"/>
  <c r="BT190" i="26"/>
  <c r="BZ190" i="26" s="1"/>
  <c r="BR156" i="26"/>
  <c r="BT508" i="26"/>
  <c r="BZ508" i="26" s="1"/>
  <c r="BR88" i="26"/>
  <c r="BS88" i="26" s="1"/>
  <c r="BT436" i="26"/>
  <c r="BZ436" i="26" s="1"/>
  <c r="BR124" i="26"/>
  <c r="BS124" i="26" s="1"/>
  <c r="BT124" i="26"/>
  <c r="BZ124" i="26" s="1"/>
  <c r="BR264" i="26"/>
  <c r="BS264" i="26" s="1"/>
  <c r="BK256" i="26"/>
  <c r="BR256" i="26" s="1"/>
  <c r="BS256" i="26" s="1"/>
  <c r="BF256" i="26"/>
  <c r="BT314" i="26"/>
  <c r="BZ314" i="26" s="1"/>
  <c r="BT450" i="26"/>
  <c r="BZ450" i="26" s="1"/>
  <c r="CC450" i="26" s="1"/>
  <c r="BF156" i="26"/>
  <c r="AU54" i="26"/>
  <c r="BH80" i="26"/>
  <c r="CN80" i="26" s="1"/>
  <c r="BF80" i="26"/>
  <c r="BK48" i="26"/>
  <c r="BF48" i="26"/>
  <c r="BT40" i="26"/>
  <c r="BZ40" i="26" s="1"/>
  <c r="CC40" i="26" s="1"/>
  <c r="BR436" i="26"/>
  <c r="BS436" i="26" s="1"/>
  <c r="BR492" i="26"/>
  <c r="BH98" i="26"/>
  <c r="CN98" i="26" s="1"/>
  <c r="BT156" i="26"/>
  <c r="BZ156" i="26" s="1"/>
  <c r="BF286" i="26"/>
  <c r="BK188" i="26"/>
  <c r="BT188" i="26" s="1"/>
  <c r="BZ188" i="26" s="1"/>
  <c r="BH188" i="26"/>
  <c r="CN188" i="26" s="1"/>
  <c r="C188" i="34" s="1"/>
  <c r="J97" i="34" s="1"/>
  <c r="M97" i="34" s="1"/>
  <c r="AG97" i="32" s="1"/>
  <c r="BT34" i="26"/>
  <c r="BZ34" i="26" s="1"/>
  <c r="CC34" i="26" s="1"/>
  <c r="BT338" i="26"/>
  <c r="BZ338" i="26" s="1"/>
  <c r="BT548" i="26"/>
  <c r="BZ548" i="26" s="1"/>
  <c r="CC548" i="26" s="1"/>
  <c r="CG548" i="26" s="1"/>
  <c r="BT514" i="26"/>
  <c r="BZ514" i="26" s="1"/>
  <c r="BT196" i="26"/>
  <c r="BZ196" i="26" s="1"/>
  <c r="BR196" i="26"/>
  <c r="BS196" i="26" s="1"/>
  <c r="BT268" i="26"/>
  <c r="BZ268" i="26" s="1"/>
  <c r="CC268" i="26" s="1"/>
  <c r="BR268" i="26"/>
  <c r="BS268" i="26" s="1"/>
  <c r="BT84" i="26"/>
  <c r="BZ84" i="26" s="1"/>
  <c r="BG198" i="26"/>
  <c r="AU120" i="26"/>
  <c r="BR236" i="26"/>
  <c r="BS236" i="26" s="1"/>
  <c r="BT236" i="26"/>
  <c r="BZ236" i="26" s="1"/>
  <c r="CC236" i="26" s="1"/>
  <c r="BT300" i="26"/>
  <c r="BZ300" i="26" s="1"/>
  <c r="BR300" i="26"/>
  <c r="BS300" i="26" s="1"/>
  <c r="BT574" i="26"/>
  <c r="BZ574" i="26" s="1"/>
  <c r="BT160" i="26"/>
  <c r="BZ160" i="26" s="1"/>
  <c r="CC160" i="26" s="1"/>
  <c r="BR166" i="26"/>
  <c r="BS166" i="26" s="1"/>
  <c r="BG112" i="26"/>
  <c r="BK16" i="26"/>
  <c r="BT16" i="26" s="1"/>
  <c r="BZ16" i="26" s="1"/>
  <c r="CC16" i="26" s="1"/>
  <c r="BH16" i="26"/>
  <c r="CN16" i="26" s="1"/>
  <c r="C16" i="34" s="1"/>
  <c r="J11" i="34" s="1"/>
  <c r="M11" i="34" s="1"/>
  <c r="AG11" i="32" s="1"/>
  <c r="BK32" i="26"/>
  <c r="BT32" i="26" s="1"/>
  <c r="BZ32" i="26" s="1"/>
  <c r="BH32" i="26"/>
  <c r="CN32" i="26" s="1"/>
  <c r="BF136" i="26"/>
  <c r="BT324" i="26"/>
  <c r="BZ324" i="26" s="1"/>
  <c r="CC324" i="26" s="1"/>
  <c r="BR324" i="26"/>
  <c r="BS324" i="26" s="1"/>
  <c r="BR180" i="26"/>
  <c r="BS180" i="26" s="1"/>
  <c r="BT180" i="26"/>
  <c r="BZ180" i="26" s="1"/>
  <c r="BR286" i="26"/>
  <c r="BS286" i="26" s="1"/>
  <c r="BT260" i="26"/>
  <c r="BZ260" i="26" s="1"/>
  <c r="BR260" i="26"/>
  <c r="BS260" i="26" s="1"/>
  <c r="BR138" i="26"/>
  <c r="BS138" i="26" s="1"/>
  <c r="BR140" i="26"/>
  <c r="BS140" i="26" s="1"/>
  <c r="BT140" i="26"/>
  <c r="BZ140" i="26" s="1"/>
  <c r="BT354" i="26"/>
  <c r="BZ354" i="26" s="1"/>
  <c r="CC354" i="26" s="1"/>
  <c r="BG184" i="26"/>
  <c r="BH256" i="26"/>
  <c r="CN256" i="26" s="1"/>
  <c r="BR316" i="26"/>
  <c r="BS316" i="26" s="1"/>
  <c r="BR190" i="26"/>
  <c r="BS190" i="26" s="1"/>
  <c r="BH286" i="26"/>
  <c r="CN286" i="26" s="1"/>
  <c r="BR210" i="26"/>
  <c r="BS210" i="26" s="1"/>
  <c r="BT210" i="26"/>
  <c r="BZ210" i="26" s="1"/>
  <c r="CC210" i="26" s="1"/>
  <c r="BR380" i="26"/>
  <c r="BS380" i="26" s="1"/>
  <c r="BT380" i="26"/>
  <c r="BZ380" i="26" s="1"/>
  <c r="CC380" i="26" s="1"/>
  <c r="BH96" i="26"/>
  <c r="CN96" i="26" s="1"/>
  <c r="C96" i="34" s="1"/>
  <c r="J51" i="34" s="1"/>
  <c r="M51" i="34" s="1"/>
  <c r="AG51" i="32" s="1"/>
  <c r="BR64" i="26"/>
  <c r="BS64" i="26" s="1"/>
  <c r="BT64" i="26"/>
  <c r="BZ64" i="26" s="1"/>
  <c r="CC64" i="26" s="1"/>
  <c r="BR226" i="26"/>
  <c r="BS226" i="26" s="1"/>
  <c r="BK114" i="26"/>
  <c r="BH114" i="26"/>
  <c r="CN114" i="26" s="1"/>
  <c r="BF120" i="26"/>
  <c r="BH120" i="26"/>
  <c r="CN120" i="26" s="1"/>
  <c r="C120" i="34" s="1"/>
  <c r="J63" i="34" s="1"/>
  <c r="M63" i="34" s="1"/>
  <c r="AG63" i="32" s="1"/>
  <c r="BT522" i="26"/>
  <c r="BZ522" i="26" s="1"/>
  <c r="BR522" i="26"/>
  <c r="BS522" i="26" s="1"/>
  <c r="BT580" i="26"/>
  <c r="BZ580" i="26" s="1"/>
  <c r="BT512" i="26"/>
  <c r="BZ512" i="26" s="1"/>
  <c r="CC512" i="26" s="1"/>
  <c r="BR512" i="26"/>
  <c r="BS512" i="26" s="1"/>
  <c r="BF34" i="26"/>
  <c r="BR186" i="26"/>
  <c r="BS186" i="26" s="1"/>
  <c r="BH196" i="26"/>
  <c r="CN196" i="26" s="1"/>
  <c r="C196" i="34" s="1"/>
  <c r="J101" i="34" s="1"/>
  <c r="M101" i="34" s="1"/>
  <c r="AG101" i="32" s="1"/>
  <c r="BT358" i="26"/>
  <c r="BZ358" i="26" s="1"/>
  <c r="BR358" i="26"/>
  <c r="BS358" i="26" s="1"/>
  <c r="BT168" i="26"/>
  <c r="BZ168" i="26" s="1"/>
  <c r="BR168" i="26"/>
  <c r="BS168" i="26" s="1"/>
  <c r="BG6" i="26"/>
  <c r="AU6" i="26"/>
  <c r="BT326" i="26"/>
  <c r="BZ326" i="26" s="1"/>
  <c r="CC326" i="26" s="1"/>
  <c r="BR326" i="26"/>
  <c r="BS326" i="26" s="1"/>
  <c r="BR476" i="26"/>
  <c r="BS476" i="26" s="1"/>
  <c r="BT476" i="26"/>
  <c r="BZ476" i="26" s="1"/>
  <c r="BL588" i="26"/>
  <c r="BT466" i="26"/>
  <c r="BZ466" i="26" s="1"/>
  <c r="BR466" i="26"/>
  <c r="BS466" i="26" s="1"/>
  <c r="BR372" i="26"/>
  <c r="BS372" i="26" s="1"/>
  <c r="BT372" i="26"/>
  <c r="BZ372" i="26" s="1"/>
  <c r="BT368" i="26"/>
  <c r="BZ368" i="26" s="1"/>
  <c r="BT386" i="26"/>
  <c r="BZ386" i="26" s="1"/>
  <c r="BR386" i="26"/>
  <c r="BS386" i="26" s="1"/>
  <c r="BR144" i="26"/>
  <c r="BS144" i="26" s="1"/>
  <c r="BT144" i="26"/>
  <c r="BZ144" i="26" s="1"/>
  <c r="BT52" i="26"/>
  <c r="BZ52" i="26" s="1"/>
  <c r="CC52" i="26" s="1"/>
  <c r="BR52" i="26"/>
  <c r="BS52" i="26" s="1"/>
  <c r="BT484" i="26"/>
  <c r="BZ484" i="26" s="1"/>
  <c r="CC484" i="26" s="1"/>
  <c r="BR484" i="26"/>
  <c r="BS484" i="26" s="1"/>
  <c r="BT172" i="26"/>
  <c r="BZ172" i="26" s="1"/>
  <c r="CC172" i="26" s="1"/>
  <c r="BR172" i="26"/>
  <c r="BS172" i="26" s="1"/>
  <c r="BT442" i="26"/>
  <c r="BZ442" i="26" s="1"/>
  <c r="BR442" i="26"/>
  <c r="BS442" i="26" s="1"/>
  <c r="BR292" i="26"/>
  <c r="BS292" i="26" s="1"/>
  <c r="BT292" i="26"/>
  <c r="BZ292" i="26" s="1"/>
  <c r="BR212" i="26"/>
  <c r="BS212" i="26" s="1"/>
  <c r="BT212" i="26"/>
  <c r="BZ212" i="26" s="1"/>
  <c r="CC212" i="26" s="1"/>
  <c r="BT254" i="26"/>
  <c r="BZ254" i="26" s="1"/>
  <c r="BR308" i="26"/>
  <c r="BS308" i="26" s="1"/>
  <c r="BT308" i="26"/>
  <c r="BZ308" i="26" s="1"/>
  <c r="BR464" i="26"/>
  <c r="BS464" i="26" s="1"/>
  <c r="BT464" i="26"/>
  <c r="BZ464" i="26" s="1"/>
  <c r="BR488" i="26"/>
  <c r="BS488" i="26" s="1"/>
  <c r="BT488" i="26"/>
  <c r="BZ488" i="26" s="1"/>
  <c r="CC488" i="26" s="1"/>
  <c r="BR214" i="26"/>
  <c r="BS214" i="26" s="1"/>
  <c r="BR440" i="26"/>
  <c r="BS440" i="26" s="1"/>
  <c r="BT440" i="26"/>
  <c r="BZ440" i="26" s="1"/>
  <c r="CC440" i="26" s="1"/>
  <c r="BR314" i="26"/>
  <c r="BS314" i="26" s="1"/>
  <c r="BT426" i="26"/>
  <c r="BZ426" i="26" s="1"/>
  <c r="CC426" i="26" s="1"/>
  <c r="BT36" i="26"/>
  <c r="BZ36" i="26" s="1"/>
  <c r="CC36" i="26" s="1"/>
  <c r="BR36" i="26"/>
  <c r="BS36" i="26" s="1"/>
  <c r="BT270" i="26"/>
  <c r="BZ270" i="26" s="1"/>
  <c r="BR270" i="26"/>
  <c r="BS270" i="26" s="1"/>
  <c r="BT492" i="26"/>
  <c r="BZ492" i="26" s="1"/>
  <c r="BR232" i="26"/>
  <c r="BS232" i="26" s="1"/>
  <c r="BT232" i="26"/>
  <c r="BZ232" i="26" s="1"/>
  <c r="CC232" i="26" s="1"/>
  <c r="BT230" i="26"/>
  <c r="BZ230" i="26" s="1"/>
  <c r="BR230" i="26"/>
  <c r="BS230" i="26" s="1"/>
  <c r="BT490" i="26"/>
  <c r="BZ490" i="26" s="1"/>
  <c r="BR490" i="26"/>
  <c r="BS490" i="26" s="1"/>
  <c r="BR448" i="26"/>
  <c r="BS448" i="26" s="1"/>
  <c r="BT460" i="26"/>
  <c r="BZ460" i="26" s="1"/>
  <c r="CC460" i="26" s="1"/>
  <c r="BR460" i="26"/>
  <c r="BS460" i="26" s="1"/>
  <c r="BT274" i="26"/>
  <c r="BZ274" i="26" s="1"/>
  <c r="BT404" i="26"/>
  <c r="BZ404" i="26" s="1"/>
  <c r="BR404" i="26"/>
  <c r="BS404" i="26" s="1"/>
  <c r="BT424" i="26"/>
  <c r="BZ424" i="26" s="1"/>
  <c r="CC424" i="26" s="1"/>
  <c r="BR424" i="26"/>
  <c r="BS424" i="26" s="1"/>
  <c r="BT262" i="26"/>
  <c r="BZ262" i="26" s="1"/>
  <c r="BT540" i="26"/>
  <c r="BZ540" i="26" s="1"/>
  <c r="CC540" i="26" s="1"/>
  <c r="CG540" i="26" s="1"/>
  <c r="BT154" i="26"/>
  <c r="BZ154" i="26" s="1"/>
  <c r="CC154" i="26" s="1"/>
  <c r="BR154" i="26"/>
  <c r="BS154" i="26" s="1"/>
  <c r="BT106" i="26"/>
  <c r="BZ106" i="26" s="1"/>
  <c r="CC106" i="26" s="1"/>
  <c r="BR106" i="26"/>
  <c r="BS106" i="26" s="1"/>
  <c r="BT336" i="26"/>
  <c r="BZ336" i="26" s="1"/>
  <c r="BR486" i="26"/>
  <c r="BS486" i="26" s="1"/>
  <c r="BT486" i="26"/>
  <c r="BZ486" i="26" s="1"/>
  <c r="CC486" i="26" s="1"/>
  <c r="BR320" i="26"/>
  <c r="BS320" i="26" s="1"/>
  <c r="BR266" i="26"/>
  <c r="BS266" i="26" s="1"/>
  <c r="BT266" i="26"/>
  <c r="BZ266" i="26" s="1"/>
  <c r="BT378" i="26"/>
  <c r="BZ378" i="26" s="1"/>
  <c r="BR378" i="26"/>
  <c r="BS378" i="26" s="1"/>
  <c r="BR456" i="26"/>
  <c r="BS456" i="26" s="1"/>
  <c r="BT456" i="26"/>
  <c r="BZ456" i="26" s="1"/>
  <c r="CC456" i="26" s="1"/>
  <c r="BR192" i="26"/>
  <c r="BS192" i="26" s="1"/>
  <c r="BT192" i="26"/>
  <c r="BZ192" i="26" s="1"/>
  <c r="BT362" i="26"/>
  <c r="BZ362" i="26" s="1"/>
  <c r="BR362" i="26"/>
  <c r="BS362" i="26" s="1"/>
  <c r="BR242" i="26"/>
  <c r="BS242" i="26" s="1"/>
  <c r="BT242" i="26"/>
  <c r="BZ242" i="26" s="1"/>
  <c r="CC242" i="26" s="1"/>
  <c r="BT428" i="26"/>
  <c r="BZ428" i="26" s="1"/>
  <c r="BR298" i="26"/>
  <c r="BS298" i="26" s="1"/>
  <c r="BT298" i="26"/>
  <c r="BZ298" i="26" s="1"/>
  <c r="BT418" i="26"/>
  <c r="BZ418" i="26" s="1"/>
  <c r="CC418" i="26" s="1"/>
  <c r="BR418" i="26"/>
  <c r="BS418" i="26" s="1"/>
  <c r="BT38" i="26"/>
  <c r="BZ38" i="26" s="1"/>
  <c r="CC38" i="26" s="1"/>
  <c r="BR38" i="26"/>
  <c r="BS38" i="26" s="1"/>
  <c r="BR46" i="26"/>
  <c r="BS46" i="26" s="1"/>
  <c r="BT76" i="26"/>
  <c r="BZ76" i="26" s="1"/>
  <c r="BR76" i="26"/>
  <c r="BS76" i="26" s="1"/>
  <c r="BR272" i="26"/>
  <c r="BS272" i="26" s="1"/>
  <c r="BT272" i="26"/>
  <c r="BZ272" i="26" s="1"/>
  <c r="BR44" i="26"/>
  <c r="BS44" i="26" s="1"/>
  <c r="BT44" i="26"/>
  <c r="BZ44" i="26" s="1"/>
  <c r="BR506" i="26"/>
  <c r="BS506" i="26" s="1"/>
  <c r="BO8" i="26"/>
  <c r="BC588" i="26"/>
  <c r="BF8" i="26"/>
  <c r="BT104" i="26"/>
  <c r="BZ104" i="26" s="1"/>
  <c r="CC104" i="26" s="1"/>
  <c r="BR104" i="26"/>
  <c r="BS104" i="26" s="1"/>
  <c r="BR318" i="26"/>
  <c r="BT318" i="26"/>
  <c r="BZ318" i="26" s="1"/>
  <c r="BT60" i="26"/>
  <c r="BZ60" i="26" s="1"/>
  <c r="CC60" i="26" s="1"/>
  <c r="BR60" i="26"/>
  <c r="BS60" i="26" s="1"/>
  <c r="BT554" i="26"/>
  <c r="BZ554" i="26" s="1"/>
  <c r="BR554" i="26"/>
  <c r="BT200" i="26"/>
  <c r="BZ200" i="26" s="1"/>
  <c r="BR200" i="26"/>
  <c r="BS200" i="26" s="1"/>
  <c r="BR240" i="26"/>
  <c r="BS240" i="26" s="1"/>
  <c r="BT240" i="26"/>
  <c r="BZ240" i="26" s="1"/>
  <c r="BT344" i="26"/>
  <c r="BZ344" i="26" s="1"/>
  <c r="CC344" i="26" s="1"/>
  <c r="BR344" i="26"/>
  <c r="BS344" i="26" s="1"/>
  <c r="BT182" i="26"/>
  <c r="BZ182" i="26" s="1"/>
  <c r="BR182" i="26"/>
  <c r="BS182" i="26" s="1"/>
  <c r="BT328" i="26"/>
  <c r="BZ328" i="26" s="1"/>
  <c r="BR328" i="26"/>
  <c r="BS328" i="26" s="1"/>
  <c r="BR132" i="26"/>
  <c r="BS132" i="26" s="1"/>
  <c r="BT132" i="26"/>
  <c r="BZ132" i="26" s="1"/>
  <c r="BT468" i="26"/>
  <c r="BZ468" i="26" s="1"/>
  <c r="BR468" i="26"/>
  <c r="BS468" i="26" s="1"/>
  <c r="BR322" i="26"/>
  <c r="BS322" i="26" s="1"/>
  <c r="BT322" i="26"/>
  <c r="BZ322" i="26" s="1"/>
  <c r="BT68" i="26"/>
  <c r="BZ68" i="26" s="1"/>
  <c r="BR68" i="26"/>
  <c r="BS68" i="26" s="1"/>
  <c r="BR246" i="26"/>
  <c r="BS246" i="26" s="1"/>
  <c r="BT246" i="26"/>
  <c r="BZ246" i="26" s="1"/>
  <c r="CC246" i="26" s="1"/>
  <c r="BT148" i="26"/>
  <c r="BZ148" i="26" s="1"/>
  <c r="BR148" i="26"/>
  <c r="BS148" i="26" s="1"/>
  <c r="BR536" i="26"/>
  <c r="BS536" i="26" s="1"/>
  <c r="BT536" i="26"/>
  <c r="BZ536" i="26" s="1"/>
  <c r="BR478" i="26"/>
  <c r="BS478" i="26" s="1"/>
  <c r="BT478" i="26"/>
  <c r="BZ478" i="26" s="1"/>
  <c r="AU450" i="26"/>
  <c r="BG450" i="26"/>
  <c r="F26" i="3" a="1"/>
  <c r="F26" i="3" s="1"/>
  <c r="AU10" i="26"/>
  <c r="G582" i="26"/>
  <c r="BR86" i="26"/>
  <c r="BS86" i="26" s="1"/>
  <c r="BT86" i="26"/>
  <c r="BZ86" i="26" s="1"/>
  <c r="CC86" i="26" s="1"/>
  <c r="BR30" i="26"/>
  <c r="BS30" i="26" s="1"/>
  <c r="BT30" i="26"/>
  <c r="BZ30" i="26" s="1"/>
  <c r="AU518" i="26"/>
  <c r="BG518" i="26"/>
  <c r="F17" i="3" a="1"/>
  <c r="F17" i="3" s="1"/>
  <c r="BR14" i="26"/>
  <c r="BS14" i="26" s="1"/>
  <c r="BT14" i="26"/>
  <c r="BZ14" i="26" s="1"/>
  <c r="AU230" i="26"/>
  <c r="BG230" i="26"/>
  <c r="E18" i="3" a="1"/>
  <c r="E18" i="3" s="1"/>
  <c r="AU12" i="26"/>
  <c r="BG12" i="26"/>
  <c r="BN4" i="26"/>
  <c r="BB588" i="26"/>
  <c r="BR62" i="26"/>
  <c r="BS62" i="26" s="1"/>
  <c r="BT62" i="26"/>
  <c r="BZ62" i="26" s="1"/>
  <c r="AU502" i="26"/>
  <c r="BG502" i="26"/>
  <c r="G584" i="26"/>
  <c r="AU66" i="26"/>
  <c r="F15" i="3" a="1"/>
  <c r="F15" i="3" s="1"/>
  <c r="E582" i="26"/>
  <c r="BR158" i="26"/>
  <c r="BS158" i="26" s="1"/>
  <c r="BT158" i="26"/>
  <c r="BZ158" i="26" s="1"/>
  <c r="BR42" i="26"/>
  <c r="BS42" i="26" s="1"/>
  <c r="BT42" i="26"/>
  <c r="BZ42" i="26" s="1"/>
  <c r="BT78" i="26"/>
  <c r="BZ78" i="26" s="1"/>
  <c r="CP36" i="26" l="1"/>
  <c r="CQ36" i="26" s="1"/>
  <c r="BO175" i="32"/>
  <c r="AI21" i="32"/>
  <c r="BN21" i="32"/>
  <c r="BO244" i="32"/>
  <c r="BO261" i="32"/>
  <c r="H593" i="26"/>
  <c r="BO6" i="32"/>
  <c r="BO228" i="32"/>
  <c r="BO68" i="32"/>
  <c r="BO35" i="32"/>
  <c r="BO21" i="32"/>
  <c r="BO252" i="32"/>
  <c r="BO288" i="32"/>
  <c r="BO250" i="32"/>
  <c r="BO114" i="32"/>
  <c r="BO110" i="32"/>
  <c r="BO234" i="32"/>
  <c r="BO269" i="32"/>
  <c r="BO242" i="32"/>
  <c r="AI111" i="32"/>
  <c r="BM111" i="32"/>
  <c r="BR111" i="32" s="1"/>
  <c r="AK111" i="32"/>
  <c r="AI14" i="32"/>
  <c r="BM14" i="32"/>
  <c r="BR14" i="32" s="1"/>
  <c r="AK14" i="32"/>
  <c r="AI23" i="32"/>
  <c r="BM23" i="32"/>
  <c r="BR23" i="32" s="1"/>
  <c r="AK23" i="32"/>
  <c r="AI51" i="32"/>
  <c r="BM51" i="32"/>
  <c r="BR51" i="32" s="1"/>
  <c r="AK51" i="32"/>
  <c r="CP256" i="26"/>
  <c r="C256" i="34"/>
  <c r="J131" i="34" s="1"/>
  <c r="M131" i="34" s="1"/>
  <c r="AG131" i="32" s="1"/>
  <c r="AI11" i="32"/>
  <c r="BM11" i="32"/>
  <c r="BR11" i="32" s="1"/>
  <c r="AK11" i="32"/>
  <c r="CP80" i="26"/>
  <c r="CQ80" i="26" s="1"/>
  <c r="C80" i="34"/>
  <c r="J43" i="34" s="1"/>
  <c r="M43" i="34" s="1"/>
  <c r="AG43" i="32" s="1"/>
  <c r="CP466" i="26"/>
  <c r="CQ466" i="26" s="1"/>
  <c r="C466" i="34"/>
  <c r="J236" i="34" s="1"/>
  <c r="M236" i="34" s="1"/>
  <c r="AG236" i="32" s="1"/>
  <c r="CP458" i="26"/>
  <c r="CQ458" i="26" s="1"/>
  <c r="C458" i="34"/>
  <c r="J232" i="34" s="1"/>
  <c r="M232" i="34" s="1"/>
  <c r="AG232" i="32" s="1"/>
  <c r="CP496" i="26"/>
  <c r="CQ496" i="26" s="1"/>
  <c r="C496" i="34"/>
  <c r="CP56" i="26"/>
  <c r="CQ56" i="26" s="1"/>
  <c r="C56" i="34"/>
  <c r="J31" i="34" s="1"/>
  <c r="M31" i="34" s="1"/>
  <c r="AG31" i="32" s="1"/>
  <c r="CP480" i="26"/>
  <c r="CQ480" i="26" s="1"/>
  <c r="C480" i="34"/>
  <c r="J243" i="34" s="1"/>
  <c r="M243" i="34" s="1"/>
  <c r="AG243" i="32" s="1"/>
  <c r="CP352" i="26"/>
  <c r="CQ352" i="26" s="1"/>
  <c r="C352" i="34"/>
  <c r="J179" i="34" s="1"/>
  <c r="M179" i="34" s="1"/>
  <c r="AG179" i="32" s="1"/>
  <c r="CP514" i="26"/>
  <c r="CQ514" i="26" s="1"/>
  <c r="C514" i="34"/>
  <c r="J260" i="34" s="1"/>
  <c r="M260" i="34" s="1"/>
  <c r="AG260" i="32" s="1"/>
  <c r="AI219" i="32"/>
  <c r="BM219" i="32"/>
  <c r="BR219" i="32" s="1"/>
  <c r="AK219" i="32"/>
  <c r="AI223" i="32"/>
  <c r="BM223" i="32"/>
  <c r="BR223" i="32" s="1"/>
  <c r="AK223" i="32"/>
  <c r="AI191" i="32"/>
  <c r="BM191" i="32"/>
  <c r="BR191" i="32" s="1"/>
  <c r="AK191" i="32"/>
  <c r="AI168" i="32"/>
  <c r="BM168" i="32"/>
  <c r="BR168" i="32" s="1"/>
  <c r="AK168" i="32"/>
  <c r="AI99" i="32"/>
  <c r="BM99" i="32"/>
  <c r="BR99" i="32" s="1"/>
  <c r="AK99" i="32"/>
  <c r="AI85" i="32"/>
  <c r="BM85" i="32"/>
  <c r="BR85" i="32" s="1"/>
  <c r="AK85" i="32"/>
  <c r="AI36" i="32"/>
  <c r="BM36" i="32"/>
  <c r="BR36" i="32" s="1"/>
  <c r="AK36" i="32"/>
  <c r="BM102" i="32"/>
  <c r="BR102" i="32" s="1"/>
  <c r="AI102" i="32"/>
  <c r="AK102" i="32"/>
  <c r="BM291" i="32"/>
  <c r="BR291" i="32" s="1"/>
  <c r="AK291" i="32"/>
  <c r="BM40" i="32"/>
  <c r="BR40" i="32" s="1"/>
  <c r="AK40" i="32"/>
  <c r="CP194" i="26"/>
  <c r="CQ194" i="26" s="1"/>
  <c r="C194" i="34"/>
  <c r="J100" i="34" s="1"/>
  <c r="M100" i="34" s="1"/>
  <c r="AG100" i="32" s="1"/>
  <c r="BM283" i="32"/>
  <c r="BR283" i="32" s="1"/>
  <c r="AK283" i="32"/>
  <c r="AI212" i="32"/>
  <c r="BM212" i="32"/>
  <c r="BR212" i="32" s="1"/>
  <c r="AK212" i="32"/>
  <c r="AI151" i="32"/>
  <c r="BM151" i="32"/>
  <c r="BR151" i="32" s="1"/>
  <c r="AK151" i="32"/>
  <c r="CP310" i="26"/>
  <c r="CQ310" i="26" s="1"/>
  <c r="C310" i="34"/>
  <c r="J158" i="34" s="1"/>
  <c r="M158" i="34" s="1"/>
  <c r="AG158" i="32" s="1"/>
  <c r="CP528" i="26"/>
  <c r="CQ528" i="26" s="1"/>
  <c r="C528" i="34"/>
  <c r="J267" i="34" s="1"/>
  <c r="M267" i="34" s="1"/>
  <c r="AG267" i="32" s="1"/>
  <c r="AI92" i="32"/>
  <c r="BM92" i="32"/>
  <c r="BR92" i="32" s="1"/>
  <c r="AK92" i="32"/>
  <c r="AI227" i="32"/>
  <c r="BM227" i="32"/>
  <c r="BR227" i="32" s="1"/>
  <c r="AK227" i="32"/>
  <c r="AI8" i="32"/>
  <c r="BM8" i="32"/>
  <c r="BR8" i="32" s="1"/>
  <c r="AK8" i="32"/>
  <c r="CP342" i="26"/>
  <c r="CQ342" i="26" s="1"/>
  <c r="C342" i="34"/>
  <c r="J174" i="34" s="1"/>
  <c r="M174" i="34" s="1"/>
  <c r="AG174" i="32" s="1"/>
  <c r="AI32" i="32"/>
  <c r="AK32" i="32"/>
  <c r="CP246" i="26"/>
  <c r="CQ246" i="26" s="1"/>
  <c r="C246" i="34"/>
  <c r="J126" i="34" s="1"/>
  <c r="M126" i="34" s="1"/>
  <c r="AG126" i="32" s="1"/>
  <c r="CP460" i="26"/>
  <c r="CQ460" i="26" s="1"/>
  <c r="C460" i="34"/>
  <c r="J233" i="34" s="1"/>
  <c r="M233" i="34" s="1"/>
  <c r="AG233" i="32" s="1"/>
  <c r="CP62" i="26"/>
  <c r="CQ62" i="26" s="1"/>
  <c r="C62" i="34"/>
  <c r="J34" i="34" s="1"/>
  <c r="M34" i="34" s="1"/>
  <c r="AG34" i="32" s="1"/>
  <c r="BN11" i="32"/>
  <c r="AL11" i="32"/>
  <c r="BF11" i="32" s="1"/>
  <c r="CP112" i="26"/>
  <c r="CQ112" i="26" s="1"/>
  <c r="D112" i="34"/>
  <c r="K59" i="34" s="1"/>
  <c r="N59" i="34" s="1"/>
  <c r="AH59" i="32" s="1"/>
  <c r="CP116" i="26"/>
  <c r="CQ116" i="26" s="1"/>
  <c r="D116" i="34"/>
  <c r="K61" i="34" s="1"/>
  <c r="N61" i="34" s="1"/>
  <c r="AH61" i="32" s="1"/>
  <c r="BN81" i="32"/>
  <c r="AL81" i="32"/>
  <c r="BF81" i="32" s="1"/>
  <c r="BN101" i="32"/>
  <c r="AL101" i="32"/>
  <c r="BF101" i="32" s="1"/>
  <c r="CP236" i="26"/>
  <c r="CQ236" i="26" s="1"/>
  <c r="D236" i="34"/>
  <c r="K121" i="34" s="1"/>
  <c r="N121" i="34" s="1"/>
  <c r="AH121" i="32" s="1"/>
  <c r="CP268" i="26"/>
  <c r="CQ268" i="26" s="1"/>
  <c r="D268" i="34"/>
  <c r="K137" i="34" s="1"/>
  <c r="N137" i="34" s="1"/>
  <c r="AH137" i="32" s="1"/>
  <c r="CP300" i="26"/>
  <c r="CQ300" i="26" s="1"/>
  <c r="D300" i="34"/>
  <c r="K153" i="34" s="1"/>
  <c r="N153" i="34" s="1"/>
  <c r="AH153" i="32" s="1"/>
  <c r="CP332" i="26"/>
  <c r="CQ332" i="26" s="1"/>
  <c r="D332" i="34"/>
  <c r="K169" i="34" s="1"/>
  <c r="N169" i="34" s="1"/>
  <c r="AH169" i="32" s="1"/>
  <c r="BN62" i="32"/>
  <c r="AL62" i="32"/>
  <c r="BF62" i="32" s="1"/>
  <c r="BN102" i="32"/>
  <c r="AL102" i="32"/>
  <c r="BF102" i="32" s="1"/>
  <c r="CP266" i="26"/>
  <c r="CQ266" i="26" s="1"/>
  <c r="D266" i="34"/>
  <c r="K136" i="34" s="1"/>
  <c r="N136" i="34" s="1"/>
  <c r="AH136" i="32" s="1"/>
  <c r="BN168" i="32"/>
  <c r="AL168" i="32"/>
  <c r="BF168" i="32" s="1"/>
  <c r="CP378" i="26"/>
  <c r="CQ378" i="26" s="1"/>
  <c r="D378" i="34"/>
  <c r="K192" i="34" s="1"/>
  <c r="N192" i="34" s="1"/>
  <c r="AH192" i="32" s="1"/>
  <c r="CP410" i="26"/>
  <c r="CQ410" i="26" s="1"/>
  <c r="D410" i="34"/>
  <c r="K208" i="34" s="1"/>
  <c r="N208" i="34" s="1"/>
  <c r="AH208" i="32" s="1"/>
  <c r="BN224" i="32"/>
  <c r="AL224" i="32"/>
  <c r="BF224" i="32" s="1"/>
  <c r="CP372" i="26"/>
  <c r="CQ372" i="26" s="1"/>
  <c r="D372" i="34"/>
  <c r="K189" i="34" s="1"/>
  <c r="N189" i="34" s="1"/>
  <c r="AH189" i="32" s="1"/>
  <c r="BN50" i="32"/>
  <c r="AL50" i="32"/>
  <c r="BF50" i="32" s="1"/>
  <c r="CP364" i="26"/>
  <c r="CQ364" i="26" s="1"/>
  <c r="D364" i="34"/>
  <c r="K185" i="34" s="1"/>
  <c r="N185" i="34" s="1"/>
  <c r="AH185" i="32" s="1"/>
  <c r="BN227" i="32"/>
  <c r="AL227" i="32"/>
  <c r="BF227" i="32" s="1"/>
  <c r="CP110" i="26"/>
  <c r="CQ110" i="26" s="1"/>
  <c r="D110" i="34"/>
  <c r="K58" i="34" s="1"/>
  <c r="N58" i="34" s="1"/>
  <c r="AH58" i="32" s="1"/>
  <c r="CP154" i="26"/>
  <c r="CQ154" i="26" s="1"/>
  <c r="D154" i="34"/>
  <c r="K80" i="34" s="1"/>
  <c r="N80" i="34" s="1"/>
  <c r="AH80" i="32" s="1"/>
  <c r="BN99" i="32"/>
  <c r="AL99" i="32"/>
  <c r="BF99" i="32" s="1"/>
  <c r="BN119" i="32"/>
  <c r="AL119" i="32"/>
  <c r="BF119" i="32" s="1"/>
  <c r="CP264" i="26"/>
  <c r="CQ264" i="26" s="1"/>
  <c r="D264" i="34"/>
  <c r="K135" i="34" s="1"/>
  <c r="N135" i="34" s="1"/>
  <c r="AH135" i="32" s="1"/>
  <c r="BN151" i="32"/>
  <c r="AL151" i="32"/>
  <c r="BF151" i="32" s="1"/>
  <c r="CP328" i="26"/>
  <c r="CQ328" i="26" s="1"/>
  <c r="D328" i="34"/>
  <c r="K167" i="34" s="1"/>
  <c r="N167" i="34" s="1"/>
  <c r="AH167" i="32" s="1"/>
  <c r="BN183" i="32"/>
  <c r="AL183" i="32"/>
  <c r="BF183" i="32" s="1"/>
  <c r="BN199" i="32"/>
  <c r="AL199" i="32"/>
  <c r="BF199" i="32" s="1"/>
  <c r="CP428" i="26"/>
  <c r="CQ428" i="26" s="1"/>
  <c r="D428" i="34"/>
  <c r="K217" i="34" s="1"/>
  <c r="N217" i="34" s="1"/>
  <c r="AH217" i="32" s="1"/>
  <c r="BN107" i="32"/>
  <c r="AL107" i="32"/>
  <c r="BF107" i="32" s="1"/>
  <c r="CP338" i="26"/>
  <c r="CQ338" i="26" s="1"/>
  <c r="D338" i="34"/>
  <c r="K172" i="34" s="1"/>
  <c r="N172" i="34" s="1"/>
  <c r="AH172" i="32" s="1"/>
  <c r="CP406" i="26"/>
  <c r="CQ406" i="26" s="1"/>
  <c r="D406" i="34"/>
  <c r="K206" i="34" s="1"/>
  <c r="N206" i="34" s="1"/>
  <c r="AH206" i="32" s="1"/>
  <c r="CP446" i="26"/>
  <c r="CQ446" i="26" s="1"/>
  <c r="D446" i="34"/>
  <c r="K226" i="34" s="1"/>
  <c r="N226" i="34" s="1"/>
  <c r="AH226" i="32" s="1"/>
  <c r="CP160" i="26"/>
  <c r="CQ160" i="26" s="1"/>
  <c r="D160" i="34"/>
  <c r="K83" i="34" s="1"/>
  <c r="N83" i="34" s="1"/>
  <c r="AH83" i="32" s="1"/>
  <c r="CP302" i="26"/>
  <c r="CQ302" i="26" s="1"/>
  <c r="D302" i="34"/>
  <c r="K154" i="34" s="1"/>
  <c r="N154" i="34" s="1"/>
  <c r="AH154" i="32" s="1"/>
  <c r="CP28" i="26"/>
  <c r="CQ28" i="26" s="1"/>
  <c r="D28" i="34"/>
  <c r="K17" i="34" s="1"/>
  <c r="N17" i="34" s="1"/>
  <c r="AH17" i="32" s="1"/>
  <c r="CP72" i="26"/>
  <c r="CQ72" i="26" s="1"/>
  <c r="D72" i="34"/>
  <c r="K39" i="34" s="1"/>
  <c r="N39" i="34" s="1"/>
  <c r="AH39" i="32" s="1"/>
  <c r="BN113" i="32"/>
  <c r="AL113" i="32"/>
  <c r="BF113" i="32" s="1"/>
  <c r="CP44" i="26"/>
  <c r="CQ44" i="26" s="1"/>
  <c r="D44" i="34"/>
  <c r="K25" i="34" s="1"/>
  <c r="N25" i="34" s="1"/>
  <c r="AH25" i="32" s="1"/>
  <c r="BN25" i="32" s="1"/>
  <c r="BN148" i="32"/>
  <c r="AL148" i="32"/>
  <c r="BF148" i="32" s="1"/>
  <c r="CP68" i="26"/>
  <c r="CQ68" i="26" s="1"/>
  <c r="D68" i="34"/>
  <c r="K37" i="34" s="1"/>
  <c r="N37" i="34" s="1"/>
  <c r="AH37" i="32" s="1"/>
  <c r="AY286" i="32"/>
  <c r="AY96" i="32"/>
  <c r="AY120" i="32"/>
  <c r="BO254" i="32"/>
  <c r="AY181" i="32"/>
  <c r="BO238" i="32"/>
  <c r="AY218" i="32"/>
  <c r="AM244" i="32"/>
  <c r="AY244" i="32"/>
  <c r="AM246" i="32"/>
  <c r="AY246" i="32"/>
  <c r="AY41" i="32"/>
  <c r="AM41" i="32"/>
  <c r="AY205" i="32"/>
  <c r="AY88" i="32"/>
  <c r="AM88" i="32"/>
  <c r="M249" i="34"/>
  <c r="AG249" i="32" s="1"/>
  <c r="AY110" i="32"/>
  <c r="AM110" i="32"/>
  <c r="AM234" i="32"/>
  <c r="AY234" i="32"/>
  <c r="BO33" i="32"/>
  <c r="AY193" i="32"/>
  <c r="AY7" i="32"/>
  <c r="AM7" i="32"/>
  <c r="BG240" i="32"/>
  <c r="BH240" i="32"/>
  <c r="BG257" i="32"/>
  <c r="BH257" i="32"/>
  <c r="BG280" i="32"/>
  <c r="BH280" i="32"/>
  <c r="BG42" i="32"/>
  <c r="BH42" i="32"/>
  <c r="BG231" i="32"/>
  <c r="BH231" i="32"/>
  <c r="BG247" i="32"/>
  <c r="BH247" i="32"/>
  <c r="BH264" i="32"/>
  <c r="BG264" i="32"/>
  <c r="BG27" i="32"/>
  <c r="BH27" i="32"/>
  <c r="AY195" i="32"/>
  <c r="AM280" i="32"/>
  <c r="AY280" i="32"/>
  <c r="AY133" i="32"/>
  <c r="AY29" i="32"/>
  <c r="AM29" i="32"/>
  <c r="BG94" i="32"/>
  <c r="BH94" i="32"/>
  <c r="BG130" i="32"/>
  <c r="BH130" i="32"/>
  <c r="BG162" i="32"/>
  <c r="BH162" i="32"/>
  <c r="BG234" i="32"/>
  <c r="BH234" i="32"/>
  <c r="BG251" i="32"/>
  <c r="BH251" i="32"/>
  <c r="BG267" i="32"/>
  <c r="BH267" i="32"/>
  <c r="N5" i="34"/>
  <c r="AY154" i="32"/>
  <c r="AM252" i="32"/>
  <c r="AY252" i="32"/>
  <c r="BO258" i="32"/>
  <c r="AM109" i="32"/>
  <c r="AY109" i="32"/>
  <c r="AM248" i="32"/>
  <c r="AY248" i="32"/>
  <c r="AY145" i="32"/>
  <c r="AY257" i="32"/>
  <c r="AM257" i="32"/>
  <c r="BO98" i="32"/>
  <c r="AY222" i="32"/>
  <c r="AY206" i="32"/>
  <c r="BO26" i="32"/>
  <c r="AY129" i="32"/>
  <c r="AM274" i="32"/>
  <c r="AY274" i="32"/>
  <c r="BO27" i="32"/>
  <c r="AY176" i="32"/>
  <c r="AY217" i="32"/>
  <c r="AY167" i="32"/>
  <c r="BH228" i="32"/>
  <c r="BG228" i="32"/>
  <c r="BG244" i="32"/>
  <c r="BH244" i="32"/>
  <c r="BG261" i="32"/>
  <c r="BH261" i="32"/>
  <c r="BG6" i="32"/>
  <c r="BH6" i="32"/>
  <c r="BG30" i="32"/>
  <c r="BH30" i="32"/>
  <c r="BG243" i="32"/>
  <c r="BH243" i="32"/>
  <c r="BH260" i="32"/>
  <c r="BG260" i="32"/>
  <c r="BG10" i="32"/>
  <c r="BH10" i="32"/>
  <c r="BG21" i="32"/>
  <c r="BH21" i="32"/>
  <c r="AY226" i="32"/>
  <c r="AY177" i="32"/>
  <c r="AM268" i="32"/>
  <c r="AY268" i="32"/>
  <c r="AY116" i="32"/>
  <c r="BO253" i="32"/>
  <c r="AY77" i="32"/>
  <c r="AY189" i="32"/>
  <c r="AY173" i="32"/>
  <c r="BO89" i="32"/>
  <c r="AI101" i="32"/>
  <c r="BM101" i="32"/>
  <c r="BR101" i="32" s="1"/>
  <c r="AK101" i="32"/>
  <c r="AI63" i="32"/>
  <c r="BM63" i="32"/>
  <c r="BR63" i="32" s="1"/>
  <c r="AK63" i="32"/>
  <c r="CP286" i="26"/>
  <c r="CQ286" i="26" s="1"/>
  <c r="C286" i="34"/>
  <c r="J146" i="34" s="1"/>
  <c r="M146" i="34" s="1"/>
  <c r="AG146" i="32" s="1"/>
  <c r="AI97" i="32"/>
  <c r="BM97" i="32"/>
  <c r="BR97" i="32" s="1"/>
  <c r="AK97" i="32"/>
  <c r="CP98" i="26"/>
  <c r="CQ98" i="26" s="1"/>
  <c r="C98" i="34"/>
  <c r="J52" i="34" s="1"/>
  <c r="M52" i="34" s="1"/>
  <c r="AG52" i="32" s="1"/>
  <c r="BM293" i="32"/>
  <c r="BR293" i="32" s="1"/>
  <c r="AK293" i="32"/>
  <c r="AI215" i="32"/>
  <c r="BM215" i="32"/>
  <c r="BR215" i="32" s="1"/>
  <c r="AK215" i="32"/>
  <c r="AI171" i="32"/>
  <c r="BM171" i="32"/>
  <c r="BR171" i="32" s="1"/>
  <c r="AK171" i="32"/>
  <c r="AI207" i="32"/>
  <c r="BM207" i="32"/>
  <c r="BR207" i="32" s="1"/>
  <c r="AK207" i="32"/>
  <c r="AI112" i="32"/>
  <c r="BM112" i="32"/>
  <c r="BR112" i="32" s="1"/>
  <c r="AK112" i="32"/>
  <c r="AI144" i="32"/>
  <c r="BM144" i="32"/>
  <c r="BR144" i="32" s="1"/>
  <c r="AK144" i="32"/>
  <c r="BM199" i="32"/>
  <c r="AI199" i="32"/>
  <c r="AK199" i="32"/>
  <c r="CP520" i="26"/>
  <c r="CQ520" i="26" s="1"/>
  <c r="C520" i="34"/>
  <c r="J263" i="34" s="1"/>
  <c r="M263" i="34" s="1"/>
  <c r="AG263" i="32" s="1"/>
  <c r="CP54" i="26"/>
  <c r="CQ54" i="26" s="1"/>
  <c r="C54" i="34"/>
  <c r="J30" i="34" s="1"/>
  <c r="M30" i="34" s="1"/>
  <c r="AG30" i="32" s="1"/>
  <c r="CP464" i="26"/>
  <c r="CQ464" i="26" s="1"/>
  <c r="C464" i="34"/>
  <c r="J235" i="34" s="1"/>
  <c r="M235" i="34" s="1"/>
  <c r="AG235" i="32" s="1"/>
  <c r="CP168" i="26"/>
  <c r="CQ168" i="26" s="1"/>
  <c r="C168" i="34"/>
  <c r="J87" i="34" s="1"/>
  <c r="M87" i="34" s="1"/>
  <c r="AG87" i="32" s="1"/>
  <c r="BM294" i="32"/>
  <c r="BR294" i="32" s="1"/>
  <c r="AK294" i="32"/>
  <c r="CP288" i="26"/>
  <c r="CQ288" i="26" s="1"/>
  <c r="C288" i="34"/>
  <c r="J147" i="34" s="1"/>
  <c r="M147" i="34" s="1"/>
  <c r="AG147" i="32" s="1"/>
  <c r="CP248" i="26"/>
  <c r="CQ248" i="26" s="1"/>
  <c r="C248" i="34"/>
  <c r="J127" i="34" s="1"/>
  <c r="M127" i="34" s="1"/>
  <c r="AG127" i="32" s="1"/>
  <c r="BM290" i="32"/>
  <c r="BR290" i="32" s="1"/>
  <c r="AK290" i="32"/>
  <c r="CP78" i="26"/>
  <c r="CQ78" i="26" s="1"/>
  <c r="C78" i="34"/>
  <c r="J42" i="34" s="1"/>
  <c r="M42" i="34" s="1"/>
  <c r="AG42" i="32" s="1"/>
  <c r="BM148" i="32"/>
  <c r="BR148" i="32" s="1"/>
  <c r="AI148" i="32"/>
  <c r="AK148" i="32"/>
  <c r="AI67" i="32"/>
  <c r="BM67" i="32"/>
  <c r="BR67" i="32" s="1"/>
  <c r="AK67" i="32"/>
  <c r="AI122" i="32"/>
  <c r="BM122" i="32"/>
  <c r="BR122" i="32" s="1"/>
  <c r="AK122" i="32"/>
  <c r="CP312" i="26"/>
  <c r="CQ312" i="26" s="1"/>
  <c r="C312" i="34"/>
  <c r="J159" i="34" s="1"/>
  <c r="M159" i="34" s="1"/>
  <c r="AG159" i="32" s="1"/>
  <c r="CP504" i="26"/>
  <c r="CQ504" i="26" s="1"/>
  <c r="C504" i="34"/>
  <c r="J255" i="34" s="1"/>
  <c r="M255" i="34" s="1"/>
  <c r="AG255" i="32" s="1"/>
  <c r="CP472" i="26"/>
  <c r="CQ472" i="26" s="1"/>
  <c r="C472" i="34"/>
  <c r="J239" i="34" s="1"/>
  <c r="M239" i="34" s="1"/>
  <c r="AG239" i="32" s="1"/>
  <c r="AI139" i="32"/>
  <c r="BM139" i="32"/>
  <c r="BR139" i="32" s="1"/>
  <c r="AK139" i="32"/>
  <c r="CP132" i="26"/>
  <c r="CQ132" i="26" s="1"/>
  <c r="C132" i="34"/>
  <c r="J69" i="34" s="1"/>
  <c r="M69" i="34" s="1"/>
  <c r="AG69" i="32" s="1"/>
  <c r="AI216" i="32"/>
  <c r="BM216" i="32"/>
  <c r="BR216" i="32" s="1"/>
  <c r="AK216" i="32"/>
  <c r="BN284" i="32"/>
  <c r="AL284" i="32"/>
  <c r="BF284" i="32" s="1"/>
  <c r="CP126" i="26"/>
  <c r="CQ126" i="26" s="1"/>
  <c r="D126" i="34"/>
  <c r="K66" i="34" s="1"/>
  <c r="N66" i="34" s="1"/>
  <c r="AH66" i="32" s="1"/>
  <c r="BN85" i="32"/>
  <c r="AL85" i="32"/>
  <c r="BF85" i="32" s="1"/>
  <c r="BN108" i="32"/>
  <c r="AL108" i="32"/>
  <c r="BF108" i="32" s="1"/>
  <c r="BN125" i="32"/>
  <c r="AL125" i="32"/>
  <c r="BF125" i="32" s="1"/>
  <c r="CP276" i="26"/>
  <c r="CQ276" i="26" s="1"/>
  <c r="D276" i="34"/>
  <c r="K141" i="34" s="1"/>
  <c r="N141" i="34" s="1"/>
  <c r="AH141" i="32" s="1"/>
  <c r="CP308" i="26"/>
  <c r="CQ308" i="26" s="1"/>
  <c r="D308" i="34"/>
  <c r="K157" i="34" s="1"/>
  <c r="N157" i="34" s="1"/>
  <c r="AH157" i="32" s="1"/>
  <c r="CP340" i="26"/>
  <c r="CQ340" i="26" s="1"/>
  <c r="D340" i="34"/>
  <c r="K173" i="34" s="1"/>
  <c r="N173" i="34" s="1"/>
  <c r="AH173" i="32" s="1"/>
  <c r="BN24" i="32"/>
  <c r="AL24" i="32"/>
  <c r="BF24" i="32" s="1"/>
  <c r="BN73" i="32"/>
  <c r="AL73" i="32"/>
  <c r="BF73" i="32" s="1"/>
  <c r="BN111" i="32"/>
  <c r="AL111" i="32"/>
  <c r="BF111" i="32" s="1"/>
  <c r="BN144" i="32"/>
  <c r="AL144" i="32"/>
  <c r="BF144" i="32" s="1"/>
  <c r="CP346" i="26"/>
  <c r="CQ346" i="26" s="1"/>
  <c r="D346" i="34"/>
  <c r="K176" i="34" s="1"/>
  <c r="N176" i="34" s="1"/>
  <c r="AH176" i="32" s="1"/>
  <c r="CP386" i="26"/>
  <c r="CQ386" i="26" s="1"/>
  <c r="D386" i="34"/>
  <c r="K196" i="34" s="1"/>
  <c r="N196" i="34" s="1"/>
  <c r="AH196" i="32" s="1"/>
  <c r="BN212" i="32"/>
  <c r="AL212" i="32"/>
  <c r="BF212" i="32" s="1"/>
  <c r="BN197" i="32"/>
  <c r="AL197" i="32"/>
  <c r="BF197" i="32" s="1"/>
  <c r="CP380" i="26"/>
  <c r="CQ380" i="26" s="1"/>
  <c r="D380" i="34"/>
  <c r="K193" i="34" s="1"/>
  <c r="N193" i="34" s="1"/>
  <c r="AH193" i="32" s="1"/>
  <c r="BN219" i="32"/>
  <c r="AL219" i="32"/>
  <c r="BF219" i="32" s="1"/>
  <c r="BN36" i="32"/>
  <c r="AL36" i="32"/>
  <c r="BF36" i="32" s="1"/>
  <c r="CP124" i="26"/>
  <c r="CQ124" i="26" s="1"/>
  <c r="D124" i="34"/>
  <c r="K65" i="34" s="1"/>
  <c r="N65" i="34" s="1"/>
  <c r="AH65" i="32" s="1"/>
  <c r="BN84" i="32"/>
  <c r="AL84" i="32"/>
  <c r="BF84" i="32" s="1"/>
  <c r="CP206" i="26"/>
  <c r="CQ206" i="26" s="1"/>
  <c r="D206" i="34"/>
  <c r="K106" i="34" s="1"/>
  <c r="N106" i="34" s="1"/>
  <c r="AH106" i="32" s="1"/>
  <c r="CP240" i="26"/>
  <c r="CQ240" i="26" s="1"/>
  <c r="D240" i="34"/>
  <c r="K123" i="34" s="1"/>
  <c r="N123" i="34" s="1"/>
  <c r="AH123" i="32" s="1"/>
  <c r="BN139" i="32"/>
  <c r="AL139" i="32"/>
  <c r="BF139" i="32" s="1"/>
  <c r="BN155" i="32"/>
  <c r="AL155" i="32"/>
  <c r="BF155" i="32" s="1"/>
  <c r="BN171" i="32"/>
  <c r="AL171" i="32"/>
  <c r="BF171" i="32" s="1"/>
  <c r="CP368" i="26"/>
  <c r="CQ368" i="26" s="1"/>
  <c r="D368" i="34"/>
  <c r="K187" i="34" s="1"/>
  <c r="N187" i="34" s="1"/>
  <c r="AH187" i="32" s="1"/>
  <c r="CP400" i="26"/>
  <c r="CQ400" i="26" s="1"/>
  <c r="D400" i="34"/>
  <c r="K203" i="34" s="1"/>
  <c r="N203" i="34" s="1"/>
  <c r="AH203" i="32" s="1"/>
  <c r="CP436" i="26"/>
  <c r="CQ436" i="26" s="1"/>
  <c r="D436" i="34"/>
  <c r="K221" i="34" s="1"/>
  <c r="N221" i="34" s="1"/>
  <c r="AH221" i="32" s="1"/>
  <c r="CP242" i="26"/>
  <c r="CQ242" i="26" s="1"/>
  <c r="D242" i="34"/>
  <c r="K124" i="34" s="1"/>
  <c r="N124" i="34" s="1"/>
  <c r="AH124" i="32" s="1"/>
  <c r="BN79" i="32"/>
  <c r="AL79" i="32"/>
  <c r="BF79" i="32" s="1"/>
  <c r="CP230" i="26"/>
  <c r="CQ230" i="26" s="1"/>
  <c r="D230" i="34"/>
  <c r="K118" i="34" s="1"/>
  <c r="N118" i="34" s="1"/>
  <c r="AH118" i="32" s="1"/>
  <c r="CP294" i="26"/>
  <c r="CQ294" i="26" s="1"/>
  <c r="D294" i="34"/>
  <c r="K150" i="34" s="1"/>
  <c r="N150" i="34" s="1"/>
  <c r="AH150" i="32" s="1"/>
  <c r="CP358" i="26"/>
  <c r="CQ358" i="26" s="1"/>
  <c r="D358" i="34"/>
  <c r="K182" i="34" s="1"/>
  <c r="N182" i="34" s="1"/>
  <c r="AH182" i="32" s="1"/>
  <c r="CP422" i="26"/>
  <c r="CQ422" i="26" s="1"/>
  <c r="D422" i="34"/>
  <c r="K214" i="34" s="1"/>
  <c r="N214" i="34" s="1"/>
  <c r="AH214" i="32" s="1"/>
  <c r="BN97" i="32"/>
  <c r="AL97" i="32"/>
  <c r="BF97" i="32" s="1"/>
  <c r="CP326" i="26"/>
  <c r="CQ326" i="26" s="1"/>
  <c r="D326" i="34"/>
  <c r="K166" i="34" s="1"/>
  <c r="N166" i="34" s="1"/>
  <c r="AH166" i="32" s="1"/>
  <c r="CP186" i="26"/>
  <c r="CQ186" i="26" s="1"/>
  <c r="D186" i="34"/>
  <c r="K96" i="34" s="1"/>
  <c r="N96" i="34" s="1"/>
  <c r="AH96" i="32" s="1"/>
  <c r="BN22" i="32"/>
  <c r="AL22" i="32"/>
  <c r="BF22" i="32" s="1"/>
  <c r="BN44" i="32"/>
  <c r="AL44" i="32"/>
  <c r="BF44" i="32" s="1"/>
  <c r="CP226" i="26"/>
  <c r="CQ226" i="26" s="1"/>
  <c r="D226" i="34"/>
  <c r="K116" i="34" s="1"/>
  <c r="N116" i="34" s="1"/>
  <c r="AH116" i="32" s="1"/>
  <c r="CP122" i="26"/>
  <c r="CQ122" i="26" s="1"/>
  <c r="D122" i="34"/>
  <c r="K64" i="34" s="1"/>
  <c r="N64" i="34" s="1"/>
  <c r="AH64" i="32" s="1"/>
  <c r="CP148" i="26"/>
  <c r="CQ148" i="26" s="1"/>
  <c r="D148" i="34"/>
  <c r="K77" i="34" s="1"/>
  <c r="N77" i="34" s="1"/>
  <c r="AH77" i="32" s="1"/>
  <c r="BG88" i="32"/>
  <c r="BH88" i="32"/>
  <c r="BG126" i="32"/>
  <c r="BH126" i="32"/>
  <c r="BG158" i="32"/>
  <c r="BH158" i="32"/>
  <c r="BG230" i="32"/>
  <c r="BH230" i="32"/>
  <c r="BG246" i="32"/>
  <c r="BH246" i="32"/>
  <c r="BG263" i="32"/>
  <c r="BH263" i="32"/>
  <c r="BH7" i="32"/>
  <c r="BG7" i="32"/>
  <c r="BG20" i="32"/>
  <c r="BH20" i="32"/>
  <c r="BH41" i="32"/>
  <c r="BG41" i="32"/>
  <c r="BG98" i="32"/>
  <c r="BH98" i="32"/>
  <c r="BH93" i="32"/>
  <c r="BG93" i="32"/>
  <c r="BG131" i="32"/>
  <c r="BH131" i="32"/>
  <c r="BG163" i="32"/>
  <c r="BH163" i="32"/>
  <c r="BG229" i="32"/>
  <c r="BH229" i="32"/>
  <c r="BH245" i="32"/>
  <c r="BG245" i="32"/>
  <c r="BG262" i="32"/>
  <c r="BH262" i="32"/>
  <c r="BG12" i="32"/>
  <c r="BH12" i="32"/>
  <c r="BH33" i="32"/>
  <c r="BG33" i="32"/>
  <c r="C595" i="34"/>
  <c r="AY276" i="32"/>
  <c r="AY220" i="32"/>
  <c r="BO270" i="32"/>
  <c r="AY135" i="32"/>
  <c r="AY186" i="32"/>
  <c r="AY153" i="32"/>
  <c r="AY68" i="32"/>
  <c r="AM68" i="32"/>
  <c r="AY172" i="32"/>
  <c r="AY141" i="32"/>
  <c r="BO41" i="32"/>
  <c r="AY74" i="32"/>
  <c r="AM74" i="32"/>
  <c r="AY175" i="32"/>
  <c r="AM175" i="32"/>
  <c r="BO88" i="32"/>
  <c r="AY140" i="32"/>
  <c r="AM228" i="32"/>
  <c r="AY228" i="32"/>
  <c r="AY90" i="32"/>
  <c r="AY123" i="32"/>
  <c r="BO7" i="32"/>
  <c r="AY180" i="32"/>
  <c r="AM262" i="32"/>
  <c r="AY262" i="32"/>
  <c r="BO280" i="32"/>
  <c r="AY17" i="32"/>
  <c r="AY242" i="32"/>
  <c r="AM242" i="32"/>
  <c r="BO29" i="32"/>
  <c r="BH9" i="32"/>
  <c r="BG9" i="32"/>
  <c r="BG29" i="32"/>
  <c r="BH29" i="32"/>
  <c r="BG43" i="32"/>
  <c r="BH43" i="32"/>
  <c r="BH87" i="32"/>
  <c r="BG87" i="32"/>
  <c r="BH127" i="32"/>
  <c r="BG127" i="32"/>
  <c r="BH159" i="32"/>
  <c r="BG159" i="32"/>
  <c r="BG233" i="32"/>
  <c r="BH233" i="32"/>
  <c r="BH250" i="32"/>
  <c r="BG250" i="32"/>
  <c r="BH266" i="32"/>
  <c r="BG266" i="32"/>
  <c r="BG16" i="32"/>
  <c r="BH16" i="32"/>
  <c r="BG69" i="32"/>
  <c r="BH69" i="32"/>
  <c r="AY273" i="32"/>
  <c r="AY83" i="32"/>
  <c r="AY65" i="32"/>
  <c r="BO109" i="32"/>
  <c r="AY21" i="32"/>
  <c r="AM21" i="32"/>
  <c r="BO248" i="32"/>
  <c r="AY94" i="32"/>
  <c r="AM94" i="32"/>
  <c r="AM264" i="32"/>
  <c r="AY264" i="32"/>
  <c r="AM266" i="32"/>
  <c r="AY266" i="32"/>
  <c r="AY237" i="32"/>
  <c r="AM237" i="32"/>
  <c r="AY70" i="32"/>
  <c r="AM93" i="32"/>
  <c r="AY93" i="32"/>
  <c r="BO274" i="32"/>
  <c r="AY221" i="32"/>
  <c r="AY61" i="32"/>
  <c r="AY187" i="32"/>
  <c r="BO245" i="32"/>
  <c r="AY13" i="32"/>
  <c r="AY203" i="32"/>
  <c r="AY86" i="32"/>
  <c r="AM230" i="32"/>
  <c r="AY230" i="32"/>
  <c r="BO268" i="32"/>
  <c r="AY59" i="32"/>
  <c r="AY56" i="32"/>
  <c r="AM56" i="32"/>
  <c r="AY196" i="32"/>
  <c r="AY241" i="32"/>
  <c r="AM241" i="32"/>
  <c r="AM229" i="32"/>
  <c r="AY229" i="32"/>
  <c r="CP32" i="26"/>
  <c r="CQ32" i="26" s="1"/>
  <c r="C32" i="34"/>
  <c r="J19" i="34" s="1"/>
  <c r="M19" i="34" s="1"/>
  <c r="AG19" i="32" s="1"/>
  <c r="AI79" i="32"/>
  <c r="BM79" i="32"/>
  <c r="BR79" i="32" s="1"/>
  <c r="AK79" i="32"/>
  <c r="BM224" i="32"/>
  <c r="BR224" i="32" s="1"/>
  <c r="AI224" i="32"/>
  <c r="AK224" i="32"/>
  <c r="BM279" i="32"/>
  <c r="BR279" i="32" s="1"/>
  <c r="AK279" i="32"/>
  <c r="BM289" i="32"/>
  <c r="BR289" i="32" s="1"/>
  <c r="AK289" i="32"/>
  <c r="CP506" i="26"/>
  <c r="CQ506" i="26" s="1"/>
  <c r="C506" i="34"/>
  <c r="J256" i="34" s="1"/>
  <c r="M256" i="34" s="1"/>
  <c r="AG256" i="32" s="1"/>
  <c r="CP254" i="26"/>
  <c r="CQ254" i="26" s="1"/>
  <c r="C254" i="34"/>
  <c r="J130" i="34" s="1"/>
  <c r="M130" i="34" s="1"/>
  <c r="AG130" i="32" s="1"/>
  <c r="BM50" i="32"/>
  <c r="BR50" i="32" s="1"/>
  <c r="AI50" i="32"/>
  <c r="AK50" i="32"/>
  <c r="CP280" i="26"/>
  <c r="CQ280" i="26" s="1"/>
  <c r="C280" i="34"/>
  <c r="J143" i="34" s="1"/>
  <c r="M143" i="34" s="1"/>
  <c r="AG143" i="32" s="1"/>
  <c r="AI128" i="32"/>
  <c r="BM128" i="32"/>
  <c r="BR128" i="32" s="1"/>
  <c r="AK128" i="32"/>
  <c r="AI132" i="32"/>
  <c r="BM132" i="32"/>
  <c r="BR132" i="32" s="1"/>
  <c r="AK132" i="32"/>
  <c r="AI183" i="32"/>
  <c r="BM183" i="32"/>
  <c r="BR183" i="32" s="1"/>
  <c r="AK183" i="32"/>
  <c r="AI107" i="32"/>
  <c r="BM107" i="32"/>
  <c r="BR107" i="32" s="1"/>
  <c r="AK107" i="32"/>
  <c r="CP224" i="26"/>
  <c r="CQ224" i="26" s="1"/>
  <c r="C224" i="34"/>
  <c r="J115" i="34" s="1"/>
  <c r="M115" i="34" s="1"/>
  <c r="AG115" i="32" s="1"/>
  <c r="AI82" i="32"/>
  <c r="BM82" i="32"/>
  <c r="BR82" i="32" s="1"/>
  <c r="AK82" i="32"/>
  <c r="AI73" i="32"/>
  <c r="BM73" i="32"/>
  <c r="BR73" i="32" s="1"/>
  <c r="AK73" i="32"/>
  <c r="CP144" i="26"/>
  <c r="CQ144" i="26" s="1"/>
  <c r="C144" i="34"/>
  <c r="J75" i="34" s="1"/>
  <c r="M75" i="34" s="1"/>
  <c r="AG75" i="32" s="1"/>
  <c r="AI225" i="32"/>
  <c r="BM225" i="32"/>
  <c r="BR225" i="32" s="1"/>
  <c r="AK225" i="32"/>
  <c r="AI24" i="32"/>
  <c r="BM24" i="32"/>
  <c r="BR24" i="32" s="1"/>
  <c r="AK24" i="32"/>
  <c r="AI108" i="32"/>
  <c r="BM108" i="32"/>
  <c r="BR108" i="32" s="1"/>
  <c r="AK108" i="32"/>
  <c r="AI46" i="32"/>
  <c r="BM46" i="32"/>
  <c r="BR46" i="32" s="1"/>
  <c r="AK46" i="32"/>
  <c r="CP18" i="26"/>
  <c r="CQ18" i="26" s="1"/>
  <c r="C18" i="34"/>
  <c r="J12" i="34" s="1"/>
  <c r="M12" i="34" s="1"/>
  <c r="AG12" i="32" s="1"/>
  <c r="AI55" i="32"/>
  <c r="BM55" i="32"/>
  <c r="BR55" i="32" s="1"/>
  <c r="AK55" i="32"/>
  <c r="BM22" i="32"/>
  <c r="BR22" i="32" s="1"/>
  <c r="AI22" i="32"/>
  <c r="AK22" i="32"/>
  <c r="AI200" i="32"/>
  <c r="BM200" i="32"/>
  <c r="BR200" i="32" s="1"/>
  <c r="AK200" i="32"/>
  <c r="AI155" i="32"/>
  <c r="BM155" i="32"/>
  <c r="BR155" i="32" s="1"/>
  <c r="AK155" i="32"/>
  <c r="BN23" i="32"/>
  <c r="AL23" i="32"/>
  <c r="BF23" i="32" s="1"/>
  <c r="BN213" i="32"/>
  <c r="AL213" i="32"/>
  <c r="BF213" i="32" s="1"/>
  <c r="CP138" i="26"/>
  <c r="CQ138" i="26" s="1"/>
  <c r="D138" i="34"/>
  <c r="K72" i="34" s="1"/>
  <c r="N72" i="34" s="1"/>
  <c r="AH72" i="32" s="1"/>
  <c r="CP176" i="26"/>
  <c r="CQ176" i="26" s="1"/>
  <c r="D176" i="34"/>
  <c r="K91" i="34" s="1"/>
  <c r="N91" i="34" s="1"/>
  <c r="AH91" i="32" s="1"/>
  <c r="BN112" i="32"/>
  <c r="AL112" i="32"/>
  <c r="BF112" i="32" s="1"/>
  <c r="CP252" i="26"/>
  <c r="CQ252" i="26" s="1"/>
  <c r="D252" i="34"/>
  <c r="K129" i="34" s="1"/>
  <c r="N129" i="34" s="1"/>
  <c r="AH129" i="32" s="1"/>
  <c r="CP284" i="26"/>
  <c r="CQ284" i="26" s="1"/>
  <c r="D284" i="34"/>
  <c r="K145" i="34" s="1"/>
  <c r="N145" i="34" s="1"/>
  <c r="AH145" i="32" s="1"/>
  <c r="CP316" i="26"/>
  <c r="CQ316" i="26" s="1"/>
  <c r="D316" i="34"/>
  <c r="K161" i="34" s="1"/>
  <c r="N161" i="34" s="1"/>
  <c r="AH161" i="32" s="1"/>
  <c r="CP348" i="26"/>
  <c r="CQ348" i="26" s="1"/>
  <c r="D348" i="34"/>
  <c r="K177" i="34" s="1"/>
  <c r="N177" i="34" s="1"/>
  <c r="AH177" i="32" s="1"/>
  <c r="BN46" i="32"/>
  <c r="AL46" i="32"/>
  <c r="BF46" i="32" s="1"/>
  <c r="BN82" i="32"/>
  <c r="AL82" i="32"/>
  <c r="BF82" i="32" s="1"/>
  <c r="CP234" i="26"/>
  <c r="CQ234" i="26" s="1"/>
  <c r="D234" i="34"/>
  <c r="K120" i="34" s="1"/>
  <c r="N120" i="34" s="1"/>
  <c r="AH120" i="32" s="1"/>
  <c r="BN152" i="32"/>
  <c r="AL152" i="32"/>
  <c r="BF152" i="32" s="1"/>
  <c r="CP362" i="26"/>
  <c r="CQ362" i="26" s="1"/>
  <c r="D362" i="34"/>
  <c r="K184" i="34" s="1"/>
  <c r="N184" i="34" s="1"/>
  <c r="AH184" i="32" s="1"/>
  <c r="BN200" i="32"/>
  <c r="AL200" i="32"/>
  <c r="BF200" i="32" s="1"/>
  <c r="BN216" i="32"/>
  <c r="AL216" i="32"/>
  <c r="BF216" i="32" s="1"/>
  <c r="CP70" i="26"/>
  <c r="CQ70" i="26" s="1"/>
  <c r="D70" i="34"/>
  <c r="K38" i="34" s="1"/>
  <c r="N38" i="34" s="1"/>
  <c r="AH38" i="32" s="1"/>
  <c r="CP404" i="26"/>
  <c r="CQ404" i="26" s="1"/>
  <c r="D404" i="34"/>
  <c r="K205" i="34" s="1"/>
  <c r="N205" i="34" s="1"/>
  <c r="AH205" i="32" s="1"/>
  <c r="CP412" i="26"/>
  <c r="CQ412" i="26" s="1"/>
  <c r="D412" i="34"/>
  <c r="K209" i="34" s="1"/>
  <c r="N209" i="34" s="1"/>
  <c r="AH209" i="32" s="1"/>
  <c r="BN47" i="32"/>
  <c r="AL47" i="32"/>
  <c r="BF47" i="32" s="1"/>
  <c r="BN191" i="32"/>
  <c r="AL191" i="32"/>
  <c r="BF191" i="32" s="1"/>
  <c r="BN207" i="32"/>
  <c r="AL207" i="32"/>
  <c r="BF207" i="32" s="1"/>
  <c r="BN225" i="32"/>
  <c r="AL225" i="32"/>
  <c r="BF225" i="32" s="1"/>
  <c r="BN67" i="32"/>
  <c r="AL67" i="32"/>
  <c r="BF67" i="32" s="1"/>
  <c r="CP274" i="26"/>
  <c r="CQ274" i="26" s="1"/>
  <c r="D274" i="34"/>
  <c r="K140" i="34" s="1"/>
  <c r="N140" i="34" s="1"/>
  <c r="BN48" i="32"/>
  <c r="AL48" i="32"/>
  <c r="BF48" i="32" s="1"/>
  <c r="BN190" i="32"/>
  <c r="AL190" i="32"/>
  <c r="BF190" i="32" s="1"/>
  <c r="CP438" i="26"/>
  <c r="CQ438" i="26" s="1"/>
  <c r="D438" i="34"/>
  <c r="K222" i="34" s="1"/>
  <c r="N222" i="34" s="1"/>
  <c r="AH222" i="32" s="1"/>
  <c r="CP382" i="26"/>
  <c r="CQ382" i="26" s="1"/>
  <c r="D382" i="34"/>
  <c r="K194" i="34" s="1"/>
  <c r="N194" i="34" s="1"/>
  <c r="AH194" i="32" s="1"/>
  <c r="BN122" i="32"/>
  <c r="AL122" i="32"/>
  <c r="BF122" i="32" s="1"/>
  <c r="CP366" i="26"/>
  <c r="CQ366" i="26" s="1"/>
  <c r="D366" i="34"/>
  <c r="K186" i="34" s="1"/>
  <c r="N186" i="34" s="1"/>
  <c r="AH186" i="32" s="1"/>
  <c r="BN132" i="32"/>
  <c r="AL132" i="32"/>
  <c r="BF132" i="32" s="1"/>
  <c r="BN8" i="32"/>
  <c r="AL8" i="32"/>
  <c r="BF8" i="32" s="1"/>
  <c r="CP354" i="26"/>
  <c r="CQ354" i="26" s="1"/>
  <c r="D354" i="34"/>
  <c r="K180" i="34" s="1"/>
  <c r="N180" i="34" s="1"/>
  <c r="AH180" i="32" s="1"/>
  <c r="CP92" i="26"/>
  <c r="CQ92" i="26" s="1"/>
  <c r="D92" i="34"/>
  <c r="K49" i="34" s="1"/>
  <c r="N49" i="34" s="1"/>
  <c r="AH49" i="32" s="1"/>
  <c r="BN202" i="32"/>
  <c r="AL202" i="32"/>
  <c r="BF202" i="32" s="1"/>
  <c r="M281" i="34"/>
  <c r="AG281" i="32" s="1"/>
  <c r="J306" i="34"/>
  <c r="AY45" i="32"/>
  <c r="AY38" i="32"/>
  <c r="AY37" i="32"/>
  <c r="AY156" i="32"/>
  <c r="AY72" i="32"/>
  <c r="AM250" i="32"/>
  <c r="AY250" i="32"/>
  <c r="AY66" i="32"/>
  <c r="BO246" i="32"/>
  <c r="AY161" i="32"/>
  <c r="AY194" i="32"/>
  <c r="AY184" i="32"/>
  <c r="AY204" i="32"/>
  <c r="AY121" i="32"/>
  <c r="AY149" i="32"/>
  <c r="BH232" i="32"/>
  <c r="BG232" i="32"/>
  <c r="BG248" i="32"/>
  <c r="BH248" i="32"/>
  <c r="BH265" i="32"/>
  <c r="BG265" i="32"/>
  <c r="BG34" i="32"/>
  <c r="BH34" i="32"/>
  <c r="BG56" i="32"/>
  <c r="BH56" i="32"/>
  <c r="BG239" i="32"/>
  <c r="BH239" i="32"/>
  <c r="BG256" i="32"/>
  <c r="BH256" i="32"/>
  <c r="BG274" i="32"/>
  <c r="BH274" i="32"/>
  <c r="AY170" i="32"/>
  <c r="AY292" i="32"/>
  <c r="BO262" i="32"/>
  <c r="AY104" i="32"/>
  <c r="AY150" i="32"/>
  <c r="BG75" i="32"/>
  <c r="BH75" i="32"/>
  <c r="BG114" i="32"/>
  <c r="BH114" i="32"/>
  <c r="BG146" i="32"/>
  <c r="BH146" i="32"/>
  <c r="BG178" i="32"/>
  <c r="BH178" i="32"/>
  <c r="BH242" i="32"/>
  <c r="BG242" i="32"/>
  <c r="BG259" i="32"/>
  <c r="BH259" i="32"/>
  <c r="N249" i="34"/>
  <c r="AH249" i="32" s="1"/>
  <c r="AY91" i="32"/>
  <c r="AM258" i="32"/>
  <c r="AY258" i="32"/>
  <c r="AY9" i="32"/>
  <c r="AM9" i="32"/>
  <c r="AY192" i="32"/>
  <c r="BO94" i="32"/>
  <c r="AM269" i="32"/>
  <c r="AY269" i="32"/>
  <c r="BO257" i="32"/>
  <c r="AY98" i="32"/>
  <c r="AM98" i="32"/>
  <c r="AY157" i="32"/>
  <c r="BO237" i="32"/>
  <c r="AY26" i="32"/>
  <c r="AM26" i="32"/>
  <c r="AY211" i="32"/>
  <c r="BO93" i="32"/>
  <c r="AY165" i="32"/>
  <c r="AY15" i="32"/>
  <c r="AM15" i="32"/>
  <c r="AY209" i="32"/>
  <c r="AM265" i="32"/>
  <c r="AY265" i="32"/>
  <c r="BH236" i="32"/>
  <c r="BG236" i="32"/>
  <c r="BG253" i="32"/>
  <c r="BH253" i="32"/>
  <c r="BG269" i="32"/>
  <c r="BH269" i="32"/>
  <c r="BG19" i="32"/>
  <c r="BH19" i="32"/>
  <c r="BG235" i="32"/>
  <c r="BH235" i="32"/>
  <c r="BG252" i="32"/>
  <c r="BH252" i="32"/>
  <c r="BG268" i="32"/>
  <c r="BH268" i="32"/>
  <c r="BG78" i="32"/>
  <c r="BH78" i="32"/>
  <c r="AY272" i="32"/>
  <c r="AY282" i="32"/>
  <c r="AY78" i="32"/>
  <c r="AM78" i="32"/>
  <c r="BO230" i="32"/>
  <c r="AY25" i="32"/>
  <c r="AY253" i="32"/>
  <c r="AM253" i="32"/>
  <c r="BO56" i="32"/>
  <c r="AY118" i="32"/>
  <c r="AY10" i="32"/>
  <c r="AM10" i="32"/>
  <c r="BO241" i="32"/>
  <c r="AY103" i="32"/>
  <c r="AI152" i="32"/>
  <c r="BM152" i="32"/>
  <c r="BR152" i="32" s="1"/>
  <c r="AK152" i="32"/>
  <c r="CP114" i="26"/>
  <c r="CQ114" i="26" s="1"/>
  <c r="C114" i="34"/>
  <c r="J60" i="34" s="1"/>
  <c r="M60" i="34" s="1"/>
  <c r="AG60" i="32" s="1"/>
  <c r="AI84" i="32"/>
  <c r="BM84" i="32"/>
  <c r="AK84" i="32"/>
  <c r="AI119" i="32"/>
  <c r="BM119" i="32"/>
  <c r="BR119" i="32" s="1"/>
  <c r="AK119" i="32"/>
  <c r="BM284" i="32"/>
  <c r="BR284" i="32" s="1"/>
  <c r="AI284" i="32"/>
  <c r="AK284" i="32"/>
  <c r="BM164" i="32"/>
  <c r="BR164" i="32" s="1"/>
  <c r="AI164" i="32"/>
  <c r="AK164" i="32"/>
  <c r="AI81" i="32"/>
  <c r="BM81" i="32"/>
  <c r="BR81" i="32" s="1"/>
  <c r="AK81" i="32"/>
  <c r="CP320" i="26"/>
  <c r="CQ320" i="26" s="1"/>
  <c r="C320" i="34"/>
  <c r="J163" i="34" s="1"/>
  <c r="M163" i="34" s="1"/>
  <c r="AG163" i="32" s="1"/>
  <c r="CP34" i="26"/>
  <c r="CQ34" i="26" s="1"/>
  <c r="C34" i="34"/>
  <c r="J20" i="34" s="1"/>
  <c r="M20" i="34" s="1"/>
  <c r="AG20" i="32" s="1"/>
  <c r="BM287" i="32"/>
  <c r="BR287" i="32" s="1"/>
  <c r="AK287" i="32"/>
  <c r="CP278" i="26"/>
  <c r="CQ278" i="26" s="1"/>
  <c r="C278" i="34"/>
  <c r="J142" i="34" s="1"/>
  <c r="M142" i="34" s="1"/>
  <c r="AG142" i="32" s="1"/>
  <c r="CP512" i="26"/>
  <c r="CQ512" i="26" s="1"/>
  <c r="C512" i="34"/>
  <c r="J259" i="34" s="1"/>
  <c r="M259" i="34" s="1"/>
  <c r="AG259" i="32" s="1"/>
  <c r="CP474" i="26"/>
  <c r="CQ474" i="26" s="1"/>
  <c r="C474" i="34"/>
  <c r="J240" i="34" s="1"/>
  <c r="M240" i="34" s="1"/>
  <c r="AG240" i="32" s="1"/>
  <c r="CP136" i="26"/>
  <c r="CQ136" i="26" s="1"/>
  <c r="C136" i="34"/>
  <c r="J71" i="34" s="1"/>
  <c r="M71" i="34" s="1"/>
  <c r="AG71" i="32" s="1"/>
  <c r="AI47" i="32"/>
  <c r="BM47" i="32"/>
  <c r="BR47" i="32" s="1"/>
  <c r="AK47" i="32"/>
  <c r="CP536" i="26"/>
  <c r="CQ536" i="26" s="1"/>
  <c r="C536" i="34"/>
  <c r="J271" i="34" s="1"/>
  <c r="M271" i="34" s="1"/>
  <c r="AG271" i="32" s="1"/>
  <c r="CP318" i="26"/>
  <c r="CQ318" i="26" s="1"/>
  <c r="C318" i="34"/>
  <c r="J162" i="34" s="1"/>
  <c r="M162" i="34" s="1"/>
  <c r="AG162" i="32" s="1"/>
  <c r="AI213" i="32"/>
  <c r="BM213" i="32"/>
  <c r="BR213" i="32" s="1"/>
  <c r="AK213" i="32"/>
  <c r="BM275" i="32"/>
  <c r="BR275" i="32" s="1"/>
  <c r="AK275" i="32"/>
  <c r="BM188" i="32"/>
  <c r="BR188" i="32" s="1"/>
  <c r="AI188" i="32"/>
  <c r="AK188" i="32"/>
  <c r="AI48" i="32"/>
  <c r="BM48" i="32"/>
  <c r="BR48" i="32" s="1"/>
  <c r="AK48" i="32"/>
  <c r="AI190" i="32"/>
  <c r="BM190" i="32"/>
  <c r="BR190" i="32" s="1"/>
  <c r="AK190" i="32"/>
  <c r="AI113" i="32"/>
  <c r="BM113" i="32"/>
  <c r="BR113" i="32" s="1"/>
  <c r="AK113" i="32"/>
  <c r="CP26" i="26"/>
  <c r="CQ26" i="26" s="1"/>
  <c r="C26" i="34"/>
  <c r="J16" i="34" s="1"/>
  <c r="M16" i="34" s="1"/>
  <c r="AG16" i="32" s="1"/>
  <c r="CP488" i="26"/>
  <c r="CQ488" i="26" s="1"/>
  <c r="C488" i="34"/>
  <c r="J247" i="34" s="1"/>
  <c r="M247" i="34" s="1"/>
  <c r="AG247" i="32" s="1"/>
  <c r="CP456" i="26"/>
  <c r="CQ456" i="26" s="1"/>
  <c r="C456" i="34"/>
  <c r="J231" i="34" s="1"/>
  <c r="M231" i="34" s="1"/>
  <c r="AG231" i="32" s="1"/>
  <c r="CP30" i="26"/>
  <c r="CQ30" i="26" s="1"/>
  <c r="C30" i="34"/>
  <c r="J18" i="34" s="1"/>
  <c r="M18" i="34" s="1"/>
  <c r="AG18" i="32" s="1"/>
  <c r="AI138" i="32"/>
  <c r="BM138" i="32"/>
  <c r="BR138" i="32" s="1"/>
  <c r="AK138" i="32"/>
  <c r="CP200" i="26"/>
  <c r="CQ200" i="26" s="1"/>
  <c r="D200" i="34"/>
  <c r="K103" i="34" s="1"/>
  <c r="N103" i="34" s="1"/>
  <c r="AH103" i="32" s="1"/>
  <c r="BN51" i="32"/>
  <c r="AL51" i="32"/>
  <c r="BF51" i="32" s="1"/>
  <c r="CP146" i="26"/>
  <c r="CQ146" i="26" s="1"/>
  <c r="D146" i="34"/>
  <c r="K76" i="34" s="1"/>
  <c r="N76" i="34" s="1"/>
  <c r="AH76" i="32" s="1"/>
  <c r="CP184" i="26"/>
  <c r="CQ184" i="26" s="1"/>
  <c r="D184" i="34"/>
  <c r="K95" i="34" s="1"/>
  <c r="N95" i="34" s="1"/>
  <c r="AH95" i="32" s="1"/>
  <c r="BN117" i="32"/>
  <c r="AL117" i="32"/>
  <c r="BF117" i="32" s="1"/>
  <c r="CP260" i="26"/>
  <c r="CQ260" i="26" s="1"/>
  <c r="D260" i="34"/>
  <c r="K133" i="34" s="1"/>
  <c r="N133" i="34" s="1"/>
  <c r="AH133" i="32" s="1"/>
  <c r="CP292" i="26"/>
  <c r="CQ292" i="26" s="1"/>
  <c r="D292" i="34"/>
  <c r="K149" i="34" s="1"/>
  <c r="N149" i="34" s="1"/>
  <c r="AH149" i="32" s="1"/>
  <c r="CP324" i="26"/>
  <c r="CQ324" i="26" s="1"/>
  <c r="D324" i="34"/>
  <c r="K165" i="34" s="1"/>
  <c r="N165" i="34" s="1"/>
  <c r="AH165" i="32" s="1"/>
  <c r="CP356" i="26"/>
  <c r="CQ356" i="26" s="1"/>
  <c r="D356" i="34"/>
  <c r="K181" i="34" s="1"/>
  <c r="N181" i="34" s="1"/>
  <c r="AH181" i="32" s="1"/>
  <c r="CP102" i="26"/>
  <c r="CQ102" i="26" s="1"/>
  <c r="D102" i="34"/>
  <c r="K54" i="34" s="1"/>
  <c r="N54" i="34" s="1"/>
  <c r="AH54" i="32" s="1"/>
  <c r="BN92" i="32"/>
  <c r="AL92" i="32"/>
  <c r="BF92" i="32" s="1"/>
  <c r="BN128" i="32"/>
  <c r="AL128" i="32"/>
  <c r="BF128" i="32" s="1"/>
  <c r="CP314" i="26"/>
  <c r="CQ314" i="26" s="1"/>
  <c r="D314" i="34"/>
  <c r="K160" i="34" s="1"/>
  <c r="N160" i="34" s="1"/>
  <c r="AH160" i="32" s="1"/>
  <c r="BN188" i="32"/>
  <c r="AL188" i="32"/>
  <c r="BF188" i="32" s="1"/>
  <c r="CP402" i="26"/>
  <c r="CQ402" i="26" s="1"/>
  <c r="D402" i="34"/>
  <c r="K204" i="34" s="1"/>
  <c r="N204" i="34" s="1"/>
  <c r="AH204" i="32" s="1"/>
  <c r="CP434" i="26"/>
  <c r="CQ434" i="26" s="1"/>
  <c r="D434" i="34"/>
  <c r="K220" i="34" s="1"/>
  <c r="N220" i="34" s="1"/>
  <c r="AH220" i="32" s="1"/>
  <c r="BN55" i="32"/>
  <c r="AL55" i="32"/>
  <c r="BF55" i="32" s="1"/>
  <c r="BN215" i="32"/>
  <c r="AL215" i="32"/>
  <c r="BF215" i="32" s="1"/>
  <c r="BN223" i="32"/>
  <c r="AL223" i="32"/>
  <c r="BF223" i="32" s="1"/>
  <c r="CP396" i="26"/>
  <c r="CQ396" i="26" s="1"/>
  <c r="D396" i="34"/>
  <c r="K201" i="34" s="1"/>
  <c r="N201" i="34" s="1"/>
  <c r="AH201" i="32" s="1"/>
  <c r="CP100" i="26"/>
  <c r="CQ100" i="26" s="1"/>
  <c r="D100" i="34"/>
  <c r="K53" i="34" s="1"/>
  <c r="N53" i="34" s="1"/>
  <c r="AH53" i="32" s="1"/>
  <c r="CP384" i="26"/>
  <c r="CQ384" i="26" s="1"/>
  <c r="D384" i="34"/>
  <c r="K195" i="34" s="1"/>
  <c r="N195" i="34" s="1"/>
  <c r="AH195" i="32" s="1"/>
  <c r="CP416" i="26"/>
  <c r="CQ416" i="26" s="1"/>
  <c r="D416" i="34"/>
  <c r="K211" i="34" s="1"/>
  <c r="N211" i="34" s="1"/>
  <c r="AH211" i="32" s="1"/>
  <c r="CP166" i="26"/>
  <c r="CQ166" i="26" s="1"/>
  <c r="D166" i="34"/>
  <c r="K86" i="34" s="1"/>
  <c r="N86" i="34" s="1"/>
  <c r="AH86" i="32" s="1"/>
  <c r="CP306" i="26"/>
  <c r="CQ306" i="26" s="1"/>
  <c r="D306" i="34"/>
  <c r="K156" i="34" s="1"/>
  <c r="N156" i="34" s="1"/>
  <c r="AH156" i="32" s="1"/>
  <c r="BN63" i="32"/>
  <c r="AL63" i="32"/>
  <c r="BF63" i="32" s="1"/>
  <c r="BN105" i="32"/>
  <c r="AL105" i="32"/>
  <c r="BF105" i="32" s="1"/>
  <c r="BN138" i="32"/>
  <c r="AL138" i="32"/>
  <c r="BF138" i="32" s="1"/>
  <c r="CP334" i="26"/>
  <c r="CQ334" i="26" s="1"/>
  <c r="D334" i="34"/>
  <c r="K170" i="34" s="1"/>
  <c r="N170" i="34" s="1"/>
  <c r="AH170" i="32" s="1"/>
  <c r="CP390" i="26"/>
  <c r="CQ390" i="26" s="1"/>
  <c r="D390" i="34"/>
  <c r="K198" i="34" s="1"/>
  <c r="N198" i="34" s="1"/>
  <c r="AH198" i="32" s="1"/>
  <c r="CP108" i="26"/>
  <c r="CQ108" i="26" s="1"/>
  <c r="D108" i="34"/>
  <c r="K57" i="34" s="1"/>
  <c r="N57" i="34" s="1"/>
  <c r="AH57" i="32" s="1"/>
  <c r="CP262" i="26"/>
  <c r="CQ262" i="26" s="1"/>
  <c r="D262" i="34"/>
  <c r="K134" i="34" s="1"/>
  <c r="N134" i="34" s="1"/>
  <c r="AH134" i="32" s="1"/>
  <c r="BN210" i="32"/>
  <c r="AL210" i="32"/>
  <c r="BF210" i="32" s="1"/>
  <c r="CP430" i="26"/>
  <c r="CQ430" i="26" s="1"/>
  <c r="D430" i="34"/>
  <c r="K218" i="34" s="1"/>
  <c r="N218" i="34" s="1"/>
  <c r="AH218" i="32" s="1"/>
  <c r="BN164" i="32"/>
  <c r="AL164" i="32"/>
  <c r="BF164" i="32" s="1"/>
  <c r="CP20" i="26"/>
  <c r="CQ20" i="26" s="1"/>
  <c r="D20" i="34"/>
  <c r="K13" i="34" s="1"/>
  <c r="N13" i="34" s="1"/>
  <c r="AH13" i="32" s="1"/>
  <c r="BN32" i="32"/>
  <c r="AL32" i="32"/>
  <c r="BF32" i="32" s="1"/>
  <c r="BN14" i="32"/>
  <c r="AL14" i="32"/>
  <c r="BF14" i="32" s="1"/>
  <c r="CP174" i="26"/>
  <c r="CQ174" i="26" s="1"/>
  <c r="D174" i="34"/>
  <c r="K90" i="34" s="1"/>
  <c r="N90" i="34" s="1"/>
  <c r="AH90" i="32" s="1"/>
  <c r="BG71" i="32"/>
  <c r="BH71" i="32"/>
  <c r="BH109" i="32"/>
  <c r="BG109" i="32"/>
  <c r="BG142" i="32"/>
  <c r="BH142" i="32"/>
  <c r="BG174" i="32"/>
  <c r="BH174" i="32"/>
  <c r="BG238" i="32"/>
  <c r="BH238" i="32"/>
  <c r="BG255" i="32"/>
  <c r="BH255" i="32"/>
  <c r="BG271" i="32"/>
  <c r="BH271" i="32"/>
  <c r="BH15" i="32"/>
  <c r="BG15" i="32"/>
  <c r="BH31" i="32"/>
  <c r="BG31" i="32"/>
  <c r="BG52" i="32"/>
  <c r="BH52" i="32"/>
  <c r="BG74" i="32"/>
  <c r="BH74" i="32"/>
  <c r="BG115" i="32"/>
  <c r="BH115" i="32"/>
  <c r="BG147" i="32"/>
  <c r="BH147" i="32"/>
  <c r="BG179" i="32"/>
  <c r="BH179" i="32"/>
  <c r="BG237" i="32"/>
  <c r="BH237" i="32"/>
  <c r="BH254" i="32"/>
  <c r="BG254" i="32"/>
  <c r="BH270" i="32"/>
  <c r="BG270" i="32"/>
  <c r="BG26" i="32"/>
  <c r="BH26" i="32"/>
  <c r="BG89" i="32"/>
  <c r="BH89" i="32"/>
  <c r="AY64" i="32"/>
  <c r="AY288" i="32"/>
  <c r="AM288" i="32"/>
  <c r="AY270" i="32"/>
  <c r="AM270" i="32"/>
  <c r="AY254" i="32"/>
  <c r="AM254" i="32"/>
  <c r="AY238" i="32"/>
  <c r="AM238" i="32"/>
  <c r="AY6" i="32"/>
  <c r="AM6" i="32"/>
  <c r="AY35" i="32"/>
  <c r="AM35" i="32"/>
  <c r="AY114" i="32"/>
  <c r="AM114" i="32"/>
  <c r="AY201" i="32"/>
  <c r="BO74" i="32"/>
  <c r="AY124" i="32"/>
  <c r="AY49" i="32"/>
  <c r="AY33" i="32"/>
  <c r="AM33" i="32"/>
  <c r="AY134" i="32"/>
  <c r="AY166" i="32"/>
  <c r="AY39" i="32"/>
  <c r="AY278" i="32"/>
  <c r="AY277" i="32"/>
  <c r="AY208" i="32"/>
  <c r="BG18" i="32"/>
  <c r="BH18" i="32"/>
  <c r="BG35" i="32"/>
  <c r="BH35" i="32"/>
  <c r="BG60" i="32"/>
  <c r="BH60" i="32"/>
  <c r="BG68" i="32"/>
  <c r="BH68" i="32"/>
  <c r="BG110" i="32"/>
  <c r="BH110" i="32"/>
  <c r="BH143" i="32"/>
  <c r="BG143" i="32"/>
  <c r="BG175" i="32"/>
  <c r="BH175" i="32"/>
  <c r="BG241" i="32"/>
  <c r="BH241" i="32"/>
  <c r="BG258" i="32"/>
  <c r="BH258" i="32"/>
  <c r="BG288" i="32"/>
  <c r="BH288" i="32"/>
  <c r="BG28" i="32"/>
  <c r="BH28" i="32"/>
  <c r="BG100" i="32"/>
  <c r="BH100" i="32"/>
  <c r="AY106" i="32"/>
  <c r="AY95" i="32"/>
  <c r="AM261" i="32"/>
  <c r="AY261" i="32"/>
  <c r="BO9" i="32"/>
  <c r="AY54" i="32"/>
  <c r="AY198" i="32"/>
  <c r="BO264" i="32"/>
  <c r="AY53" i="32"/>
  <c r="BO266" i="32"/>
  <c r="AY80" i="32"/>
  <c r="AY76" i="32"/>
  <c r="AY182" i="32"/>
  <c r="AY27" i="32"/>
  <c r="AM27" i="32"/>
  <c r="AY169" i="32"/>
  <c r="BO15" i="32"/>
  <c r="AY160" i="32"/>
  <c r="AM245" i="32"/>
  <c r="AY245" i="32"/>
  <c r="BO265" i="32"/>
  <c r="AY57" i="32"/>
  <c r="AY137" i="32"/>
  <c r="BO78" i="32"/>
  <c r="AY185" i="32"/>
  <c r="AY58" i="32"/>
  <c r="AY214" i="32"/>
  <c r="AY136" i="32"/>
  <c r="BO10" i="32"/>
  <c r="AM89" i="32"/>
  <c r="AY89" i="32"/>
  <c r="BO229" i="32"/>
  <c r="CE207" i="26"/>
  <c r="CJ207" i="26" s="1"/>
  <c r="CK207" i="26" s="1"/>
  <c r="CL207" i="26" s="1"/>
  <c r="CG207" i="26"/>
  <c r="CE543" i="26"/>
  <c r="CJ543" i="26" s="1"/>
  <c r="CK543" i="26" s="1"/>
  <c r="CL543" i="26" s="1"/>
  <c r="CG543" i="26"/>
  <c r="CE143" i="26"/>
  <c r="CJ143" i="26" s="1"/>
  <c r="CK143" i="26" s="1"/>
  <c r="CL143" i="26" s="1"/>
  <c r="CG143" i="26"/>
  <c r="CE561" i="26"/>
  <c r="CJ561" i="26" s="1"/>
  <c r="CK561" i="26" s="1"/>
  <c r="CL561" i="26" s="1"/>
  <c r="CG561" i="26"/>
  <c r="CE111" i="26"/>
  <c r="CJ111" i="26" s="1"/>
  <c r="CK111" i="26" s="1"/>
  <c r="CL111" i="26" s="1"/>
  <c r="CG111" i="26"/>
  <c r="CE573" i="26"/>
  <c r="CJ573" i="26" s="1"/>
  <c r="CK573" i="26" s="1"/>
  <c r="CL573" i="26" s="1"/>
  <c r="CH573" i="26"/>
  <c r="CE521" i="26"/>
  <c r="CJ521" i="26" s="1"/>
  <c r="CK521" i="26" s="1"/>
  <c r="CL521" i="26" s="1"/>
  <c r="CH521" i="26"/>
  <c r="CE517" i="26"/>
  <c r="CJ517" i="26" s="1"/>
  <c r="CK517" i="26" s="1"/>
  <c r="CL517" i="26" s="1"/>
  <c r="CH517" i="26"/>
  <c r="CE477" i="26"/>
  <c r="CJ477" i="26" s="1"/>
  <c r="CK477" i="26" s="1"/>
  <c r="CL477" i="26" s="1"/>
  <c r="CH477" i="26"/>
  <c r="CE463" i="26"/>
  <c r="CJ463" i="26" s="1"/>
  <c r="CK463" i="26" s="1"/>
  <c r="CL463" i="26" s="1"/>
  <c r="CH463" i="26"/>
  <c r="CE443" i="26"/>
  <c r="CJ443" i="26" s="1"/>
  <c r="CK443" i="26" s="1"/>
  <c r="CL443" i="26" s="1"/>
  <c r="CH443" i="26"/>
  <c r="CE383" i="26"/>
  <c r="CJ383" i="26" s="1"/>
  <c r="CK383" i="26" s="1"/>
  <c r="CL383" i="26" s="1"/>
  <c r="CH383" i="26"/>
  <c r="CE349" i="26"/>
  <c r="CJ349" i="26" s="1"/>
  <c r="CK349" i="26" s="1"/>
  <c r="CL349" i="26" s="1"/>
  <c r="CH349" i="26"/>
  <c r="CE335" i="26"/>
  <c r="CJ335" i="26" s="1"/>
  <c r="CK335" i="26" s="1"/>
  <c r="CL335" i="26" s="1"/>
  <c r="CH335" i="26"/>
  <c r="CE331" i="26"/>
  <c r="CJ331" i="26" s="1"/>
  <c r="CK331" i="26" s="1"/>
  <c r="CL331" i="26" s="1"/>
  <c r="CH331" i="26"/>
  <c r="CE263" i="26"/>
  <c r="CJ263" i="26" s="1"/>
  <c r="CK263" i="26" s="1"/>
  <c r="CL263" i="26" s="1"/>
  <c r="CH263" i="26"/>
  <c r="CE241" i="26"/>
  <c r="CJ241" i="26" s="1"/>
  <c r="CK241" i="26" s="1"/>
  <c r="CL241" i="26" s="1"/>
  <c r="CH241" i="26"/>
  <c r="CE217" i="26"/>
  <c r="CJ217" i="26" s="1"/>
  <c r="CK217" i="26" s="1"/>
  <c r="CL217" i="26" s="1"/>
  <c r="CH217" i="26"/>
  <c r="CE201" i="26"/>
  <c r="CJ201" i="26" s="1"/>
  <c r="CK201" i="26" s="1"/>
  <c r="CL201" i="26" s="1"/>
  <c r="CH201" i="26"/>
  <c r="CE193" i="26"/>
  <c r="CJ193" i="26" s="1"/>
  <c r="CK193" i="26" s="1"/>
  <c r="CL193" i="26" s="1"/>
  <c r="CH193" i="26"/>
  <c r="CE183" i="26"/>
  <c r="CJ183" i="26" s="1"/>
  <c r="CK183" i="26" s="1"/>
  <c r="CL183" i="26" s="1"/>
  <c r="CH183" i="26"/>
  <c r="CE179" i="26"/>
  <c r="CJ179" i="26" s="1"/>
  <c r="CK179" i="26" s="1"/>
  <c r="CL179" i="26" s="1"/>
  <c r="CH179" i="26"/>
  <c r="CE175" i="26"/>
  <c r="CJ175" i="26" s="1"/>
  <c r="CK175" i="26" s="1"/>
  <c r="CL175" i="26" s="1"/>
  <c r="CH175" i="26"/>
  <c r="CE157" i="26"/>
  <c r="CJ157" i="26" s="1"/>
  <c r="CK157" i="26" s="1"/>
  <c r="CL157" i="26" s="1"/>
  <c r="CH157" i="26"/>
  <c r="CE147" i="26"/>
  <c r="CJ147" i="26" s="1"/>
  <c r="CK147" i="26" s="1"/>
  <c r="CL147" i="26" s="1"/>
  <c r="CH147" i="26"/>
  <c r="CE133" i="26"/>
  <c r="CJ133" i="26" s="1"/>
  <c r="CK133" i="26" s="1"/>
  <c r="CL133" i="26" s="1"/>
  <c r="CH133" i="26"/>
  <c r="CE55" i="26"/>
  <c r="CJ55" i="26" s="1"/>
  <c r="CK55" i="26" s="1"/>
  <c r="CL55" i="26" s="1"/>
  <c r="CH55" i="26"/>
  <c r="CE13" i="26"/>
  <c r="CJ13" i="26" s="1"/>
  <c r="CK13" i="26" s="1"/>
  <c r="CL13" i="26" s="1"/>
  <c r="CH13" i="26"/>
  <c r="CE9" i="26"/>
  <c r="CJ9" i="26" s="1"/>
  <c r="CK9" i="26" s="1"/>
  <c r="CL9" i="26" s="1"/>
  <c r="CH9" i="26"/>
  <c r="CE575" i="26"/>
  <c r="CJ575" i="26" s="1"/>
  <c r="CK575" i="26" s="1"/>
  <c r="CL575" i="26" s="1"/>
  <c r="CG575" i="26"/>
  <c r="CE511" i="26"/>
  <c r="CJ511" i="26" s="1"/>
  <c r="CK511" i="26" s="1"/>
  <c r="CL511" i="26" s="1"/>
  <c r="CG511" i="26"/>
  <c r="CE499" i="26"/>
  <c r="CJ499" i="26" s="1"/>
  <c r="CK499" i="26" s="1"/>
  <c r="CL499" i="26" s="1"/>
  <c r="CG499" i="26"/>
  <c r="CE491" i="26"/>
  <c r="CJ491" i="26" s="1"/>
  <c r="CK491" i="26" s="1"/>
  <c r="CL491" i="26" s="1"/>
  <c r="CG491" i="26"/>
  <c r="CE475" i="26"/>
  <c r="CJ475" i="26" s="1"/>
  <c r="CK475" i="26" s="1"/>
  <c r="CL475" i="26" s="1"/>
  <c r="CG475" i="26"/>
  <c r="CE459" i="26"/>
  <c r="CJ459" i="26" s="1"/>
  <c r="CK459" i="26" s="1"/>
  <c r="CL459" i="26" s="1"/>
  <c r="CG459" i="26"/>
  <c r="CE451" i="26"/>
  <c r="CJ451" i="26" s="1"/>
  <c r="CK451" i="26" s="1"/>
  <c r="CL451" i="26" s="1"/>
  <c r="CG451" i="26"/>
  <c r="CE435" i="26"/>
  <c r="CJ435" i="26" s="1"/>
  <c r="CK435" i="26" s="1"/>
  <c r="CL435" i="26" s="1"/>
  <c r="CG435" i="26"/>
  <c r="CE427" i="26"/>
  <c r="CJ427" i="26" s="1"/>
  <c r="CK427" i="26" s="1"/>
  <c r="CL427" i="26" s="1"/>
  <c r="CG427" i="26"/>
  <c r="CE419" i="26"/>
  <c r="CJ419" i="26" s="1"/>
  <c r="CK419" i="26" s="1"/>
  <c r="CL419" i="26" s="1"/>
  <c r="CG419" i="26"/>
  <c r="CE411" i="26"/>
  <c r="CJ411" i="26" s="1"/>
  <c r="CK411" i="26" s="1"/>
  <c r="CL411" i="26" s="1"/>
  <c r="CG411" i="26"/>
  <c r="CE399" i="26"/>
  <c r="CJ399" i="26" s="1"/>
  <c r="CK399" i="26" s="1"/>
  <c r="CL399" i="26" s="1"/>
  <c r="CG399" i="26"/>
  <c r="CE387" i="26"/>
  <c r="CJ387" i="26" s="1"/>
  <c r="CK387" i="26" s="1"/>
  <c r="CL387" i="26" s="1"/>
  <c r="CG387" i="26"/>
  <c r="CE375" i="26"/>
  <c r="CJ375" i="26" s="1"/>
  <c r="CK375" i="26" s="1"/>
  <c r="CL375" i="26" s="1"/>
  <c r="CG375" i="26"/>
  <c r="CE363" i="26"/>
  <c r="CJ363" i="26" s="1"/>
  <c r="CK363" i="26" s="1"/>
  <c r="CL363" i="26" s="1"/>
  <c r="CG363" i="26"/>
  <c r="CE351" i="26"/>
  <c r="CJ351" i="26" s="1"/>
  <c r="CK351" i="26" s="1"/>
  <c r="CL351" i="26" s="1"/>
  <c r="CG351" i="26"/>
  <c r="CE339" i="26"/>
  <c r="CJ339" i="26" s="1"/>
  <c r="CK339" i="26" s="1"/>
  <c r="CL339" i="26" s="1"/>
  <c r="CG339" i="26"/>
  <c r="CE327" i="26"/>
  <c r="CJ327" i="26" s="1"/>
  <c r="CK327" i="26" s="1"/>
  <c r="CL327" i="26" s="1"/>
  <c r="CG327" i="26"/>
  <c r="CE315" i="26"/>
  <c r="CJ315" i="26" s="1"/>
  <c r="CK315" i="26" s="1"/>
  <c r="CL315" i="26" s="1"/>
  <c r="CG315" i="26"/>
  <c r="CE305" i="26"/>
  <c r="CJ305" i="26" s="1"/>
  <c r="CK305" i="26" s="1"/>
  <c r="CL305" i="26" s="1"/>
  <c r="CG305" i="26"/>
  <c r="CE299" i="26"/>
  <c r="CJ299" i="26" s="1"/>
  <c r="CK299" i="26" s="1"/>
  <c r="CL299" i="26" s="1"/>
  <c r="CG299" i="26"/>
  <c r="CE291" i="26"/>
  <c r="CJ291" i="26" s="1"/>
  <c r="CK291" i="26" s="1"/>
  <c r="CL291" i="26" s="1"/>
  <c r="CG291" i="26"/>
  <c r="CE279" i="26"/>
  <c r="CJ279" i="26" s="1"/>
  <c r="CK279" i="26" s="1"/>
  <c r="CL279" i="26" s="1"/>
  <c r="CG279" i="26"/>
  <c r="CE271" i="26"/>
  <c r="CJ271" i="26" s="1"/>
  <c r="CK271" i="26" s="1"/>
  <c r="CL271" i="26" s="1"/>
  <c r="CG271" i="26"/>
  <c r="CE267" i="26"/>
  <c r="CJ267" i="26" s="1"/>
  <c r="CK267" i="26" s="1"/>
  <c r="CL267" i="26" s="1"/>
  <c r="CG267" i="26"/>
  <c r="CE251" i="26"/>
  <c r="CJ251" i="26" s="1"/>
  <c r="CK251" i="26" s="1"/>
  <c r="CL251" i="26" s="1"/>
  <c r="CG251" i="26"/>
  <c r="CE245" i="26"/>
  <c r="CJ245" i="26" s="1"/>
  <c r="CK245" i="26" s="1"/>
  <c r="CL245" i="26" s="1"/>
  <c r="CG245" i="26"/>
  <c r="CE235" i="26"/>
  <c r="CJ235" i="26" s="1"/>
  <c r="CK235" i="26" s="1"/>
  <c r="CL235" i="26" s="1"/>
  <c r="CG235" i="26"/>
  <c r="CE227" i="26"/>
  <c r="CJ227" i="26" s="1"/>
  <c r="CK227" i="26" s="1"/>
  <c r="CL227" i="26" s="1"/>
  <c r="CG227" i="26"/>
  <c r="CE223" i="26"/>
  <c r="CJ223" i="26" s="1"/>
  <c r="CK223" i="26" s="1"/>
  <c r="CL223" i="26" s="1"/>
  <c r="CG223" i="26"/>
  <c r="CE215" i="26"/>
  <c r="CJ215" i="26" s="1"/>
  <c r="CK215" i="26" s="1"/>
  <c r="CL215" i="26" s="1"/>
  <c r="CG215" i="26"/>
  <c r="CE171" i="26"/>
  <c r="CJ171" i="26" s="1"/>
  <c r="CK171" i="26" s="1"/>
  <c r="CL171" i="26" s="1"/>
  <c r="CG171" i="26"/>
  <c r="CE163" i="26"/>
  <c r="CJ163" i="26" s="1"/>
  <c r="CK163" i="26" s="1"/>
  <c r="CL163" i="26" s="1"/>
  <c r="CG163" i="26"/>
  <c r="CE155" i="26"/>
  <c r="CJ155" i="26" s="1"/>
  <c r="CK155" i="26" s="1"/>
  <c r="CL155" i="26" s="1"/>
  <c r="CG155" i="26"/>
  <c r="CE139" i="26"/>
  <c r="CJ139" i="26" s="1"/>
  <c r="CK139" i="26" s="1"/>
  <c r="CL139" i="26" s="1"/>
  <c r="CG139" i="26"/>
  <c r="CE131" i="26"/>
  <c r="CJ131" i="26" s="1"/>
  <c r="CK131" i="26" s="1"/>
  <c r="CL131" i="26" s="1"/>
  <c r="CG131" i="26"/>
  <c r="CE115" i="26"/>
  <c r="CJ115" i="26" s="1"/>
  <c r="CK115" i="26" s="1"/>
  <c r="CL115" i="26" s="1"/>
  <c r="CG115" i="26"/>
  <c r="CE107" i="26"/>
  <c r="CJ107" i="26" s="1"/>
  <c r="CK107" i="26" s="1"/>
  <c r="CL107" i="26" s="1"/>
  <c r="CG107" i="26"/>
  <c r="CE93" i="26"/>
  <c r="CJ93" i="26" s="1"/>
  <c r="CK93" i="26" s="1"/>
  <c r="CL93" i="26" s="1"/>
  <c r="CG93" i="26"/>
  <c r="CE87" i="26"/>
  <c r="CJ87" i="26" s="1"/>
  <c r="CK87" i="26" s="1"/>
  <c r="CL87" i="26" s="1"/>
  <c r="CG87" i="26"/>
  <c r="CE83" i="26"/>
  <c r="CJ83" i="26" s="1"/>
  <c r="CK83" i="26" s="1"/>
  <c r="CL83" i="26" s="1"/>
  <c r="CG83" i="26"/>
  <c r="CE71" i="26"/>
  <c r="CJ71" i="26" s="1"/>
  <c r="CK71" i="26" s="1"/>
  <c r="CL71" i="26" s="1"/>
  <c r="CG71" i="26"/>
  <c r="CE67" i="26"/>
  <c r="CJ67" i="26" s="1"/>
  <c r="CK67" i="26" s="1"/>
  <c r="CL67" i="26" s="1"/>
  <c r="CG67" i="26"/>
  <c r="CE59" i="26"/>
  <c r="CJ59" i="26" s="1"/>
  <c r="CK59" i="26" s="1"/>
  <c r="CL59" i="26" s="1"/>
  <c r="CG59" i="26"/>
  <c r="CE47" i="26"/>
  <c r="CJ47" i="26" s="1"/>
  <c r="CK47" i="26" s="1"/>
  <c r="CL47" i="26" s="1"/>
  <c r="CG47" i="26"/>
  <c r="CE21" i="26"/>
  <c r="CJ21" i="26" s="1"/>
  <c r="CK21" i="26" s="1"/>
  <c r="CL21" i="26" s="1"/>
  <c r="CG21" i="26"/>
  <c r="CE19" i="26"/>
  <c r="CJ19" i="26" s="1"/>
  <c r="CK19" i="26" s="1"/>
  <c r="CL19" i="26" s="1"/>
  <c r="CG19" i="26"/>
  <c r="CE559" i="26"/>
  <c r="CJ559" i="26" s="1"/>
  <c r="CK559" i="26" s="1"/>
  <c r="CL559" i="26" s="1"/>
  <c r="CG559" i="26"/>
  <c r="CE39" i="26"/>
  <c r="CJ39" i="26" s="1"/>
  <c r="CK39" i="26" s="1"/>
  <c r="CL39" i="26" s="1"/>
  <c r="CG39" i="26"/>
  <c r="CE565" i="26"/>
  <c r="CJ565" i="26" s="1"/>
  <c r="CK565" i="26" s="1"/>
  <c r="CL565" i="26" s="1"/>
  <c r="CG565" i="26"/>
  <c r="CE545" i="26"/>
  <c r="CJ545" i="26" s="1"/>
  <c r="CK545" i="26" s="1"/>
  <c r="CL545" i="26" s="1"/>
  <c r="CG545" i="26"/>
  <c r="CE15" i="26"/>
  <c r="CJ15" i="26" s="1"/>
  <c r="CK15" i="26" s="1"/>
  <c r="CL15" i="26" s="1"/>
  <c r="CG15" i="26"/>
  <c r="CE539" i="26"/>
  <c r="CJ539" i="26" s="1"/>
  <c r="CK539" i="26" s="1"/>
  <c r="CL539" i="26" s="1"/>
  <c r="CG539" i="26"/>
  <c r="CE483" i="26"/>
  <c r="CJ483" i="26" s="1"/>
  <c r="CK483" i="26" s="1"/>
  <c r="CL483" i="26" s="1"/>
  <c r="CG483" i="26"/>
  <c r="CE195" i="26"/>
  <c r="CJ195" i="26" s="1"/>
  <c r="CK195" i="26" s="1"/>
  <c r="CL195" i="26" s="1"/>
  <c r="CG195" i="26"/>
  <c r="CE187" i="26"/>
  <c r="CJ187" i="26" s="1"/>
  <c r="CK187" i="26" s="1"/>
  <c r="CL187" i="26" s="1"/>
  <c r="CG187" i="26"/>
  <c r="CE27" i="26"/>
  <c r="CJ27" i="26" s="1"/>
  <c r="CK27" i="26" s="1"/>
  <c r="CL27" i="26" s="1"/>
  <c r="CG27" i="26"/>
  <c r="CE407" i="26"/>
  <c r="CJ407" i="26" s="1"/>
  <c r="CK407" i="26" s="1"/>
  <c r="CL407" i="26" s="1"/>
  <c r="CG407" i="26"/>
  <c r="CE523" i="26"/>
  <c r="CJ523" i="26" s="1"/>
  <c r="CK523" i="26" s="1"/>
  <c r="CL523" i="26" s="1"/>
  <c r="CG523" i="26"/>
  <c r="CE319" i="26"/>
  <c r="CJ319" i="26" s="1"/>
  <c r="CK319" i="26" s="1"/>
  <c r="CL319" i="26" s="1"/>
  <c r="CG319" i="26"/>
  <c r="CE255" i="26"/>
  <c r="CJ255" i="26" s="1"/>
  <c r="CK255" i="26" s="1"/>
  <c r="CL255" i="26" s="1"/>
  <c r="CG255" i="26"/>
  <c r="CE63" i="26"/>
  <c r="CJ63" i="26" s="1"/>
  <c r="CK63" i="26" s="1"/>
  <c r="CL63" i="26" s="1"/>
  <c r="CG63" i="26"/>
  <c r="CE537" i="26"/>
  <c r="CJ537" i="26" s="1"/>
  <c r="CK537" i="26" s="1"/>
  <c r="CL537" i="26" s="1"/>
  <c r="CG537" i="26"/>
  <c r="CE229" i="26"/>
  <c r="CJ229" i="26" s="1"/>
  <c r="CK229" i="26" s="1"/>
  <c r="CL229" i="26" s="1"/>
  <c r="CG229" i="26"/>
  <c r="CE529" i="26"/>
  <c r="CJ529" i="26" s="1"/>
  <c r="CK529" i="26" s="1"/>
  <c r="CL529" i="26" s="1"/>
  <c r="CG529" i="26"/>
  <c r="CE413" i="26"/>
  <c r="CJ413" i="26" s="1"/>
  <c r="CK413" i="26" s="1"/>
  <c r="CL413" i="26" s="1"/>
  <c r="CG413" i="26"/>
  <c r="CE353" i="26"/>
  <c r="CJ353" i="26" s="1"/>
  <c r="CK353" i="26" s="1"/>
  <c r="CL353" i="26" s="1"/>
  <c r="CG353" i="26"/>
  <c r="CE309" i="26"/>
  <c r="CJ309" i="26" s="1"/>
  <c r="CK309" i="26" s="1"/>
  <c r="CL309" i="26" s="1"/>
  <c r="CG309" i="26"/>
  <c r="CE51" i="26"/>
  <c r="CJ51" i="26" s="1"/>
  <c r="CK51" i="26" s="1"/>
  <c r="CL51" i="26" s="1"/>
  <c r="CG51" i="26"/>
  <c r="CE77" i="26"/>
  <c r="CJ77" i="26" s="1"/>
  <c r="CK77" i="26" s="1"/>
  <c r="CL77" i="26" s="1"/>
  <c r="CG77" i="26"/>
  <c r="CE397" i="26"/>
  <c r="CJ397" i="26" s="1"/>
  <c r="CK397" i="26" s="1"/>
  <c r="CL397" i="26" s="1"/>
  <c r="CG397" i="26"/>
  <c r="CE533" i="26"/>
  <c r="CJ533" i="26" s="1"/>
  <c r="CK533" i="26" s="1"/>
  <c r="CL533" i="26" s="1"/>
  <c r="CG533" i="26"/>
  <c r="CE513" i="26"/>
  <c r="CJ513" i="26" s="1"/>
  <c r="CK513" i="26" s="1"/>
  <c r="CL513" i="26" s="1"/>
  <c r="CG513" i="26"/>
  <c r="CE505" i="26"/>
  <c r="CJ505" i="26" s="1"/>
  <c r="CK505" i="26" s="1"/>
  <c r="CL505" i="26" s="1"/>
  <c r="CG505" i="26"/>
  <c r="CE501" i="26"/>
  <c r="CJ501" i="26" s="1"/>
  <c r="CK501" i="26" s="1"/>
  <c r="CL501" i="26" s="1"/>
  <c r="CG501" i="26"/>
  <c r="CE487" i="26"/>
  <c r="CJ487" i="26" s="1"/>
  <c r="CK487" i="26" s="1"/>
  <c r="CL487" i="26" s="1"/>
  <c r="CG487" i="26"/>
  <c r="CE481" i="26"/>
  <c r="CJ481" i="26" s="1"/>
  <c r="CK481" i="26" s="1"/>
  <c r="CL481" i="26" s="1"/>
  <c r="CG481" i="26"/>
  <c r="CE469" i="26"/>
  <c r="CJ469" i="26" s="1"/>
  <c r="CK469" i="26" s="1"/>
  <c r="CL469" i="26" s="1"/>
  <c r="CG469" i="26"/>
  <c r="CE449" i="26"/>
  <c r="CJ449" i="26" s="1"/>
  <c r="CK449" i="26" s="1"/>
  <c r="CL449" i="26" s="1"/>
  <c r="CG449" i="26"/>
  <c r="CE441" i="26"/>
  <c r="CJ441" i="26" s="1"/>
  <c r="CK441" i="26" s="1"/>
  <c r="CL441" i="26" s="1"/>
  <c r="CG441" i="26"/>
  <c r="CE433" i="26"/>
  <c r="CJ433" i="26" s="1"/>
  <c r="CK433" i="26" s="1"/>
  <c r="CL433" i="26" s="1"/>
  <c r="CG433" i="26"/>
  <c r="CE425" i="26"/>
  <c r="CJ425" i="26" s="1"/>
  <c r="CK425" i="26" s="1"/>
  <c r="CL425" i="26" s="1"/>
  <c r="CG425" i="26"/>
  <c r="CE417" i="26"/>
  <c r="CJ417" i="26" s="1"/>
  <c r="CK417" i="26" s="1"/>
  <c r="CL417" i="26" s="1"/>
  <c r="CG417" i="26"/>
  <c r="CE405" i="26"/>
  <c r="CJ405" i="26" s="1"/>
  <c r="CK405" i="26" s="1"/>
  <c r="CL405" i="26" s="1"/>
  <c r="CG405" i="26"/>
  <c r="CE393" i="26"/>
  <c r="CJ393" i="26" s="1"/>
  <c r="CK393" i="26" s="1"/>
  <c r="CL393" i="26" s="1"/>
  <c r="CG393" i="26"/>
  <c r="CE385" i="26"/>
  <c r="CJ385" i="26" s="1"/>
  <c r="CK385" i="26" s="1"/>
  <c r="CL385" i="26" s="1"/>
  <c r="CG385" i="26"/>
  <c r="CE373" i="26"/>
  <c r="CJ373" i="26" s="1"/>
  <c r="CK373" i="26" s="1"/>
  <c r="CL373" i="26" s="1"/>
  <c r="CG373" i="26"/>
  <c r="CE361" i="26"/>
  <c r="CJ361" i="26" s="1"/>
  <c r="CK361" i="26" s="1"/>
  <c r="CL361" i="26" s="1"/>
  <c r="CG361" i="26"/>
  <c r="CE345" i="26"/>
  <c r="CJ345" i="26" s="1"/>
  <c r="CK345" i="26" s="1"/>
  <c r="CL345" i="26" s="1"/>
  <c r="CG345" i="26"/>
  <c r="CE337" i="26"/>
  <c r="CJ337" i="26" s="1"/>
  <c r="CK337" i="26" s="1"/>
  <c r="CL337" i="26" s="1"/>
  <c r="CG337" i="26"/>
  <c r="CE317" i="26"/>
  <c r="CJ317" i="26" s="1"/>
  <c r="CK317" i="26" s="1"/>
  <c r="CL317" i="26" s="1"/>
  <c r="CG317" i="26"/>
  <c r="CE297" i="26"/>
  <c r="CJ297" i="26" s="1"/>
  <c r="CK297" i="26" s="1"/>
  <c r="CL297" i="26" s="1"/>
  <c r="CG297" i="26"/>
  <c r="CE289" i="26"/>
  <c r="CJ289" i="26" s="1"/>
  <c r="CK289" i="26" s="1"/>
  <c r="CL289" i="26" s="1"/>
  <c r="CG289" i="26"/>
  <c r="CE281" i="26"/>
  <c r="CJ281" i="26" s="1"/>
  <c r="CK281" i="26" s="1"/>
  <c r="CL281" i="26" s="1"/>
  <c r="CG281" i="26"/>
  <c r="CE273" i="26"/>
  <c r="CJ273" i="26" s="1"/>
  <c r="CK273" i="26" s="1"/>
  <c r="CL273" i="26" s="1"/>
  <c r="CG273" i="26"/>
  <c r="CE257" i="26"/>
  <c r="CJ257" i="26" s="1"/>
  <c r="CK257" i="26" s="1"/>
  <c r="CL257" i="26" s="1"/>
  <c r="CG257" i="26"/>
  <c r="CE237" i="26"/>
  <c r="CJ237" i="26" s="1"/>
  <c r="CK237" i="26" s="1"/>
  <c r="CL237" i="26" s="1"/>
  <c r="CG237" i="26"/>
  <c r="CE221" i="26"/>
  <c r="CJ221" i="26" s="1"/>
  <c r="CK221" i="26" s="1"/>
  <c r="CL221" i="26" s="1"/>
  <c r="CG221" i="26"/>
  <c r="CE209" i="26"/>
  <c r="CJ209" i="26" s="1"/>
  <c r="CK209" i="26" s="1"/>
  <c r="CL209" i="26" s="1"/>
  <c r="CG209" i="26"/>
  <c r="CE185" i="26"/>
  <c r="CJ185" i="26" s="1"/>
  <c r="CK185" i="26" s="1"/>
  <c r="CL185" i="26" s="1"/>
  <c r="CG185" i="26"/>
  <c r="CE169" i="26"/>
  <c r="CJ169" i="26" s="1"/>
  <c r="CK169" i="26" s="1"/>
  <c r="CL169" i="26" s="1"/>
  <c r="CG169" i="26"/>
  <c r="CE141" i="26"/>
  <c r="CJ141" i="26" s="1"/>
  <c r="CK141" i="26" s="1"/>
  <c r="CL141" i="26" s="1"/>
  <c r="CG141" i="26"/>
  <c r="CE125" i="26"/>
  <c r="CJ125" i="26" s="1"/>
  <c r="CK125" i="26" s="1"/>
  <c r="CL125" i="26" s="1"/>
  <c r="CG125" i="26"/>
  <c r="CE117" i="26"/>
  <c r="CJ117" i="26" s="1"/>
  <c r="CK117" i="26" s="1"/>
  <c r="CL117" i="26" s="1"/>
  <c r="CG117" i="26"/>
  <c r="CE105" i="26"/>
  <c r="CJ105" i="26" s="1"/>
  <c r="CK105" i="26" s="1"/>
  <c r="CL105" i="26" s="1"/>
  <c r="CG105" i="26"/>
  <c r="CE97" i="26"/>
  <c r="CJ97" i="26" s="1"/>
  <c r="CK97" i="26" s="1"/>
  <c r="CL97" i="26" s="1"/>
  <c r="CG97" i="26"/>
  <c r="CE81" i="26"/>
  <c r="CJ81" i="26" s="1"/>
  <c r="CK81" i="26" s="1"/>
  <c r="CL81" i="26" s="1"/>
  <c r="CG81" i="26"/>
  <c r="CE61" i="26"/>
  <c r="CJ61" i="26" s="1"/>
  <c r="CK61" i="26" s="1"/>
  <c r="CL61" i="26" s="1"/>
  <c r="CG61" i="26"/>
  <c r="CE53" i="26"/>
  <c r="CJ53" i="26" s="1"/>
  <c r="CK53" i="26" s="1"/>
  <c r="CL53" i="26" s="1"/>
  <c r="CG53" i="26"/>
  <c r="CE41" i="26"/>
  <c r="CJ41" i="26" s="1"/>
  <c r="CK41" i="26" s="1"/>
  <c r="CL41" i="26" s="1"/>
  <c r="CG41" i="26"/>
  <c r="CE25" i="26"/>
  <c r="CJ25" i="26" s="1"/>
  <c r="CK25" i="26" s="1"/>
  <c r="CL25" i="26" s="1"/>
  <c r="CG25" i="26"/>
  <c r="CE23" i="26"/>
  <c r="CJ23" i="26" s="1"/>
  <c r="CK23" i="26" s="1"/>
  <c r="CL23" i="26" s="1"/>
  <c r="CG23" i="26"/>
  <c r="CE129" i="26"/>
  <c r="CJ129" i="26" s="1"/>
  <c r="CK129" i="26" s="1"/>
  <c r="CL129" i="26" s="1"/>
  <c r="CG129" i="26"/>
  <c r="CE205" i="26"/>
  <c r="CJ205" i="26" s="1"/>
  <c r="CK205" i="26" s="1"/>
  <c r="CL205" i="26" s="1"/>
  <c r="CG205" i="26"/>
  <c r="CE569" i="26"/>
  <c r="CJ569" i="26" s="1"/>
  <c r="CK569" i="26" s="1"/>
  <c r="CL569" i="26" s="1"/>
  <c r="CG569" i="26"/>
  <c r="CE553" i="26"/>
  <c r="CJ553" i="26" s="1"/>
  <c r="CK553" i="26" s="1"/>
  <c r="CL553" i="26" s="1"/>
  <c r="CG553" i="26"/>
  <c r="CE497" i="26"/>
  <c r="CJ497" i="26" s="1"/>
  <c r="CK497" i="26" s="1"/>
  <c r="CL497" i="26" s="1"/>
  <c r="CG497" i="26"/>
  <c r="CE367" i="26"/>
  <c r="CJ367" i="26" s="1"/>
  <c r="CK367" i="26" s="1"/>
  <c r="CL367" i="26" s="1"/>
  <c r="CG367" i="26"/>
  <c r="CE557" i="26"/>
  <c r="CJ557" i="26" s="1"/>
  <c r="CK557" i="26" s="1"/>
  <c r="CL557" i="26" s="1"/>
  <c r="CG557" i="26"/>
  <c r="CE563" i="26"/>
  <c r="CJ563" i="26" s="1"/>
  <c r="CK563" i="26" s="1"/>
  <c r="CL563" i="26" s="1"/>
  <c r="CG563" i="26"/>
  <c r="CE287" i="26"/>
  <c r="CJ287" i="26" s="1"/>
  <c r="CK287" i="26" s="1"/>
  <c r="CL287" i="26" s="1"/>
  <c r="CG287" i="26"/>
  <c r="CE571" i="26"/>
  <c r="CJ571" i="26" s="1"/>
  <c r="CK571" i="26" s="1"/>
  <c r="CL571" i="26" s="1"/>
  <c r="CH571" i="26"/>
  <c r="CE519" i="26"/>
  <c r="CJ519" i="26" s="1"/>
  <c r="CK519" i="26" s="1"/>
  <c r="CL519" i="26" s="1"/>
  <c r="CH519" i="26"/>
  <c r="CE515" i="26"/>
  <c r="CJ515" i="26" s="1"/>
  <c r="CK515" i="26" s="1"/>
  <c r="CL515" i="26" s="1"/>
  <c r="CH515" i="26"/>
  <c r="CE465" i="26"/>
  <c r="CJ465" i="26" s="1"/>
  <c r="CK465" i="26" s="1"/>
  <c r="CL465" i="26" s="1"/>
  <c r="CH465" i="26"/>
  <c r="CE461" i="26"/>
  <c r="CJ461" i="26" s="1"/>
  <c r="CK461" i="26" s="1"/>
  <c r="CL461" i="26" s="1"/>
  <c r="CH461" i="26"/>
  <c r="CE391" i="26"/>
  <c r="CJ391" i="26" s="1"/>
  <c r="CK391" i="26" s="1"/>
  <c r="CL391" i="26" s="1"/>
  <c r="CH391" i="26"/>
  <c r="CE359" i="26"/>
  <c r="CJ359" i="26" s="1"/>
  <c r="CK359" i="26" s="1"/>
  <c r="CL359" i="26" s="1"/>
  <c r="CH359" i="26"/>
  <c r="CE347" i="26"/>
  <c r="CJ347" i="26" s="1"/>
  <c r="CK347" i="26" s="1"/>
  <c r="CL347" i="26" s="1"/>
  <c r="CH347" i="26"/>
  <c r="CE333" i="26"/>
  <c r="CJ333" i="26" s="1"/>
  <c r="CK333" i="26" s="1"/>
  <c r="CL333" i="26" s="1"/>
  <c r="CH333" i="26"/>
  <c r="CE265" i="26"/>
  <c r="CJ265" i="26" s="1"/>
  <c r="CK265" i="26" s="1"/>
  <c r="CL265" i="26" s="1"/>
  <c r="CH265" i="26"/>
  <c r="CE253" i="26"/>
  <c r="CJ253" i="26" s="1"/>
  <c r="CK253" i="26" s="1"/>
  <c r="CL253" i="26" s="1"/>
  <c r="CH253" i="26"/>
  <c r="CE239" i="26"/>
  <c r="CJ239" i="26" s="1"/>
  <c r="CK239" i="26" s="1"/>
  <c r="CL239" i="26" s="1"/>
  <c r="CH239" i="26"/>
  <c r="CE203" i="26"/>
  <c r="CJ203" i="26" s="1"/>
  <c r="CK203" i="26" s="1"/>
  <c r="CL203" i="26" s="1"/>
  <c r="CH203" i="26"/>
  <c r="CE199" i="26"/>
  <c r="CJ199" i="26" s="1"/>
  <c r="CK199" i="26" s="1"/>
  <c r="CL199" i="26" s="1"/>
  <c r="CH199" i="26"/>
  <c r="CE191" i="26"/>
  <c r="CJ191" i="26" s="1"/>
  <c r="CK191" i="26" s="1"/>
  <c r="CL191" i="26" s="1"/>
  <c r="CH191" i="26"/>
  <c r="CE181" i="26"/>
  <c r="CJ181" i="26" s="1"/>
  <c r="CK181" i="26" s="1"/>
  <c r="CL181" i="26" s="1"/>
  <c r="CH181" i="26"/>
  <c r="CE177" i="26"/>
  <c r="CJ177" i="26" s="1"/>
  <c r="CK177" i="26" s="1"/>
  <c r="CL177" i="26" s="1"/>
  <c r="CH177" i="26"/>
  <c r="CE167" i="26"/>
  <c r="CJ167" i="26" s="1"/>
  <c r="CK167" i="26" s="1"/>
  <c r="CL167" i="26" s="1"/>
  <c r="CH167" i="26"/>
  <c r="CE149" i="26"/>
  <c r="CJ149" i="26" s="1"/>
  <c r="CK149" i="26" s="1"/>
  <c r="CL149" i="26" s="1"/>
  <c r="CH149" i="26"/>
  <c r="CE145" i="26"/>
  <c r="CJ145" i="26" s="1"/>
  <c r="CK145" i="26" s="1"/>
  <c r="CL145" i="26" s="1"/>
  <c r="CH145" i="26"/>
  <c r="CE79" i="26"/>
  <c r="CJ79" i="26" s="1"/>
  <c r="CK79" i="26" s="1"/>
  <c r="CL79" i="26" s="1"/>
  <c r="CH79" i="26"/>
  <c r="CE31" i="26"/>
  <c r="CJ31" i="26" s="1"/>
  <c r="CK31" i="26" s="1"/>
  <c r="CL31" i="26" s="1"/>
  <c r="CH31" i="26"/>
  <c r="CE11" i="26"/>
  <c r="CJ11" i="26" s="1"/>
  <c r="CK11" i="26" s="1"/>
  <c r="CL11" i="26" s="1"/>
  <c r="CH11" i="26"/>
  <c r="CE7" i="26"/>
  <c r="CJ7" i="26" s="1"/>
  <c r="CK7" i="26" s="1"/>
  <c r="CL7" i="26" s="1"/>
  <c r="CH7" i="26"/>
  <c r="CE527" i="26"/>
  <c r="CJ527" i="26" s="1"/>
  <c r="CK527" i="26" s="1"/>
  <c r="CL527" i="26" s="1"/>
  <c r="CG527" i="26"/>
  <c r="CE507" i="26"/>
  <c r="CJ507" i="26" s="1"/>
  <c r="CK507" i="26" s="1"/>
  <c r="CL507" i="26" s="1"/>
  <c r="CG507" i="26"/>
  <c r="CE495" i="26"/>
  <c r="CJ495" i="26" s="1"/>
  <c r="CK495" i="26" s="1"/>
  <c r="CL495" i="26" s="1"/>
  <c r="CG495" i="26"/>
  <c r="CE479" i="26"/>
  <c r="CJ479" i="26" s="1"/>
  <c r="CK479" i="26" s="1"/>
  <c r="CL479" i="26" s="1"/>
  <c r="CG479" i="26"/>
  <c r="CE471" i="26"/>
  <c r="CJ471" i="26" s="1"/>
  <c r="CK471" i="26" s="1"/>
  <c r="CL471" i="26" s="1"/>
  <c r="CG471" i="26"/>
  <c r="CE455" i="26"/>
  <c r="CJ455" i="26" s="1"/>
  <c r="CK455" i="26" s="1"/>
  <c r="CL455" i="26" s="1"/>
  <c r="CG455" i="26"/>
  <c r="CE439" i="26"/>
  <c r="CJ439" i="26" s="1"/>
  <c r="CK439" i="26" s="1"/>
  <c r="CL439" i="26" s="1"/>
  <c r="CG439" i="26"/>
  <c r="CE431" i="26"/>
  <c r="CJ431" i="26" s="1"/>
  <c r="CK431" i="26" s="1"/>
  <c r="CL431" i="26" s="1"/>
  <c r="CG431" i="26"/>
  <c r="CE423" i="26"/>
  <c r="CJ423" i="26" s="1"/>
  <c r="CK423" i="26" s="1"/>
  <c r="CL423" i="26" s="1"/>
  <c r="CG423" i="26"/>
  <c r="CE415" i="26"/>
  <c r="CJ415" i="26" s="1"/>
  <c r="CK415" i="26" s="1"/>
  <c r="CL415" i="26" s="1"/>
  <c r="CG415" i="26"/>
  <c r="CE403" i="26"/>
  <c r="CJ403" i="26" s="1"/>
  <c r="CK403" i="26" s="1"/>
  <c r="CL403" i="26" s="1"/>
  <c r="CG403" i="26"/>
  <c r="CE395" i="26"/>
  <c r="CJ395" i="26" s="1"/>
  <c r="CK395" i="26" s="1"/>
  <c r="CL395" i="26" s="1"/>
  <c r="CG395" i="26"/>
  <c r="CE379" i="26"/>
  <c r="CJ379" i="26" s="1"/>
  <c r="CK379" i="26" s="1"/>
  <c r="CL379" i="26" s="1"/>
  <c r="CG379" i="26"/>
  <c r="CE371" i="26"/>
  <c r="CJ371" i="26" s="1"/>
  <c r="CK371" i="26" s="1"/>
  <c r="CL371" i="26" s="1"/>
  <c r="CG371" i="26"/>
  <c r="CE355" i="26"/>
  <c r="CJ355" i="26" s="1"/>
  <c r="CK355" i="26" s="1"/>
  <c r="CL355" i="26" s="1"/>
  <c r="CG355" i="26"/>
  <c r="CE343" i="26"/>
  <c r="CJ343" i="26" s="1"/>
  <c r="CK343" i="26" s="1"/>
  <c r="CL343" i="26" s="1"/>
  <c r="CG343" i="26"/>
  <c r="CE329" i="26"/>
  <c r="CJ329" i="26" s="1"/>
  <c r="CK329" i="26" s="1"/>
  <c r="CL329" i="26" s="1"/>
  <c r="CG329" i="26"/>
  <c r="CE323" i="26"/>
  <c r="CJ323" i="26" s="1"/>
  <c r="CK323" i="26" s="1"/>
  <c r="CL323" i="26" s="1"/>
  <c r="CG323" i="26"/>
  <c r="CE307" i="26"/>
  <c r="CJ307" i="26" s="1"/>
  <c r="CK307" i="26" s="1"/>
  <c r="CL307" i="26" s="1"/>
  <c r="CG307" i="26"/>
  <c r="CE303" i="26"/>
  <c r="CJ303" i="26" s="1"/>
  <c r="CK303" i="26" s="1"/>
  <c r="CL303" i="26" s="1"/>
  <c r="CG303" i="26"/>
  <c r="CE295" i="26"/>
  <c r="CJ295" i="26" s="1"/>
  <c r="CK295" i="26" s="1"/>
  <c r="CL295" i="26" s="1"/>
  <c r="CG295" i="26"/>
  <c r="CE283" i="26"/>
  <c r="CJ283" i="26" s="1"/>
  <c r="CK283" i="26" s="1"/>
  <c r="CL283" i="26" s="1"/>
  <c r="CG283" i="26"/>
  <c r="CE275" i="26"/>
  <c r="CJ275" i="26" s="1"/>
  <c r="CK275" i="26" s="1"/>
  <c r="CL275" i="26" s="1"/>
  <c r="CG275" i="26"/>
  <c r="CE269" i="26"/>
  <c r="CJ269" i="26" s="1"/>
  <c r="CK269" i="26" s="1"/>
  <c r="CL269" i="26" s="1"/>
  <c r="CG269" i="26"/>
  <c r="CE259" i="26"/>
  <c r="CJ259" i="26" s="1"/>
  <c r="CK259" i="26" s="1"/>
  <c r="CL259" i="26" s="1"/>
  <c r="CG259" i="26"/>
  <c r="CE247" i="26"/>
  <c r="CJ247" i="26" s="1"/>
  <c r="CK247" i="26" s="1"/>
  <c r="CL247" i="26" s="1"/>
  <c r="CG247" i="26"/>
  <c r="CE243" i="26"/>
  <c r="CJ243" i="26" s="1"/>
  <c r="CK243" i="26" s="1"/>
  <c r="CL243" i="26" s="1"/>
  <c r="CG243" i="26"/>
  <c r="CE231" i="26"/>
  <c r="CJ231" i="26" s="1"/>
  <c r="CK231" i="26" s="1"/>
  <c r="CL231" i="26" s="1"/>
  <c r="CG231" i="26"/>
  <c r="CE225" i="26"/>
  <c r="CJ225" i="26" s="1"/>
  <c r="CK225" i="26" s="1"/>
  <c r="CL225" i="26" s="1"/>
  <c r="CG225" i="26"/>
  <c r="CE219" i="26"/>
  <c r="CJ219" i="26" s="1"/>
  <c r="CK219" i="26" s="1"/>
  <c r="CL219" i="26" s="1"/>
  <c r="CG219" i="26"/>
  <c r="CE211" i="26"/>
  <c r="CJ211" i="26" s="1"/>
  <c r="CK211" i="26" s="1"/>
  <c r="CL211" i="26" s="1"/>
  <c r="CG211" i="26"/>
  <c r="CE165" i="26"/>
  <c r="CJ165" i="26" s="1"/>
  <c r="CK165" i="26" s="1"/>
  <c r="CL165" i="26" s="1"/>
  <c r="CG165" i="26"/>
  <c r="CE159" i="26"/>
  <c r="CJ159" i="26" s="1"/>
  <c r="CK159" i="26" s="1"/>
  <c r="CL159" i="26" s="1"/>
  <c r="CG159" i="26"/>
  <c r="CE151" i="26"/>
  <c r="CJ151" i="26" s="1"/>
  <c r="CK151" i="26" s="1"/>
  <c r="CL151" i="26" s="1"/>
  <c r="CG151" i="26"/>
  <c r="CE135" i="26"/>
  <c r="CJ135" i="26" s="1"/>
  <c r="CK135" i="26" s="1"/>
  <c r="CL135" i="26" s="1"/>
  <c r="CG135" i="26"/>
  <c r="CE123" i="26"/>
  <c r="CJ123" i="26" s="1"/>
  <c r="CK123" i="26" s="1"/>
  <c r="CL123" i="26" s="1"/>
  <c r="CG123" i="26"/>
  <c r="CE113" i="26"/>
  <c r="CJ113" i="26" s="1"/>
  <c r="CK113" i="26" s="1"/>
  <c r="CL113" i="26" s="1"/>
  <c r="CG113" i="26"/>
  <c r="CE103" i="26"/>
  <c r="CJ103" i="26" s="1"/>
  <c r="CK103" i="26" s="1"/>
  <c r="CL103" i="26" s="1"/>
  <c r="CG103" i="26"/>
  <c r="CE91" i="26"/>
  <c r="CJ91" i="26" s="1"/>
  <c r="CK91" i="26" s="1"/>
  <c r="CL91" i="26" s="1"/>
  <c r="CG91" i="26"/>
  <c r="CE85" i="26"/>
  <c r="CJ85" i="26" s="1"/>
  <c r="CK85" i="26" s="1"/>
  <c r="CL85" i="26" s="1"/>
  <c r="CG85" i="26"/>
  <c r="CE75" i="26"/>
  <c r="CJ75" i="26" s="1"/>
  <c r="CK75" i="26" s="1"/>
  <c r="CL75" i="26" s="1"/>
  <c r="CG75" i="26"/>
  <c r="CE69" i="26"/>
  <c r="CJ69" i="26" s="1"/>
  <c r="CK69" i="26" s="1"/>
  <c r="CL69" i="26" s="1"/>
  <c r="CG69" i="26"/>
  <c r="CE65" i="26"/>
  <c r="CJ65" i="26" s="1"/>
  <c r="CK65" i="26" s="1"/>
  <c r="CL65" i="26" s="1"/>
  <c r="CG65" i="26"/>
  <c r="CE49" i="26"/>
  <c r="CJ49" i="26" s="1"/>
  <c r="CK49" i="26" s="1"/>
  <c r="CL49" i="26" s="1"/>
  <c r="CG49" i="26"/>
  <c r="CE29" i="26"/>
  <c r="CJ29" i="26" s="1"/>
  <c r="CK29" i="26" s="1"/>
  <c r="CL29" i="26" s="1"/>
  <c r="CG29" i="26"/>
  <c r="CE579" i="26"/>
  <c r="CJ579" i="26" s="1"/>
  <c r="CK579" i="26" s="1"/>
  <c r="CL579" i="26" s="1"/>
  <c r="CG579" i="26"/>
  <c r="CE549" i="26"/>
  <c r="CJ549" i="26" s="1"/>
  <c r="CK549" i="26" s="1"/>
  <c r="CL549" i="26" s="1"/>
  <c r="CG549" i="26"/>
  <c r="CE547" i="26"/>
  <c r="CJ547" i="26" s="1"/>
  <c r="CK547" i="26" s="1"/>
  <c r="CL547" i="26" s="1"/>
  <c r="CG547" i="26"/>
  <c r="CE551" i="26"/>
  <c r="CJ551" i="26" s="1"/>
  <c r="CK551" i="26" s="1"/>
  <c r="CL551" i="26" s="1"/>
  <c r="CG551" i="26"/>
  <c r="CE5" i="26"/>
  <c r="CJ5" i="26" s="1"/>
  <c r="CK5" i="26" s="1"/>
  <c r="CL5" i="26" s="1"/>
  <c r="CG5" i="26"/>
  <c r="CE95" i="26"/>
  <c r="CJ95" i="26" s="1"/>
  <c r="CK95" i="26" s="1"/>
  <c r="CL95" i="26" s="1"/>
  <c r="CG95" i="26"/>
  <c r="CE531" i="26"/>
  <c r="CJ531" i="26" s="1"/>
  <c r="CK531" i="26" s="1"/>
  <c r="CL531" i="26" s="1"/>
  <c r="CG531" i="26"/>
  <c r="CE311" i="26"/>
  <c r="CJ311" i="26" s="1"/>
  <c r="CK311" i="26" s="1"/>
  <c r="CL311" i="26" s="1"/>
  <c r="CG311" i="26"/>
  <c r="CE189" i="26"/>
  <c r="CJ189" i="26" s="1"/>
  <c r="CK189" i="26" s="1"/>
  <c r="CL189" i="26" s="1"/>
  <c r="CG189" i="26"/>
  <c r="CE43" i="26"/>
  <c r="CJ43" i="26" s="1"/>
  <c r="CK43" i="26" s="1"/>
  <c r="CL43" i="26" s="1"/>
  <c r="CG43" i="26"/>
  <c r="CE467" i="26"/>
  <c r="CJ467" i="26" s="1"/>
  <c r="CK467" i="26" s="1"/>
  <c r="CL467" i="26" s="1"/>
  <c r="CG467" i="26"/>
  <c r="CE555" i="26"/>
  <c r="CJ555" i="26" s="1"/>
  <c r="CK555" i="26" s="1"/>
  <c r="CL555" i="26" s="1"/>
  <c r="CG555" i="26"/>
  <c r="CE447" i="26"/>
  <c r="CJ447" i="26" s="1"/>
  <c r="CK447" i="26" s="1"/>
  <c r="CL447" i="26" s="1"/>
  <c r="CG447" i="26"/>
  <c r="CE301" i="26"/>
  <c r="CJ301" i="26" s="1"/>
  <c r="CK301" i="26" s="1"/>
  <c r="CL301" i="26" s="1"/>
  <c r="CG301" i="26"/>
  <c r="CE127" i="26"/>
  <c r="CJ127" i="26" s="1"/>
  <c r="CK127" i="26" s="1"/>
  <c r="CL127" i="26" s="1"/>
  <c r="CG127" i="26"/>
  <c r="CE33" i="26"/>
  <c r="CJ33" i="26" s="1"/>
  <c r="CK33" i="26" s="1"/>
  <c r="CL33" i="26" s="1"/>
  <c r="CG33" i="26"/>
  <c r="CE577" i="26"/>
  <c r="CJ577" i="26" s="1"/>
  <c r="CK577" i="26" s="1"/>
  <c r="CL577" i="26" s="1"/>
  <c r="CG577" i="26"/>
  <c r="CE489" i="26"/>
  <c r="CJ489" i="26" s="1"/>
  <c r="CK489" i="26" s="1"/>
  <c r="CL489" i="26" s="1"/>
  <c r="CG489" i="26"/>
  <c r="CE369" i="26"/>
  <c r="CJ369" i="26" s="1"/>
  <c r="CK369" i="26" s="1"/>
  <c r="CL369" i="26" s="1"/>
  <c r="CG369" i="26"/>
  <c r="CE321" i="26"/>
  <c r="CJ321" i="26" s="1"/>
  <c r="CK321" i="26" s="1"/>
  <c r="CL321" i="26" s="1"/>
  <c r="CG321" i="26"/>
  <c r="CE35" i="26"/>
  <c r="CJ35" i="26" s="1"/>
  <c r="CK35" i="26" s="1"/>
  <c r="CL35" i="26" s="1"/>
  <c r="CG35" i="26"/>
  <c r="CE99" i="26"/>
  <c r="CJ99" i="26" s="1"/>
  <c r="CK99" i="26" s="1"/>
  <c r="CL99" i="26" s="1"/>
  <c r="CG99" i="26"/>
  <c r="CE381" i="26"/>
  <c r="CJ381" i="26" s="1"/>
  <c r="CK381" i="26" s="1"/>
  <c r="CL381" i="26" s="1"/>
  <c r="CG381" i="26"/>
  <c r="CE535" i="26"/>
  <c r="CJ535" i="26" s="1"/>
  <c r="CK535" i="26" s="1"/>
  <c r="CL535" i="26" s="1"/>
  <c r="CG535" i="26"/>
  <c r="CE525" i="26"/>
  <c r="CJ525" i="26" s="1"/>
  <c r="CK525" i="26" s="1"/>
  <c r="CL525" i="26" s="1"/>
  <c r="CG525" i="26"/>
  <c r="CE509" i="26"/>
  <c r="CJ509" i="26" s="1"/>
  <c r="CK509" i="26" s="1"/>
  <c r="CL509" i="26" s="1"/>
  <c r="CG509" i="26"/>
  <c r="CE503" i="26"/>
  <c r="CJ503" i="26" s="1"/>
  <c r="CK503" i="26" s="1"/>
  <c r="CL503" i="26" s="1"/>
  <c r="CG503" i="26"/>
  <c r="CE493" i="26"/>
  <c r="CJ493" i="26" s="1"/>
  <c r="CK493" i="26" s="1"/>
  <c r="CL493" i="26" s="1"/>
  <c r="CG493" i="26"/>
  <c r="CE485" i="26"/>
  <c r="CJ485" i="26" s="1"/>
  <c r="CK485" i="26" s="1"/>
  <c r="CL485" i="26" s="1"/>
  <c r="CG485" i="26"/>
  <c r="CE473" i="26"/>
  <c r="CJ473" i="26" s="1"/>
  <c r="CK473" i="26" s="1"/>
  <c r="CL473" i="26" s="1"/>
  <c r="CG473" i="26"/>
  <c r="CE453" i="26"/>
  <c r="CJ453" i="26" s="1"/>
  <c r="CK453" i="26" s="1"/>
  <c r="CL453" i="26" s="1"/>
  <c r="CG453" i="26"/>
  <c r="CE445" i="26"/>
  <c r="CJ445" i="26" s="1"/>
  <c r="CK445" i="26" s="1"/>
  <c r="CL445" i="26" s="1"/>
  <c r="CG445" i="26"/>
  <c r="CE437" i="26"/>
  <c r="CJ437" i="26" s="1"/>
  <c r="CK437" i="26" s="1"/>
  <c r="CL437" i="26" s="1"/>
  <c r="CG437" i="26"/>
  <c r="CE429" i="26"/>
  <c r="CJ429" i="26" s="1"/>
  <c r="CK429" i="26" s="1"/>
  <c r="CL429" i="26" s="1"/>
  <c r="CG429" i="26"/>
  <c r="CE421" i="26"/>
  <c r="CJ421" i="26" s="1"/>
  <c r="CK421" i="26" s="1"/>
  <c r="CL421" i="26" s="1"/>
  <c r="CG421" i="26"/>
  <c r="CE409" i="26"/>
  <c r="CJ409" i="26" s="1"/>
  <c r="CK409" i="26" s="1"/>
  <c r="CL409" i="26" s="1"/>
  <c r="CG409" i="26"/>
  <c r="CE401" i="26"/>
  <c r="CJ401" i="26" s="1"/>
  <c r="CK401" i="26" s="1"/>
  <c r="CL401" i="26" s="1"/>
  <c r="CG401" i="26"/>
  <c r="CE389" i="26"/>
  <c r="CJ389" i="26" s="1"/>
  <c r="CK389" i="26" s="1"/>
  <c r="CL389" i="26" s="1"/>
  <c r="CG389" i="26"/>
  <c r="CE377" i="26"/>
  <c r="CJ377" i="26" s="1"/>
  <c r="CK377" i="26" s="1"/>
  <c r="CL377" i="26" s="1"/>
  <c r="CG377" i="26"/>
  <c r="CE365" i="26"/>
  <c r="CJ365" i="26" s="1"/>
  <c r="CK365" i="26" s="1"/>
  <c r="CL365" i="26" s="1"/>
  <c r="CG365" i="26"/>
  <c r="CE357" i="26"/>
  <c r="CJ357" i="26" s="1"/>
  <c r="CK357" i="26" s="1"/>
  <c r="CL357" i="26" s="1"/>
  <c r="CG357" i="26"/>
  <c r="CE341" i="26"/>
  <c r="CJ341" i="26" s="1"/>
  <c r="CK341" i="26" s="1"/>
  <c r="CL341" i="26" s="1"/>
  <c r="CG341" i="26"/>
  <c r="CE325" i="26"/>
  <c r="CJ325" i="26" s="1"/>
  <c r="CK325" i="26" s="1"/>
  <c r="CL325" i="26" s="1"/>
  <c r="CG325" i="26"/>
  <c r="CE313" i="26"/>
  <c r="CJ313" i="26" s="1"/>
  <c r="CK313" i="26" s="1"/>
  <c r="CL313" i="26" s="1"/>
  <c r="CG313" i="26"/>
  <c r="CE293" i="26"/>
  <c r="CJ293" i="26" s="1"/>
  <c r="CK293" i="26" s="1"/>
  <c r="CL293" i="26" s="1"/>
  <c r="CG293" i="26"/>
  <c r="CE285" i="26"/>
  <c r="CJ285" i="26" s="1"/>
  <c r="CK285" i="26" s="1"/>
  <c r="CL285" i="26" s="1"/>
  <c r="CG285" i="26"/>
  <c r="CE277" i="26"/>
  <c r="CJ277" i="26" s="1"/>
  <c r="CK277" i="26" s="1"/>
  <c r="CL277" i="26" s="1"/>
  <c r="CG277" i="26"/>
  <c r="CE261" i="26"/>
  <c r="CJ261" i="26" s="1"/>
  <c r="CK261" i="26" s="1"/>
  <c r="CL261" i="26" s="1"/>
  <c r="CG261" i="26"/>
  <c r="CE249" i="26"/>
  <c r="CJ249" i="26" s="1"/>
  <c r="CK249" i="26" s="1"/>
  <c r="CL249" i="26" s="1"/>
  <c r="CG249" i="26"/>
  <c r="CE233" i="26"/>
  <c r="CJ233" i="26" s="1"/>
  <c r="CK233" i="26" s="1"/>
  <c r="CL233" i="26" s="1"/>
  <c r="CG233" i="26"/>
  <c r="CE213" i="26"/>
  <c r="CJ213" i="26" s="1"/>
  <c r="CK213" i="26" s="1"/>
  <c r="CL213" i="26" s="1"/>
  <c r="CG213" i="26"/>
  <c r="CE197" i="26"/>
  <c r="CJ197" i="26" s="1"/>
  <c r="CK197" i="26" s="1"/>
  <c r="CL197" i="26" s="1"/>
  <c r="CG197" i="26"/>
  <c r="CE173" i="26"/>
  <c r="CJ173" i="26" s="1"/>
  <c r="CK173" i="26" s="1"/>
  <c r="CL173" i="26" s="1"/>
  <c r="CG173" i="26"/>
  <c r="CE153" i="26"/>
  <c r="CJ153" i="26" s="1"/>
  <c r="CK153" i="26" s="1"/>
  <c r="CL153" i="26" s="1"/>
  <c r="CG153" i="26"/>
  <c r="CE137" i="26"/>
  <c r="CJ137" i="26" s="1"/>
  <c r="CK137" i="26" s="1"/>
  <c r="CL137" i="26" s="1"/>
  <c r="CG137" i="26"/>
  <c r="CE121" i="26"/>
  <c r="CJ121" i="26" s="1"/>
  <c r="CK121" i="26" s="1"/>
  <c r="CL121" i="26" s="1"/>
  <c r="CG121" i="26"/>
  <c r="CE109" i="26"/>
  <c r="CJ109" i="26" s="1"/>
  <c r="CK109" i="26" s="1"/>
  <c r="CL109" i="26" s="1"/>
  <c r="CG109" i="26"/>
  <c r="CE101" i="26"/>
  <c r="CJ101" i="26" s="1"/>
  <c r="CK101" i="26" s="1"/>
  <c r="CL101" i="26" s="1"/>
  <c r="CG101" i="26"/>
  <c r="CE89" i="26"/>
  <c r="CJ89" i="26" s="1"/>
  <c r="CK89" i="26" s="1"/>
  <c r="CL89" i="26" s="1"/>
  <c r="CG89" i="26"/>
  <c r="CE73" i="26"/>
  <c r="CJ73" i="26" s="1"/>
  <c r="CK73" i="26" s="1"/>
  <c r="CL73" i="26" s="1"/>
  <c r="CG73" i="26"/>
  <c r="CE57" i="26"/>
  <c r="CJ57" i="26" s="1"/>
  <c r="CK57" i="26" s="1"/>
  <c r="CL57" i="26" s="1"/>
  <c r="CG57" i="26"/>
  <c r="CE45" i="26"/>
  <c r="CJ45" i="26" s="1"/>
  <c r="CK45" i="26" s="1"/>
  <c r="CL45" i="26" s="1"/>
  <c r="CG45" i="26"/>
  <c r="CE37" i="26"/>
  <c r="CJ37" i="26" s="1"/>
  <c r="CK37" i="26" s="1"/>
  <c r="CL37" i="26" s="1"/>
  <c r="CG37" i="26"/>
  <c r="CE17" i="26"/>
  <c r="CJ17" i="26" s="1"/>
  <c r="CK17" i="26" s="1"/>
  <c r="CL17" i="26" s="1"/>
  <c r="CG17" i="26"/>
  <c r="CE119" i="26"/>
  <c r="CJ119" i="26" s="1"/>
  <c r="CK119" i="26" s="1"/>
  <c r="CL119" i="26" s="1"/>
  <c r="CG119" i="26"/>
  <c r="CE161" i="26"/>
  <c r="CJ161" i="26" s="1"/>
  <c r="CK161" i="26" s="1"/>
  <c r="CL161" i="26" s="1"/>
  <c r="CG161" i="26"/>
  <c r="CE457" i="26"/>
  <c r="CJ457" i="26" s="1"/>
  <c r="CK457" i="26" s="1"/>
  <c r="CL457" i="26" s="1"/>
  <c r="CG457" i="26"/>
  <c r="CE567" i="26"/>
  <c r="CJ567" i="26" s="1"/>
  <c r="CK567" i="26" s="1"/>
  <c r="CL567" i="26" s="1"/>
  <c r="CG567" i="26"/>
  <c r="CE541" i="26"/>
  <c r="CJ541" i="26" s="1"/>
  <c r="CK541" i="26" s="1"/>
  <c r="CL541" i="26" s="1"/>
  <c r="CG541" i="26"/>
  <c r="CD500" i="26"/>
  <c r="CE500" i="26" s="1"/>
  <c r="CJ500" i="26" s="1"/>
  <c r="CP40" i="26"/>
  <c r="CQ40" i="26" s="1"/>
  <c r="CP90" i="26"/>
  <c r="CQ90" i="26" s="1"/>
  <c r="CP374" i="26"/>
  <c r="CQ374" i="26" s="1"/>
  <c r="CP394" i="26"/>
  <c r="CQ394" i="26" s="1"/>
  <c r="CP296" i="26"/>
  <c r="CQ296" i="26" s="1"/>
  <c r="CP336" i="26"/>
  <c r="CQ336" i="26" s="1"/>
  <c r="CP152" i="26"/>
  <c r="CQ152" i="26" s="1"/>
  <c r="CP562" i="26"/>
  <c r="CQ562" i="26" s="1"/>
  <c r="CB518" i="26"/>
  <c r="CP216" i="26"/>
  <c r="CQ216" i="26" s="1"/>
  <c r="CP282" i="26"/>
  <c r="CQ282" i="26" s="1"/>
  <c r="CP432" i="26"/>
  <c r="CQ432" i="26" s="1"/>
  <c r="CP424" i="26"/>
  <c r="CQ424" i="26" s="1"/>
  <c r="CP322" i="26"/>
  <c r="CQ322" i="26" s="1"/>
  <c r="CP298" i="26"/>
  <c r="CQ298" i="26" s="1"/>
  <c r="CP408" i="26"/>
  <c r="CQ408" i="26" s="1"/>
  <c r="CP376" i="26"/>
  <c r="CQ376" i="26" s="1"/>
  <c r="CP258" i="26"/>
  <c r="CQ258" i="26" s="1"/>
  <c r="CP158" i="26"/>
  <c r="CQ158" i="26" s="1"/>
  <c r="CP128" i="26"/>
  <c r="CQ128" i="26" s="1"/>
  <c r="CP10" i="26"/>
  <c r="CQ10" i="26" s="1"/>
  <c r="CP218" i="26"/>
  <c r="CQ218" i="26" s="1"/>
  <c r="CP88" i="26"/>
  <c r="CQ88" i="26" s="1"/>
  <c r="CP444" i="26"/>
  <c r="CQ444" i="26" s="1"/>
  <c r="CP238" i="26"/>
  <c r="CQ238" i="26" s="1"/>
  <c r="CP86" i="26"/>
  <c r="CQ86" i="26" s="1"/>
  <c r="CP426" i="26"/>
  <c r="CQ426" i="26" s="1"/>
  <c r="CP196" i="26"/>
  <c r="CQ196" i="26" s="1"/>
  <c r="CP442" i="26"/>
  <c r="CQ442" i="26" s="1"/>
  <c r="CP16" i="26"/>
  <c r="CQ16" i="26" s="1"/>
  <c r="CP232" i="26"/>
  <c r="CQ232" i="26" s="1"/>
  <c r="CP94" i="26"/>
  <c r="CQ94" i="26" s="1"/>
  <c r="CP448" i="26"/>
  <c r="CQ448" i="26" s="1"/>
  <c r="CP220" i="26"/>
  <c r="CQ220" i="26" s="1"/>
  <c r="CP96" i="26"/>
  <c r="CQ96" i="26" s="1"/>
  <c r="CB502" i="26"/>
  <c r="CP178" i="26"/>
  <c r="CQ178" i="26" s="1"/>
  <c r="CP104" i="26"/>
  <c r="CQ104" i="26" s="1"/>
  <c r="CP156" i="26"/>
  <c r="CQ156" i="26" s="1"/>
  <c r="CP290" i="26"/>
  <c r="CQ290" i="26" s="1"/>
  <c r="CP270" i="26"/>
  <c r="CQ270" i="26" s="1"/>
  <c r="CB150" i="26"/>
  <c r="CP120" i="26"/>
  <c r="CQ120" i="26" s="1"/>
  <c r="CP370" i="26"/>
  <c r="CQ370" i="26" s="1"/>
  <c r="CP22" i="26"/>
  <c r="CQ22" i="26" s="1"/>
  <c r="CP392" i="26"/>
  <c r="CQ392" i="26" s="1"/>
  <c r="CP440" i="26"/>
  <c r="CQ440" i="26" s="1"/>
  <c r="CP330" i="26"/>
  <c r="CQ330" i="26" s="1"/>
  <c r="CP192" i="26"/>
  <c r="CQ192" i="26" s="1"/>
  <c r="CP198" i="26"/>
  <c r="CQ198" i="26" s="1"/>
  <c r="CP250" i="26"/>
  <c r="CQ250" i="26" s="1"/>
  <c r="CP360" i="26"/>
  <c r="CQ360" i="26" s="1"/>
  <c r="CP208" i="26"/>
  <c r="CQ208" i="26" s="1"/>
  <c r="CP58" i="26"/>
  <c r="CQ58" i="26" s="1"/>
  <c r="CP188" i="26"/>
  <c r="CQ188" i="26" s="1"/>
  <c r="CP162" i="26"/>
  <c r="CQ162" i="26" s="1"/>
  <c r="CP164" i="26"/>
  <c r="CQ164" i="26" s="1"/>
  <c r="CP66" i="26"/>
  <c r="CQ66" i="26" s="1"/>
  <c r="CP42" i="26"/>
  <c r="CQ42" i="26" s="1"/>
  <c r="CP210" i="26"/>
  <c r="CQ210" i="26" s="1"/>
  <c r="CP140" i="26"/>
  <c r="CQ140" i="26" s="1"/>
  <c r="CP420" i="26"/>
  <c r="CQ420" i="26" s="1"/>
  <c r="CP272" i="26"/>
  <c r="CQ272" i="26" s="1"/>
  <c r="CP418" i="26"/>
  <c r="CQ418" i="26" s="1"/>
  <c r="CP38" i="26"/>
  <c r="CQ38" i="26" s="1"/>
  <c r="CP304" i="26"/>
  <c r="CQ304" i="26" s="1"/>
  <c r="BG8" i="26"/>
  <c r="CQ8" i="26"/>
  <c r="BG34" i="26"/>
  <c r="BG136" i="26"/>
  <c r="BG286" i="26"/>
  <c r="BG48" i="26"/>
  <c r="CQ48" i="26"/>
  <c r="BG80" i="26"/>
  <c r="BG196" i="26"/>
  <c r="BG216" i="26"/>
  <c r="BG514" i="26"/>
  <c r="BG336" i="26"/>
  <c r="BG194" i="26"/>
  <c r="BG224" i="26"/>
  <c r="BG432" i="26"/>
  <c r="BG392" i="26"/>
  <c r="BG162" i="26"/>
  <c r="BG56" i="26"/>
  <c r="BG474" i="26"/>
  <c r="BG466" i="26"/>
  <c r="BG352" i="26"/>
  <c r="BG310" i="26"/>
  <c r="BG128" i="26"/>
  <c r="BG238" i="26"/>
  <c r="BG528" i="26"/>
  <c r="BG290" i="26"/>
  <c r="BG334" i="26"/>
  <c r="BG420" i="26"/>
  <c r="BG42" i="26"/>
  <c r="BG178" i="26"/>
  <c r="BG374" i="26"/>
  <c r="BG10" i="26"/>
  <c r="BG342" i="26"/>
  <c r="BG472" i="26"/>
  <c r="BG504" i="26"/>
  <c r="BG98" i="26"/>
  <c r="BG26" i="26"/>
  <c r="BG88" i="26"/>
  <c r="BG394" i="26"/>
  <c r="BG280" i="26"/>
  <c r="BG442" i="26"/>
  <c r="BG152" i="26"/>
  <c r="BG250" i="26"/>
  <c r="BG248" i="26"/>
  <c r="BG418" i="26"/>
  <c r="BG322" i="26"/>
  <c r="BG16" i="26"/>
  <c r="BG40" i="26"/>
  <c r="BG54" i="26"/>
  <c r="BG192" i="26"/>
  <c r="BG288" i="26"/>
  <c r="BG96" i="26"/>
  <c r="BG506" i="26"/>
  <c r="BG512" i="26"/>
  <c r="BG296" i="26"/>
  <c r="BG120" i="26"/>
  <c r="BG256" i="26"/>
  <c r="CQ256" i="26"/>
  <c r="BG22" i="26"/>
  <c r="BG298" i="26"/>
  <c r="BG424" i="26"/>
  <c r="BG232" i="26"/>
  <c r="BG440" i="26"/>
  <c r="BG320" i="26"/>
  <c r="BG278" i="26"/>
  <c r="BG50" i="26"/>
  <c r="BG408" i="26"/>
  <c r="BG376" i="26"/>
  <c r="BG360" i="26"/>
  <c r="BG208" i="26"/>
  <c r="BG74" i="26"/>
  <c r="BG520" i="26"/>
  <c r="BG202" i="26"/>
  <c r="BG84" i="26"/>
  <c r="BG66" i="26"/>
  <c r="BG464" i="26"/>
  <c r="BG168" i="26"/>
  <c r="BG130" i="26"/>
  <c r="CQ130" i="26"/>
  <c r="BG254" i="26"/>
  <c r="BG480" i="26"/>
  <c r="BG496" i="26"/>
  <c r="BG218" i="26"/>
  <c r="BG458" i="26"/>
  <c r="BG58" i="26"/>
  <c r="BG330" i="26"/>
  <c r="BG282" i="26"/>
  <c r="BG158" i="26"/>
  <c r="BG94" i="26"/>
  <c r="BG86" i="26"/>
  <c r="BG18" i="26"/>
  <c r="BG140" i="26"/>
  <c r="BG444" i="26"/>
  <c r="BG144" i="26"/>
  <c r="BG78" i="26"/>
  <c r="BG536" i="26"/>
  <c r="BG448" i="26"/>
  <c r="BG188" i="26"/>
  <c r="BG210" i="26"/>
  <c r="BG122" i="26"/>
  <c r="BG266" i="26"/>
  <c r="BG104" i="26"/>
  <c r="BG312" i="26"/>
  <c r="BG488" i="26"/>
  <c r="BG220" i="26"/>
  <c r="BG270" i="26"/>
  <c r="BG30" i="26"/>
  <c r="BG456" i="26"/>
  <c r="BG62" i="26"/>
  <c r="CB482" i="26"/>
  <c r="CD6" i="26"/>
  <c r="CH6" i="26" s="1"/>
  <c r="CB420" i="26"/>
  <c r="CB18" i="26"/>
  <c r="CD24" i="26"/>
  <c r="CH24" i="26" s="1"/>
  <c r="CB504" i="26"/>
  <c r="CB534" i="26"/>
  <c r="CB530" i="26"/>
  <c r="CB516" i="26"/>
  <c r="CB46" i="26"/>
  <c r="CB494" i="26"/>
  <c r="CB12" i="26"/>
  <c r="CB462" i="26"/>
  <c r="CB568" i="26"/>
  <c r="CB526" i="26"/>
  <c r="CB510" i="26"/>
  <c r="CB542" i="26"/>
  <c r="CB312" i="26"/>
  <c r="CD342" i="26"/>
  <c r="CE342" i="26" s="1"/>
  <c r="CJ342" i="26" s="1"/>
  <c r="CK342" i="26" s="1"/>
  <c r="CL342" i="26" s="1"/>
  <c r="CE558" i="26"/>
  <c r="CJ558" i="26" s="1"/>
  <c r="CG40" i="26"/>
  <c r="CG578" i="26"/>
  <c r="CE154" i="26"/>
  <c r="CJ154" i="26" s="1"/>
  <c r="CK154" i="26" s="1"/>
  <c r="CL154" i="26" s="1"/>
  <c r="CG154" i="26"/>
  <c r="CE424" i="26"/>
  <c r="CJ424" i="26" s="1"/>
  <c r="CK424" i="26" s="1"/>
  <c r="CL424" i="26" s="1"/>
  <c r="CG424" i="26"/>
  <c r="CE440" i="26"/>
  <c r="CJ440" i="26" s="1"/>
  <c r="CK440" i="26" s="1"/>
  <c r="CL440" i="26" s="1"/>
  <c r="CG440" i="26"/>
  <c r="CE172" i="26"/>
  <c r="CJ172" i="26" s="1"/>
  <c r="CK172" i="26" s="1"/>
  <c r="CL172" i="26" s="1"/>
  <c r="CG172" i="26"/>
  <c r="CE52" i="26"/>
  <c r="CJ52" i="26" s="1"/>
  <c r="CK52" i="26" s="1"/>
  <c r="CL52" i="26" s="1"/>
  <c r="CG52" i="26"/>
  <c r="CE326" i="26"/>
  <c r="CJ326" i="26" s="1"/>
  <c r="CK326" i="26" s="1"/>
  <c r="CL326" i="26" s="1"/>
  <c r="CG326" i="26"/>
  <c r="CE64" i="26"/>
  <c r="CJ64" i="26" s="1"/>
  <c r="CK64" i="26" s="1"/>
  <c r="CL64" i="26" s="1"/>
  <c r="CG64" i="26"/>
  <c r="CE354" i="26"/>
  <c r="CJ354" i="26" s="1"/>
  <c r="CK354" i="26" s="1"/>
  <c r="CL354" i="26" s="1"/>
  <c r="CG354" i="26"/>
  <c r="CE324" i="26"/>
  <c r="CJ324" i="26" s="1"/>
  <c r="CK324" i="26" s="1"/>
  <c r="CL324" i="26" s="1"/>
  <c r="CG324" i="26"/>
  <c r="CE160" i="26"/>
  <c r="CJ160" i="26" s="1"/>
  <c r="CK160" i="26" s="1"/>
  <c r="CL160" i="26" s="1"/>
  <c r="CG160" i="26"/>
  <c r="CE236" i="26"/>
  <c r="CJ236" i="26" s="1"/>
  <c r="CK236" i="26" s="1"/>
  <c r="CL236" i="26" s="1"/>
  <c r="CG236" i="26"/>
  <c r="CE34" i="26"/>
  <c r="CJ34" i="26" s="1"/>
  <c r="CK34" i="26" s="1"/>
  <c r="CL34" i="26" s="1"/>
  <c r="CG34" i="26"/>
  <c r="CE450" i="26"/>
  <c r="CJ450" i="26" s="1"/>
  <c r="CK450" i="26" s="1"/>
  <c r="CL450" i="26" s="1"/>
  <c r="CG450" i="26"/>
  <c r="CE90" i="26"/>
  <c r="CJ90" i="26" s="1"/>
  <c r="CG90" i="26"/>
  <c r="CE470" i="26"/>
  <c r="CJ470" i="26" s="1"/>
  <c r="CK470" i="26" s="1"/>
  <c r="CL470" i="26" s="1"/>
  <c r="CG470" i="26"/>
  <c r="CE58" i="26"/>
  <c r="CJ58" i="26" s="1"/>
  <c r="CK58" i="26" s="1"/>
  <c r="CL58" i="26" s="1"/>
  <c r="CG58" i="26"/>
  <c r="CE258" i="26"/>
  <c r="CJ258" i="26" s="1"/>
  <c r="CG258" i="26"/>
  <c r="CE432" i="26"/>
  <c r="CJ432" i="26" s="1"/>
  <c r="CK432" i="26" s="1"/>
  <c r="CL432" i="26" s="1"/>
  <c r="CG432" i="26"/>
  <c r="CE282" i="26"/>
  <c r="CJ282" i="26" s="1"/>
  <c r="CK282" i="26" s="1"/>
  <c r="CL282" i="26" s="1"/>
  <c r="CG282" i="26"/>
  <c r="CE26" i="26"/>
  <c r="CJ26" i="26" s="1"/>
  <c r="CK26" i="26" s="1"/>
  <c r="CL26" i="26" s="1"/>
  <c r="CG26" i="26"/>
  <c r="CE70" i="26"/>
  <c r="CJ70" i="26" s="1"/>
  <c r="CK70" i="26" s="1"/>
  <c r="CL70" i="26" s="1"/>
  <c r="CH70" i="26"/>
  <c r="CE100" i="26"/>
  <c r="CJ100" i="26" s="1"/>
  <c r="CK100" i="26" s="1"/>
  <c r="CL100" i="26" s="1"/>
  <c r="CH100" i="26"/>
  <c r="CE186" i="26"/>
  <c r="CJ186" i="26" s="1"/>
  <c r="CK186" i="26" s="1"/>
  <c r="CL186" i="26" s="1"/>
  <c r="CH186" i="26"/>
  <c r="CE284" i="26"/>
  <c r="CJ284" i="26" s="1"/>
  <c r="CK284" i="26" s="1"/>
  <c r="CL284" i="26" s="1"/>
  <c r="CH284" i="26"/>
  <c r="CE294" i="26"/>
  <c r="CJ294" i="26" s="1"/>
  <c r="CK294" i="26" s="1"/>
  <c r="CL294" i="26" s="1"/>
  <c r="CH294" i="26"/>
  <c r="CE306" i="26"/>
  <c r="CJ306" i="26" s="1"/>
  <c r="CK306" i="26" s="1"/>
  <c r="CL306" i="26" s="1"/>
  <c r="CH306" i="26"/>
  <c r="CE316" i="26"/>
  <c r="CJ316" i="26" s="1"/>
  <c r="CK316" i="26" s="1"/>
  <c r="CL316" i="26" s="1"/>
  <c r="CH316" i="26"/>
  <c r="CE366" i="26"/>
  <c r="CJ366" i="26" s="1"/>
  <c r="CK366" i="26" s="1"/>
  <c r="CL366" i="26" s="1"/>
  <c r="CH366" i="26"/>
  <c r="CE370" i="26"/>
  <c r="CJ370" i="26" s="1"/>
  <c r="CH370" i="26"/>
  <c r="CE422" i="26"/>
  <c r="CJ422" i="26" s="1"/>
  <c r="CK422" i="26" s="1"/>
  <c r="CL422" i="26" s="1"/>
  <c r="CH422" i="26"/>
  <c r="CE434" i="26"/>
  <c r="CJ434" i="26" s="1"/>
  <c r="CK434" i="26" s="1"/>
  <c r="CL434" i="26" s="1"/>
  <c r="CH434" i="26"/>
  <c r="CE438" i="26"/>
  <c r="CJ438" i="26" s="1"/>
  <c r="CK438" i="26" s="1"/>
  <c r="CL438" i="26" s="1"/>
  <c r="CH438" i="26"/>
  <c r="CE18" i="26"/>
  <c r="CJ18" i="26" s="1"/>
  <c r="CK18" i="26" s="1"/>
  <c r="CL18" i="26" s="1"/>
  <c r="CH18" i="26"/>
  <c r="CE46" i="26"/>
  <c r="CJ46" i="26" s="1"/>
  <c r="CK46" i="26" s="1"/>
  <c r="CL46" i="26" s="1"/>
  <c r="CH46" i="26"/>
  <c r="CE72" i="26"/>
  <c r="CJ72" i="26" s="1"/>
  <c r="CK72" i="26" s="1"/>
  <c r="CL72" i="26" s="1"/>
  <c r="CH72" i="26"/>
  <c r="CE394" i="26"/>
  <c r="CJ394" i="26" s="1"/>
  <c r="CK394" i="26" s="1"/>
  <c r="CL394" i="26" s="1"/>
  <c r="CG394" i="26"/>
  <c r="CE374" i="26"/>
  <c r="CJ374" i="26" s="1"/>
  <c r="CK374" i="26" s="1"/>
  <c r="CL374" i="26" s="1"/>
  <c r="CG374" i="26"/>
  <c r="CE444" i="26"/>
  <c r="CJ444" i="26" s="1"/>
  <c r="CK444" i="26" s="1"/>
  <c r="CL444" i="26" s="1"/>
  <c r="CG444" i="26"/>
  <c r="CG544" i="26"/>
  <c r="CE504" i="26"/>
  <c r="CJ504" i="26" s="1"/>
  <c r="CK504" i="26" s="1"/>
  <c r="CL504" i="26" s="1"/>
  <c r="CG504" i="26"/>
  <c r="CE400" i="26"/>
  <c r="CJ400" i="26" s="1"/>
  <c r="CK400" i="26" s="1"/>
  <c r="CL400" i="26" s="1"/>
  <c r="CG400" i="26"/>
  <c r="CE534" i="26"/>
  <c r="CJ534" i="26" s="1"/>
  <c r="CK534" i="26" s="1"/>
  <c r="CL534" i="26" s="1"/>
  <c r="CG534" i="26"/>
  <c r="CE530" i="26"/>
  <c r="CJ530" i="26" s="1"/>
  <c r="CK530" i="26" s="1"/>
  <c r="CL530" i="26" s="1"/>
  <c r="CG530" i="26"/>
  <c r="CE384" i="26"/>
  <c r="CJ384" i="26" s="1"/>
  <c r="CK384" i="26" s="1"/>
  <c r="CL384" i="26" s="1"/>
  <c r="CG384" i="26"/>
  <c r="CE494" i="26"/>
  <c r="CJ494" i="26" s="1"/>
  <c r="CK494" i="26" s="1"/>
  <c r="CL494" i="26" s="1"/>
  <c r="CG494" i="26"/>
  <c r="CE116" i="26"/>
  <c r="CJ116" i="26" s="1"/>
  <c r="CK116" i="26" s="1"/>
  <c r="CL116" i="26" s="1"/>
  <c r="CG116" i="26"/>
  <c r="CE502" i="26"/>
  <c r="CJ502" i="26" s="1"/>
  <c r="CK502" i="26" s="1"/>
  <c r="CL502" i="26" s="1"/>
  <c r="CG502" i="26"/>
  <c r="CE252" i="26"/>
  <c r="CJ252" i="26" s="1"/>
  <c r="CK252" i="26" s="1"/>
  <c r="CL252" i="26" s="1"/>
  <c r="CG252" i="26"/>
  <c r="CE12" i="26"/>
  <c r="CJ12" i="26" s="1"/>
  <c r="CK12" i="26" s="1"/>
  <c r="CL12" i="26" s="1"/>
  <c r="CG12" i="26"/>
  <c r="CE184" i="26"/>
  <c r="CJ184" i="26" s="1"/>
  <c r="CK184" i="26" s="1"/>
  <c r="CL184" i="26" s="1"/>
  <c r="CG184" i="26"/>
  <c r="CE264" i="26"/>
  <c r="CJ264" i="26" s="1"/>
  <c r="CK264" i="26" s="1"/>
  <c r="CL264" i="26" s="1"/>
  <c r="CG264" i="26"/>
  <c r="CE462" i="26"/>
  <c r="CJ462" i="26" s="1"/>
  <c r="CK462" i="26" s="1"/>
  <c r="CL462" i="26" s="1"/>
  <c r="CG462" i="26"/>
  <c r="CE568" i="26"/>
  <c r="CJ568" i="26" s="1"/>
  <c r="CG568" i="26"/>
  <c r="CE526" i="26"/>
  <c r="CJ526" i="26" s="1"/>
  <c r="CK526" i="26" s="1"/>
  <c r="CL526" i="26" s="1"/>
  <c r="CG526" i="26"/>
  <c r="CE348" i="26"/>
  <c r="CJ348" i="26" s="1"/>
  <c r="CK348" i="26" s="1"/>
  <c r="CL348" i="26" s="1"/>
  <c r="CG348" i="26"/>
  <c r="CE518" i="26"/>
  <c r="CJ518" i="26" s="1"/>
  <c r="CK518" i="26" s="1"/>
  <c r="CL518" i="26" s="1"/>
  <c r="CG518" i="26"/>
  <c r="CE226" i="26"/>
  <c r="CJ226" i="26" s="1"/>
  <c r="CK226" i="26" s="1"/>
  <c r="CL226" i="26" s="1"/>
  <c r="CG226" i="26"/>
  <c r="CE276" i="26"/>
  <c r="CJ276" i="26" s="1"/>
  <c r="CK276" i="26" s="1"/>
  <c r="CL276" i="26" s="1"/>
  <c r="CG276" i="26"/>
  <c r="CE510" i="26"/>
  <c r="CJ510" i="26" s="1"/>
  <c r="CK510" i="26" s="1"/>
  <c r="CL510" i="26" s="1"/>
  <c r="CG510" i="26"/>
  <c r="CE542" i="26"/>
  <c r="CJ542" i="26" s="1"/>
  <c r="CG542" i="26"/>
  <c r="CG370" i="26"/>
  <c r="CG18" i="26"/>
  <c r="CE86" i="26"/>
  <c r="CJ86" i="26" s="1"/>
  <c r="CK86" i="26" s="1"/>
  <c r="CL86" i="26" s="1"/>
  <c r="CG86" i="26"/>
  <c r="CE344" i="26"/>
  <c r="CJ344" i="26" s="1"/>
  <c r="CK344" i="26" s="1"/>
  <c r="CL344" i="26" s="1"/>
  <c r="CG344" i="26"/>
  <c r="CE60" i="26"/>
  <c r="CJ60" i="26" s="1"/>
  <c r="CK60" i="26" s="1"/>
  <c r="CL60" i="26" s="1"/>
  <c r="CG60" i="26"/>
  <c r="CE104" i="26"/>
  <c r="CJ104" i="26" s="1"/>
  <c r="CK104" i="26" s="1"/>
  <c r="CL104" i="26" s="1"/>
  <c r="CG104" i="26"/>
  <c r="CE486" i="26"/>
  <c r="CJ486" i="26" s="1"/>
  <c r="CK486" i="26" s="1"/>
  <c r="CL486" i="26" s="1"/>
  <c r="CG486" i="26"/>
  <c r="CE106" i="26"/>
  <c r="CJ106" i="26" s="1"/>
  <c r="CK106" i="26" s="1"/>
  <c r="CL106" i="26" s="1"/>
  <c r="CG106" i="26"/>
  <c r="CE426" i="26"/>
  <c r="CJ426" i="26" s="1"/>
  <c r="CK426" i="26" s="1"/>
  <c r="CL426" i="26" s="1"/>
  <c r="CG426" i="26"/>
  <c r="CE484" i="26"/>
  <c r="CJ484" i="26" s="1"/>
  <c r="CK484" i="26" s="1"/>
  <c r="CL484" i="26" s="1"/>
  <c r="CG484" i="26"/>
  <c r="CE246" i="26"/>
  <c r="CJ246" i="26" s="1"/>
  <c r="CK246" i="26" s="1"/>
  <c r="CL246" i="26" s="1"/>
  <c r="CG246" i="26"/>
  <c r="CE38" i="26"/>
  <c r="CJ38" i="26" s="1"/>
  <c r="CK38" i="26" s="1"/>
  <c r="CL38" i="26" s="1"/>
  <c r="CG38" i="26"/>
  <c r="CE418" i="26"/>
  <c r="CJ418" i="26" s="1"/>
  <c r="CK418" i="26" s="1"/>
  <c r="CL418" i="26" s="1"/>
  <c r="CG418" i="26"/>
  <c r="CE242" i="26"/>
  <c r="CJ242" i="26" s="1"/>
  <c r="CK242" i="26" s="1"/>
  <c r="CL242" i="26" s="1"/>
  <c r="CG242" i="26"/>
  <c r="CE456" i="26"/>
  <c r="CJ456" i="26" s="1"/>
  <c r="CK456" i="26" s="1"/>
  <c r="CL456" i="26" s="1"/>
  <c r="CG456" i="26"/>
  <c r="CE460" i="26"/>
  <c r="CJ460" i="26" s="1"/>
  <c r="CK460" i="26" s="1"/>
  <c r="CL460" i="26" s="1"/>
  <c r="CG460" i="26"/>
  <c r="CE232" i="26"/>
  <c r="CJ232" i="26" s="1"/>
  <c r="CK232" i="26" s="1"/>
  <c r="CL232" i="26" s="1"/>
  <c r="CG232" i="26"/>
  <c r="CE36" i="26"/>
  <c r="CJ36" i="26" s="1"/>
  <c r="CK36" i="26" s="1"/>
  <c r="CL36" i="26" s="1"/>
  <c r="CG36" i="26"/>
  <c r="CE488" i="26"/>
  <c r="CJ488" i="26" s="1"/>
  <c r="CK488" i="26" s="1"/>
  <c r="CL488" i="26" s="1"/>
  <c r="CG488" i="26"/>
  <c r="CE212" i="26"/>
  <c r="CJ212" i="26" s="1"/>
  <c r="CK212" i="26" s="1"/>
  <c r="CL212" i="26" s="1"/>
  <c r="CG212" i="26"/>
  <c r="CE512" i="26"/>
  <c r="CJ512" i="26" s="1"/>
  <c r="CK512" i="26" s="1"/>
  <c r="CL512" i="26" s="1"/>
  <c r="CG512" i="26"/>
  <c r="CE380" i="26"/>
  <c r="CJ380" i="26" s="1"/>
  <c r="CK380" i="26" s="1"/>
  <c r="CL380" i="26" s="1"/>
  <c r="CG380" i="26"/>
  <c r="CE210" i="26"/>
  <c r="CJ210" i="26" s="1"/>
  <c r="CK210" i="26" s="1"/>
  <c r="CL210" i="26" s="1"/>
  <c r="CG210" i="26"/>
  <c r="CG16" i="26"/>
  <c r="CE268" i="26"/>
  <c r="CJ268" i="26" s="1"/>
  <c r="CK268" i="26" s="1"/>
  <c r="CL268" i="26" s="1"/>
  <c r="CG268" i="26"/>
  <c r="CE278" i="26"/>
  <c r="CJ278" i="26" s="1"/>
  <c r="CK278" i="26" s="1"/>
  <c r="CL278" i="26" s="1"/>
  <c r="CG278" i="26"/>
  <c r="CE430" i="26"/>
  <c r="CJ430" i="26" s="1"/>
  <c r="CK430" i="26" s="1"/>
  <c r="CL430" i="26" s="1"/>
  <c r="CG430" i="26"/>
  <c r="CE66" i="26"/>
  <c r="CJ66" i="26" s="1"/>
  <c r="CK66" i="26" s="1"/>
  <c r="CL66" i="26" s="1"/>
  <c r="CG66" i="26"/>
  <c r="CE222" i="26"/>
  <c r="CJ222" i="26" s="1"/>
  <c r="CK222" i="26" s="1"/>
  <c r="CL222" i="26" s="1"/>
  <c r="CG222" i="26"/>
  <c r="CE198" i="26"/>
  <c r="CJ198" i="26" s="1"/>
  <c r="CK198" i="26" s="1"/>
  <c r="CL198" i="26" s="1"/>
  <c r="CG198" i="26"/>
  <c r="CE248" i="26"/>
  <c r="CJ248" i="26" s="1"/>
  <c r="CK248" i="26" s="1"/>
  <c r="CL248" i="26" s="1"/>
  <c r="CG248" i="26"/>
  <c r="CG562" i="26"/>
  <c r="CG96" i="26"/>
  <c r="CE108" i="26"/>
  <c r="CJ108" i="26" s="1"/>
  <c r="CK108" i="26" s="1"/>
  <c r="CL108" i="26" s="1"/>
  <c r="CH108" i="26"/>
  <c r="CE110" i="26"/>
  <c r="CJ110" i="26" s="1"/>
  <c r="CK110" i="26" s="1"/>
  <c r="CL110" i="26" s="1"/>
  <c r="CH110" i="26"/>
  <c r="CE234" i="26"/>
  <c r="CJ234" i="26" s="1"/>
  <c r="CK234" i="26" s="1"/>
  <c r="CL234" i="26" s="1"/>
  <c r="CH234" i="26"/>
  <c r="CE402" i="26"/>
  <c r="CJ402" i="26" s="1"/>
  <c r="CK402" i="26" s="1"/>
  <c r="CL402" i="26" s="1"/>
  <c r="CH402" i="26"/>
  <c r="CE416" i="26"/>
  <c r="CJ416" i="26" s="1"/>
  <c r="CK416" i="26" s="1"/>
  <c r="CL416" i="26" s="1"/>
  <c r="CH416" i="26"/>
  <c r="CE482" i="26"/>
  <c r="CJ482" i="26" s="1"/>
  <c r="CK482" i="26" s="1"/>
  <c r="CL482" i="26" s="1"/>
  <c r="CH482" i="26"/>
  <c r="CE92" i="26"/>
  <c r="CJ92" i="26" s="1"/>
  <c r="CK92" i="26" s="1"/>
  <c r="CL92" i="26" s="1"/>
  <c r="CH92" i="26"/>
  <c r="CG566" i="26"/>
  <c r="CE290" i="26"/>
  <c r="CJ290" i="26" s="1"/>
  <c r="CK290" i="26" s="1"/>
  <c r="CL290" i="26" s="1"/>
  <c r="CG290" i="26"/>
  <c r="CE420" i="26"/>
  <c r="CJ420" i="26" s="1"/>
  <c r="CK420" i="26" s="1"/>
  <c r="CL420" i="26" s="1"/>
  <c r="CG420" i="26"/>
  <c r="CG572" i="26"/>
  <c r="CE302" i="26"/>
  <c r="CJ302" i="26" s="1"/>
  <c r="CK302" i="26" s="1"/>
  <c r="CL302" i="26" s="1"/>
  <c r="CG302" i="26"/>
  <c r="CE94" i="26"/>
  <c r="CJ94" i="26" s="1"/>
  <c r="CK94" i="26" s="1"/>
  <c r="CL94" i="26" s="1"/>
  <c r="CG94" i="26"/>
  <c r="CE516" i="26"/>
  <c r="CJ516" i="26" s="1"/>
  <c r="CK516" i="26" s="1"/>
  <c r="CL516" i="26" s="1"/>
  <c r="CG516" i="26"/>
  <c r="CE216" i="26"/>
  <c r="CJ216" i="26" s="1"/>
  <c r="CK216" i="26" s="1"/>
  <c r="CL216" i="26" s="1"/>
  <c r="CG216" i="26"/>
  <c r="CE126" i="26"/>
  <c r="CJ126" i="26" s="1"/>
  <c r="CK126" i="26" s="1"/>
  <c r="CL126" i="26" s="1"/>
  <c r="CG126" i="26"/>
  <c r="CE396" i="26"/>
  <c r="CJ396" i="26" s="1"/>
  <c r="CK396" i="26" s="1"/>
  <c r="CL396" i="26" s="1"/>
  <c r="CG396" i="26"/>
  <c r="CE312" i="26"/>
  <c r="CJ312" i="26" s="1"/>
  <c r="CK312" i="26" s="1"/>
  <c r="CL312" i="26" s="1"/>
  <c r="CG312" i="26"/>
  <c r="CE406" i="26"/>
  <c r="CJ406" i="26" s="1"/>
  <c r="CK406" i="26" s="1"/>
  <c r="CL406" i="26" s="1"/>
  <c r="CG406" i="26"/>
  <c r="CE166" i="26"/>
  <c r="CJ166" i="26" s="1"/>
  <c r="CK166" i="26" s="1"/>
  <c r="CL166" i="26" s="1"/>
  <c r="CG166" i="26"/>
  <c r="CE146" i="26"/>
  <c r="CJ146" i="26" s="1"/>
  <c r="CK146" i="26" s="1"/>
  <c r="CL146" i="26" s="1"/>
  <c r="CG146" i="26"/>
  <c r="CE206" i="26"/>
  <c r="CJ206" i="26" s="1"/>
  <c r="CK206" i="26" s="1"/>
  <c r="CL206" i="26" s="1"/>
  <c r="CG206" i="26"/>
  <c r="CE364" i="26"/>
  <c r="CJ364" i="26" s="1"/>
  <c r="CK364" i="26" s="1"/>
  <c r="CL364" i="26" s="1"/>
  <c r="CG364" i="26"/>
  <c r="CE340" i="26"/>
  <c r="CJ340" i="26" s="1"/>
  <c r="CK340" i="26" s="1"/>
  <c r="CL340" i="26" s="1"/>
  <c r="CG340" i="26"/>
  <c r="CE446" i="26"/>
  <c r="CJ446" i="26" s="1"/>
  <c r="CK446" i="26" s="1"/>
  <c r="CL446" i="26" s="1"/>
  <c r="CG446" i="26"/>
  <c r="CE150" i="26"/>
  <c r="CJ150" i="26" s="1"/>
  <c r="CK150" i="26" s="1"/>
  <c r="CL150" i="26" s="1"/>
  <c r="CG150" i="26"/>
  <c r="CG342" i="26"/>
  <c r="CH558" i="26"/>
  <c r="CB566" i="26"/>
  <c r="CB572" i="26"/>
  <c r="CB576" i="26"/>
  <c r="CB202" i="26"/>
  <c r="CB558" i="26"/>
  <c r="CB564" i="26"/>
  <c r="CB36" i="26"/>
  <c r="CB66" i="26"/>
  <c r="CB86" i="26"/>
  <c r="CB90" i="26"/>
  <c r="CB104" i="26"/>
  <c r="CB154" i="26"/>
  <c r="CB160" i="26"/>
  <c r="CB198" i="26"/>
  <c r="CB210" i="26"/>
  <c r="CB212" i="26"/>
  <c r="CB222" i="26"/>
  <c r="CB232" i="26"/>
  <c r="CB236" i="26"/>
  <c r="CB242" i="26"/>
  <c r="CB246" i="26"/>
  <c r="CB248" i="26"/>
  <c r="CB258" i="26"/>
  <c r="CB268" i="26"/>
  <c r="CB278" i="26"/>
  <c r="CB282" i="26"/>
  <c r="CB324" i="26"/>
  <c r="CB326" i="26"/>
  <c r="CB344" i="26"/>
  <c r="CB354" i="26"/>
  <c r="CB380" i="26"/>
  <c r="CB418" i="26"/>
  <c r="CB424" i="26"/>
  <c r="CB426" i="26"/>
  <c r="CB430" i="26"/>
  <c r="CB432" i="26"/>
  <c r="CB440" i="26"/>
  <c r="CB450" i="26"/>
  <c r="CB456" i="26"/>
  <c r="CB460" i="26"/>
  <c r="CB470" i="26"/>
  <c r="CB484" i="26"/>
  <c r="CB486" i="26"/>
  <c r="CB488" i="26"/>
  <c r="CB512" i="26"/>
  <c r="CB26" i="26"/>
  <c r="CB34" i="26"/>
  <c r="CB38" i="26"/>
  <c r="CB52" i="26"/>
  <c r="CB58" i="26"/>
  <c r="CB60" i="26"/>
  <c r="CB64" i="26"/>
  <c r="CB106" i="26"/>
  <c r="CB172" i="26"/>
  <c r="CE566" i="26"/>
  <c r="CJ566" i="26" s="1"/>
  <c r="CE572" i="26"/>
  <c r="CJ572" i="26" s="1"/>
  <c r="CE576" i="26"/>
  <c r="CJ576" i="26" s="1"/>
  <c r="CE202" i="26"/>
  <c r="CJ202" i="26" s="1"/>
  <c r="CK202" i="26" s="1"/>
  <c r="CL202" i="26" s="1"/>
  <c r="CE564" i="26"/>
  <c r="CJ564" i="26" s="1"/>
  <c r="CC78" i="26"/>
  <c r="CB78" i="26"/>
  <c r="CC42" i="26"/>
  <c r="CB42" i="26"/>
  <c r="CC158" i="26"/>
  <c r="CB158" i="26"/>
  <c r="CC62" i="26"/>
  <c r="CB62" i="26"/>
  <c r="CC14" i="26"/>
  <c r="CB14" i="26"/>
  <c r="CC30" i="26"/>
  <c r="CB30" i="26"/>
  <c r="CC478" i="26"/>
  <c r="CB478" i="26"/>
  <c r="CC536" i="26"/>
  <c r="CB536" i="26"/>
  <c r="CC148" i="26"/>
  <c r="CB148" i="26"/>
  <c r="CC68" i="26"/>
  <c r="CB68" i="26"/>
  <c r="CC322" i="26"/>
  <c r="CB322" i="26"/>
  <c r="CC468" i="26"/>
  <c r="CB468" i="26"/>
  <c r="CC132" i="26"/>
  <c r="CB132" i="26"/>
  <c r="CC328" i="26"/>
  <c r="CB328" i="26"/>
  <c r="CC182" i="26"/>
  <c r="CB182" i="26"/>
  <c r="CC240" i="26"/>
  <c r="CB240" i="26"/>
  <c r="CC200" i="26"/>
  <c r="CB200" i="26"/>
  <c r="CC554" i="26"/>
  <c r="CB554" i="26"/>
  <c r="CC318" i="26"/>
  <c r="CB318" i="26"/>
  <c r="CC44" i="26"/>
  <c r="CB44" i="26"/>
  <c r="CC272" i="26"/>
  <c r="CB272" i="26"/>
  <c r="CC76" i="26"/>
  <c r="CB76" i="26"/>
  <c r="CC298" i="26"/>
  <c r="CB298" i="26"/>
  <c r="CC428" i="26"/>
  <c r="CB428" i="26"/>
  <c r="CC362" i="26"/>
  <c r="CB362" i="26"/>
  <c r="CC192" i="26"/>
  <c r="CB192" i="26"/>
  <c r="CC378" i="26"/>
  <c r="CB378" i="26"/>
  <c r="CC266" i="26"/>
  <c r="CB266" i="26"/>
  <c r="CC336" i="26"/>
  <c r="CB336" i="26"/>
  <c r="CC262" i="26"/>
  <c r="CB262" i="26"/>
  <c r="CC404" i="26"/>
  <c r="CB404" i="26"/>
  <c r="CC274" i="26"/>
  <c r="CB274" i="26"/>
  <c r="CC490" i="26"/>
  <c r="CB490" i="26"/>
  <c r="CC230" i="26"/>
  <c r="CB230" i="26"/>
  <c r="CC492" i="26"/>
  <c r="CB492" i="26"/>
  <c r="CC270" i="26"/>
  <c r="CB270" i="26"/>
  <c r="CC464" i="26"/>
  <c r="CB464" i="26"/>
  <c r="CC308" i="26"/>
  <c r="CB308" i="26"/>
  <c r="CC254" i="26"/>
  <c r="CB254" i="26"/>
  <c r="CC292" i="26"/>
  <c r="CB292" i="26"/>
  <c r="CC442" i="26"/>
  <c r="CB442" i="26"/>
  <c r="CC144" i="26"/>
  <c r="CB144" i="26"/>
  <c r="CC386" i="26"/>
  <c r="CB386" i="26"/>
  <c r="CC368" i="26"/>
  <c r="CB368" i="26"/>
  <c r="CC372" i="26"/>
  <c r="CB372" i="26"/>
  <c r="CC466" i="26"/>
  <c r="CB466" i="26"/>
  <c r="CC476" i="26"/>
  <c r="CB476" i="26"/>
  <c r="CC168" i="26"/>
  <c r="CB168" i="26"/>
  <c r="CC358" i="26"/>
  <c r="CB358" i="26"/>
  <c r="CC580" i="26"/>
  <c r="CB580" i="26"/>
  <c r="CC522" i="26"/>
  <c r="CB522" i="26"/>
  <c r="CC140" i="26"/>
  <c r="CB140" i="26"/>
  <c r="CC260" i="26"/>
  <c r="CB260" i="26"/>
  <c r="CC180" i="26"/>
  <c r="CB180" i="26"/>
  <c r="CC32" i="26"/>
  <c r="CB32" i="26"/>
  <c r="CC574" i="26"/>
  <c r="CG574" i="26" s="1"/>
  <c r="CC300" i="26"/>
  <c r="CB300" i="26"/>
  <c r="CC84" i="26"/>
  <c r="CG84" i="26" s="1"/>
  <c r="CC196" i="26"/>
  <c r="CB196" i="26"/>
  <c r="CC514" i="26"/>
  <c r="CB514" i="26"/>
  <c r="CC338" i="26"/>
  <c r="CB338" i="26"/>
  <c r="CC188" i="26"/>
  <c r="CB188" i="26"/>
  <c r="CC156" i="26"/>
  <c r="CB156" i="26"/>
  <c r="CC314" i="26"/>
  <c r="CB314" i="26"/>
  <c r="CC124" i="26"/>
  <c r="CB124" i="26"/>
  <c r="CC436" i="26"/>
  <c r="CB436" i="26"/>
  <c r="CC508" i="26"/>
  <c r="CB508" i="26"/>
  <c r="CC190" i="26"/>
  <c r="CB190" i="26"/>
  <c r="CC356" i="26"/>
  <c r="CB356" i="26"/>
  <c r="CC332" i="26"/>
  <c r="CB332" i="26"/>
  <c r="CC352" i="26"/>
  <c r="CB352" i="26"/>
  <c r="CC346" i="26"/>
  <c r="CB346" i="26"/>
  <c r="CC174" i="26"/>
  <c r="CB174" i="26"/>
  <c r="CC142" i="26"/>
  <c r="CB142" i="26"/>
  <c r="CC390" i="26"/>
  <c r="CB390" i="26"/>
  <c r="CC524" i="26"/>
  <c r="CB524" i="26"/>
  <c r="CC412" i="26"/>
  <c r="CB412" i="26"/>
  <c r="CC102" i="26"/>
  <c r="CB102" i="26"/>
  <c r="CC506" i="26"/>
  <c r="CB506" i="26"/>
  <c r="CC532" i="26"/>
  <c r="CB532" i="26"/>
  <c r="CC570" i="26"/>
  <c r="CC304" i="26"/>
  <c r="CB304" i="26"/>
  <c r="CC162" i="26"/>
  <c r="CB162" i="26"/>
  <c r="CC454" i="26"/>
  <c r="CB454" i="26"/>
  <c r="CC382" i="26"/>
  <c r="CB382" i="26"/>
  <c r="CC452" i="26"/>
  <c r="CB452" i="26"/>
  <c r="CC214" i="26"/>
  <c r="CB214" i="26"/>
  <c r="CC528" i="26"/>
  <c r="CB528" i="26"/>
  <c r="CC520" i="26"/>
  <c r="CB520" i="26"/>
  <c r="CC320" i="26"/>
  <c r="CB320" i="26"/>
  <c r="CC88" i="26"/>
  <c r="CB88" i="26"/>
  <c r="CC176" i="26"/>
  <c r="CB176" i="26"/>
  <c r="CC376" i="26"/>
  <c r="CB376" i="26"/>
  <c r="CC538" i="26"/>
  <c r="CB538" i="26"/>
  <c r="CC498" i="26"/>
  <c r="CB498" i="26"/>
  <c r="CC28" i="26"/>
  <c r="CB28" i="26"/>
  <c r="CC10" i="26"/>
  <c r="CB10" i="26"/>
  <c r="CC130" i="26"/>
  <c r="CB130" i="26"/>
  <c r="CC170" i="26"/>
  <c r="CB170" i="26"/>
  <c r="CC20" i="26"/>
  <c r="CB20" i="26"/>
  <c r="CC138" i="26"/>
  <c r="CB138" i="26"/>
  <c r="CC54" i="26"/>
  <c r="CB54" i="26"/>
  <c r="CC288" i="26"/>
  <c r="CB288" i="26"/>
  <c r="CC480" i="26"/>
  <c r="CB480" i="26"/>
  <c r="CC218" i="26"/>
  <c r="CB218" i="26"/>
  <c r="CC458" i="26"/>
  <c r="CB458" i="26"/>
  <c r="CC474" i="26"/>
  <c r="CB474" i="26"/>
  <c r="CC122" i="26"/>
  <c r="CB122" i="26"/>
  <c r="CC56" i="26"/>
  <c r="CB56" i="26"/>
  <c r="CC208" i="26"/>
  <c r="CB208" i="26"/>
  <c r="CC224" i="26"/>
  <c r="CB224" i="26"/>
  <c r="CC552" i="26"/>
  <c r="CG552" i="26" s="1"/>
  <c r="CC296" i="26"/>
  <c r="CB296" i="26"/>
  <c r="CC310" i="26"/>
  <c r="CB310" i="26"/>
  <c r="CC410" i="26"/>
  <c r="CB410" i="26"/>
  <c r="CC448" i="26"/>
  <c r="CB448" i="26"/>
  <c r="CC238" i="26"/>
  <c r="CB238" i="26"/>
  <c r="CC128" i="26"/>
  <c r="CB128" i="26"/>
  <c r="CC178" i="26"/>
  <c r="CB178" i="26"/>
  <c r="CC220" i="26"/>
  <c r="CB220" i="26"/>
  <c r="CC472" i="26"/>
  <c r="CB472" i="26"/>
  <c r="CC286" i="26"/>
  <c r="CB286" i="26"/>
  <c r="CB546" i="26"/>
  <c r="CD546" i="26"/>
  <c r="CB548" i="26"/>
  <c r="CD548" i="26"/>
  <c r="CB556" i="26"/>
  <c r="CD556" i="26"/>
  <c r="CO552" i="26"/>
  <c r="CA552" i="26"/>
  <c r="CD552" i="26" s="1"/>
  <c r="CH552" i="26" s="1"/>
  <c r="CO560" i="26"/>
  <c r="CA560" i="26"/>
  <c r="CD560" i="26" s="1"/>
  <c r="CH560" i="26" s="1"/>
  <c r="CO578" i="26"/>
  <c r="CA578" i="26"/>
  <c r="CO540" i="26"/>
  <c r="CA540" i="26"/>
  <c r="CB550" i="26"/>
  <c r="CD550" i="26"/>
  <c r="CO74" i="26"/>
  <c r="CA74" i="26"/>
  <c r="CO84" i="26"/>
  <c r="CA84" i="26"/>
  <c r="CD84" i="26" s="1"/>
  <c r="CH84" i="26" s="1"/>
  <c r="CO570" i="26"/>
  <c r="CA570" i="26"/>
  <c r="CD570" i="26" s="1"/>
  <c r="CH570" i="26" s="1"/>
  <c r="CB16" i="26"/>
  <c r="CD16" i="26"/>
  <c r="CB40" i="26"/>
  <c r="CD40" i="26"/>
  <c r="CB112" i="26"/>
  <c r="CD112" i="26"/>
  <c r="CB96" i="26"/>
  <c r="CD96" i="26"/>
  <c r="CB562" i="26"/>
  <c r="CD562" i="26"/>
  <c r="BR562" i="26"/>
  <c r="BS562" i="26" s="1"/>
  <c r="BR570" i="26"/>
  <c r="BS570" i="26" s="1"/>
  <c r="CN50" i="26"/>
  <c r="AS592" i="26"/>
  <c r="BR540" i="26"/>
  <c r="BS540" i="26" s="1"/>
  <c r="BR198" i="26"/>
  <c r="BS198" i="26" s="1"/>
  <c r="BR546" i="26"/>
  <c r="BS546" i="26" s="1"/>
  <c r="CO546" i="26"/>
  <c r="BR548" i="26"/>
  <c r="BS548" i="26" s="1"/>
  <c r="CO548" i="26"/>
  <c r="BR556" i="26"/>
  <c r="BS556" i="26" s="1"/>
  <c r="CO556" i="26"/>
  <c r="BR564" i="26"/>
  <c r="BS564" i="26" s="1"/>
  <c r="CO564" i="26"/>
  <c r="BR538" i="26"/>
  <c r="BS538" i="26" s="1"/>
  <c r="CO538" i="26"/>
  <c r="BR550" i="26"/>
  <c r="BS550" i="26" s="1"/>
  <c r="CO550" i="26"/>
  <c r="BR558" i="26"/>
  <c r="BS558" i="26" s="1"/>
  <c r="CO558" i="26"/>
  <c r="BR566" i="26"/>
  <c r="BS566" i="26" s="1"/>
  <c r="CO566" i="26"/>
  <c r="BR576" i="26"/>
  <c r="BS576" i="26" s="1"/>
  <c r="CO576" i="26"/>
  <c r="BR202" i="26"/>
  <c r="BS202" i="26" s="1"/>
  <c r="CO202" i="26"/>
  <c r="BR580" i="26"/>
  <c r="BS580" i="26" s="1"/>
  <c r="CO580" i="26"/>
  <c r="BR572" i="26"/>
  <c r="BS572" i="26" s="1"/>
  <c r="CO572" i="26"/>
  <c r="BR56" i="26"/>
  <c r="BS56" i="26" s="1"/>
  <c r="BK82" i="26"/>
  <c r="BT82" i="26" s="1"/>
  <c r="BZ82" i="26" s="1"/>
  <c r="BS554" i="26"/>
  <c r="BG258" i="26"/>
  <c r="AU500" i="26"/>
  <c r="AU574" i="26"/>
  <c r="AU566" i="26"/>
  <c r="AU542" i="26"/>
  <c r="AU580" i="26"/>
  <c r="AU568" i="26"/>
  <c r="AU550" i="26"/>
  <c r="AU350" i="26"/>
  <c r="AU244" i="26"/>
  <c r="AU414" i="26"/>
  <c r="AU204" i="26"/>
  <c r="AU118" i="26"/>
  <c r="AU398" i="26"/>
  <c r="AU560" i="26"/>
  <c r="AU564" i="26"/>
  <c r="AU546" i="26"/>
  <c r="AU552" i="26"/>
  <c r="AU572" i="26"/>
  <c r="AU578" i="26"/>
  <c r="AU570" i="26"/>
  <c r="AU576" i="26"/>
  <c r="AU544" i="26"/>
  <c r="AU228" i="26"/>
  <c r="AU558" i="26"/>
  <c r="AU540" i="26"/>
  <c r="AU562" i="26"/>
  <c r="AU548" i="26"/>
  <c r="AU538" i="26"/>
  <c r="BR74" i="26"/>
  <c r="BS74" i="26" s="1"/>
  <c r="AU370" i="26"/>
  <c r="AU304" i="26"/>
  <c r="AU82" i="26"/>
  <c r="AU90" i="26"/>
  <c r="AU318" i="26"/>
  <c r="AU156" i="26"/>
  <c r="AU258" i="26"/>
  <c r="AU554" i="26"/>
  <c r="BT50" i="26"/>
  <c r="BZ50" i="26" s="1"/>
  <c r="BT152" i="26"/>
  <c r="BZ152" i="26" s="1"/>
  <c r="BT280" i="26"/>
  <c r="BZ280" i="26" s="1"/>
  <c r="BT74" i="26"/>
  <c r="BZ74" i="26" s="1"/>
  <c r="CC74" i="26" s="1"/>
  <c r="CG74" i="26" s="1"/>
  <c r="D621" i="26"/>
  <c r="BT334" i="26"/>
  <c r="BZ334" i="26" s="1"/>
  <c r="BS318" i="26"/>
  <c r="BR248" i="26"/>
  <c r="BS248" i="26" s="1"/>
  <c r="BG156" i="26"/>
  <c r="BS156" i="26"/>
  <c r="BG318" i="26"/>
  <c r="BR458" i="26"/>
  <c r="BS458" i="26" s="1"/>
  <c r="BR552" i="26"/>
  <c r="BS552" i="26" s="1"/>
  <c r="BR58" i="26"/>
  <c r="BS58" i="26" s="1"/>
  <c r="BR258" i="26"/>
  <c r="BS258" i="26" s="1"/>
  <c r="BT330" i="26"/>
  <c r="BZ330" i="26" s="1"/>
  <c r="BR122" i="26"/>
  <c r="BS122" i="26" s="1"/>
  <c r="BT392" i="26"/>
  <c r="BZ392" i="26" s="1"/>
  <c r="BT408" i="26"/>
  <c r="BZ408" i="26" s="1"/>
  <c r="BG304" i="26"/>
  <c r="BG90" i="26"/>
  <c r="BR130" i="26"/>
  <c r="BS130" i="26" s="1"/>
  <c r="BR32" i="26"/>
  <c r="BS32" i="26" s="1"/>
  <c r="BF82" i="26"/>
  <c r="BH82" i="26"/>
  <c r="CN82" i="26" s="1"/>
  <c r="BS90" i="26"/>
  <c r="BR432" i="26"/>
  <c r="BS432" i="26" s="1"/>
  <c r="BR474" i="26"/>
  <c r="BS474" i="26" s="1"/>
  <c r="BG570" i="26"/>
  <c r="AY588" i="26"/>
  <c r="BS304" i="26"/>
  <c r="BS370" i="26"/>
  <c r="L603" i="26"/>
  <c r="BQ134" i="26"/>
  <c r="CA134" i="26" s="1"/>
  <c r="BF134" i="26"/>
  <c r="BP388" i="26"/>
  <c r="BF388" i="26"/>
  <c r="BH388" i="26"/>
  <c r="CN388" i="26" s="1"/>
  <c r="BG370" i="26"/>
  <c r="D609" i="26"/>
  <c r="BG542" i="26"/>
  <c r="BT164" i="26"/>
  <c r="BZ164" i="26" s="1"/>
  <c r="AU492" i="26"/>
  <c r="AS584" i="26"/>
  <c r="AS586" i="26"/>
  <c r="BG552" i="26"/>
  <c r="BG548" i="26"/>
  <c r="J26" i="3"/>
  <c r="BG538" i="26"/>
  <c r="BG546" i="26"/>
  <c r="BG560" i="26"/>
  <c r="BG568" i="26"/>
  <c r="BG564" i="26"/>
  <c r="BG540" i="26"/>
  <c r="BG562" i="26"/>
  <c r="I29" i="3"/>
  <c r="J29" i="3"/>
  <c r="BG578" i="26"/>
  <c r="BR208" i="26"/>
  <c r="BS208" i="26" s="1"/>
  <c r="BR480" i="26"/>
  <c r="BS480" i="26" s="1"/>
  <c r="BS542" i="26"/>
  <c r="AU556" i="26"/>
  <c r="BG556" i="26"/>
  <c r="BG576" i="26"/>
  <c r="BG558" i="26"/>
  <c r="I19" i="3"/>
  <c r="BT256" i="26"/>
  <c r="BZ256" i="26" s="1"/>
  <c r="I21" i="3"/>
  <c r="BP228" i="26"/>
  <c r="BF228" i="26"/>
  <c r="BH228" i="26"/>
  <c r="CN228" i="26" s="1"/>
  <c r="BP118" i="26"/>
  <c r="BF118" i="26"/>
  <c r="BH118" i="26"/>
  <c r="CN118" i="26" s="1"/>
  <c r="BD588" i="26"/>
  <c r="BP244" i="26"/>
  <c r="BH244" i="26"/>
  <c r="CN244" i="26" s="1"/>
  <c r="BF244" i="26"/>
  <c r="BT360" i="26"/>
  <c r="BZ360" i="26" s="1"/>
  <c r="D588" i="26"/>
  <c r="BP204" i="26"/>
  <c r="BF204" i="26"/>
  <c r="BH204" i="26"/>
  <c r="CN204" i="26" s="1"/>
  <c r="BP350" i="26"/>
  <c r="BH350" i="26"/>
  <c r="CN350" i="26" s="1"/>
  <c r="BF350" i="26"/>
  <c r="BP414" i="26"/>
  <c r="BH414" i="26"/>
  <c r="CN414" i="26" s="1"/>
  <c r="BF414" i="26"/>
  <c r="BP398" i="26"/>
  <c r="BF398" i="26"/>
  <c r="BH398" i="26"/>
  <c r="CN398" i="26" s="1"/>
  <c r="BG550" i="26"/>
  <c r="BQ544" i="26"/>
  <c r="CA544" i="26" s="1"/>
  <c r="BF544" i="26"/>
  <c r="E588" i="26"/>
  <c r="BS568" i="26"/>
  <c r="F588" i="26"/>
  <c r="AS593" i="26"/>
  <c r="BT194" i="26"/>
  <c r="BZ194" i="26" s="1"/>
  <c r="BT250" i="26"/>
  <c r="BZ250" i="26" s="1"/>
  <c r="F30" i="3"/>
  <c r="J21" i="3"/>
  <c r="I26" i="3"/>
  <c r="H30" i="3"/>
  <c r="BG572" i="26"/>
  <c r="BG580" i="26"/>
  <c r="BQ574" i="26"/>
  <c r="BF574" i="26"/>
  <c r="BE588" i="26"/>
  <c r="BH589" i="26" s="1"/>
  <c r="BG566" i="26"/>
  <c r="BS500" i="26"/>
  <c r="BR282" i="26"/>
  <c r="BS282" i="26" s="1"/>
  <c r="BG492" i="26"/>
  <c r="BT98" i="26"/>
  <c r="BZ98" i="26" s="1"/>
  <c r="BR98" i="26"/>
  <c r="BS98" i="26" s="1"/>
  <c r="BG500" i="26"/>
  <c r="BR224" i="26"/>
  <c r="BS224" i="26" s="1"/>
  <c r="BS492" i="26"/>
  <c r="BR218" i="26"/>
  <c r="BS218" i="26" s="1"/>
  <c r="BT22" i="26"/>
  <c r="BZ22" i="26" s="1"/>
  <c r="BR560" i="26"/>
  <c r="BS560" i="26" s="1"/>
  <c r="BT560" i="26"/>
  <c r="BZ560" i="26" s="1"/>
  <c r="BR496" i="26"/>
  <c r="BS496" i="26" s="1"/>
  <c r="BT496" i="26"/>
  <c r="BZ496" i="26" s="1"/>
  <c r="BR578" i="26"/>
  <c r="BS578" i="26" s="1"/>
  <c r="BT136" i="26"/>
  <c r="BZ136" i="26" s="1"/>
  <c r="BR188" i="26"/>
  <c r="BS188" i="26" s="1"/>
  <c r="BR114" i="26"/>
  <c r="BS114" i="26" s="1"/>
  <c r="BT114" i="26"/>
  <c r="BZ114" i="26" s="1"/>
  <c r="BR96" i="26"/>
  <c r="BS96" i="26" s="1"/>
  <c r="BT48" i="26"/>
  <c r="BZ48" i="26" s="1"/>
  <c r="BR48" i="26"/>
  <c r="BS48" i="26" s="1"/>
  <c r="BR120" i="26"/>
  <c r="BS120" i="26" s="1"/>
  <c r="BT120" i="26"/>
  <c r="BZ120" i="26" s="1"/>
  <c r="BT80" i="26"/>
  <c r="BZ80" i="26" s="1"/>
  <c r="BR80" i="26"/>
  <c r="BS80" i="26" s="1"/>
  <c r="BR16" i="26"/>
  <c r="BS16" i="26" s="1"/>
  <c r="BO588" i="26"/>
  <c r="BR8" i="26"/>
  <c r="BS8" i="26" s="1"/>
  <c r="BT8" i="26"/>
  <c r="BZ8" i="26" s="1"/>
  <c r="J23" i="3"/>
  <c r="I23" i="3"/>
  <c r="I18" i="3"/>
  <c r="J18" i="3"/>
  <c r="J17" i="3"/>
  <c r="I17" i="3"/>
  <c r="BN588" i="26"/>
  <c r="G588" i="26"/>
  <c r="BO84" i="32" l="1"/>
  <c r="BR84" i="32"/>
  <c r="BO199" i="32"/>
  <c r="BR199" i="32"/>
  <c r="BO108" i="32"/>
  <c r="BO22" i="32"/>
  <c r="BO79" i="32"/>
  <c r="BO101" i="32"/>
  <c r="BO155" i="32"/>
  <c r="BO24" i="32"/>
  <c r="BO107" i="32"/>
  <c r="BO113" i="32"/>
  <c r="BO284" i="32"/>
  <c r="BO148" i="32"/>
  <c r="BO119" i="32"/>
  <c r="BO73" i="32"/>
  <c r="BO224" i="32"/>
  <c r="BO81" i="32"/>
  <c r="BO139" i="32"/>
  <c r="BO171" i="32"/>
  <c r="BO190" i="32"/>
  <c r="BO183" i="32"/>
  <c r="BO50" i="32"/>
  <c r="BO47" i="32"/>
  <c r="BO48" i="32"/>
  <c r="BO188" i="32"/>
  <c r="CP204" i="26"/>
  <c r="CQ204" i="26" s="1"/>
  <c r="C204" i="34"/>
  <c r="J105" i="34" s="1"/>
  <c r="M105" i="34" s="1"/>
  <c r="AG105" i="32" s="1"/>
  <c r="CP84" i="26"/>
  <c r="CQ84" i="26" s="1"/>
  <c r="D84" i="34"/>
  <c r="K45" i="34" s="1"/>
  <c r="N45" i="34" s="1"/>
  <c r="AH45" i="32" s="1"/>
  <c r="AZ214" i="32"/>
  <c r="BA214" i="32"/>
  <c r="AZ169" i="32"/>
  <c r="BA169" i="32"/>
  <c r="BA27" i="32"/>
  <c r="AZ27" i="32"/>
  <c r="BA53" i="32"/>
  <c r="AZ53" i="32"/>
  <c r="BA49" i="32"/>
  <c r="AZ49" i="32"/>
  <c r="AZ124" i="32"/>
  <c r="BA124" i="32"/>
  <c r="BA35" i="32"/>
  <c r="AZ35" i="32"/>
  <c r="AZ254" i="32"/>
  <c r="BA254" i="32"/>
  <c r="BG32" i="32"/>
  <c r="BH32" i="32"/>
  <c r="BG210" i="32"/>
  <c r="BH210" i="32"/>
  <c r="BN53" i="32"/>
  <c r="BO53" i="32" s="1"/>
  <c r="AL53" i="32"/>
  <c r="AI53" i="32"/>
  <c r="BN76" i="32"/>
  <c r="BO76" i="32" s="1"/>
  <c r="AL76" i="32"/>
  <c r="AI76" i="32"/>
  <c r="CP388" i="26"/>
  <c r="CQ388" i="26" s="1"/>
  <c r="C388" i="34"/>
  <c r="J197" i="34" s="1"/>
  <c r="M197" i="34" s="1"/>
  <c r="AG197" i="32" s="1"/>
  <c r="CP570" i="26"/>
  <c r="CQ570" i="26" s="1"/>
  <c r="D570" i="34"/>
  <c r="K289" i="34" s="1"/>
  <c r="N289" i="34" s="1"/>
  <c r="AH289" i="32" s="1"/>
  <c r="CP560" i="26"/>
  <c r="CQ560" i="26" s="1"/>
  <c r="D560" i="34"/>
  <c r="K283" i="34" s="1"/>
  <c r="N283" i="34" s="1"/>
  <c r="AH283" i="32" s="1"/>
  <c r="BN13" i="32"/>
  <c r="BO13" i="32" s="1"/>
  <c r="AL13" i="32"/>
  <c r="AI13" i="32"/>
  <c r="BN134" i="32"/>
  <c r="BO134" i="32" s="1"/>
  <c r="AL134" i="32"/>
  <c r="AI134" i="32"/>
  <c r="BN86" i="32"/>
  <c r="BO86" i="32" s="1"/>
  <c r="AL86" i="32"/>
  <c r="AI86" i="32"/>
  <c r="BN201" i="32"/>
  <c r="BO201" i="32" s="1"/>
  <c r="AL201" i="32"/>
  <c r="AI201" i="32"/>
  <c r="BG215" i="32"/>
  <c r="BH215" i="32"/>
  <c r="BN54" i="32"/>
  <c r="BO54" i="32" s="1"/>
  <c r="AL54" i="32"/>
  <c r="AI54" i="32"/>
  <c r="BN133" i="32"/>
  <c r="BO133" i="32" s="1"/>
  <c r="AL133" i="32"/>
  <c r="AI133" i="32"/>
  <c r="BM71" i="32"/>
  <c r="AI71" i="32"/>
  <c r="AK71" i="32"/>
  <c r="AI256" i="32"/>
  <c r="BM256" i="32"/>
  <c r="AK256" i="32"/>
  <c r="AZ229" i="32"/>
  <c r="BA229" i="32"/>
  <c r="AZ241" i="32"/>
  <c r="BA241" i="32"/>
  <c r="BA59" i="32"/>
  <c r="AZ59" i="32"/>
  <c r="AZ86" i="32"/>
  <c r="BA86" i="32"/>
  <c r="BA13" i="32"/>
  <c r="AZ13" i="32"/>
  <c r="AZ221" i="32"/>
  <c r="BA221" i="32"/>
  <c r="AZ237" i="32"/>
  <c r="BA237" i="32"/>
  <c r="BA83" i="32"/>
  <c r="AZ83" i="32"/>
  <c r="AZ273" i="32"/>
  <c r="BA273" i="32"/>
  <c r="AZ262" i="32"/>
  <c r="BA262" i="32"/>
  <c r="AZ74" i="32"/>
  <c r="BA74" i="32"/>
  <c r="AZ186" i="32"/>
  <c r="BA186" i="32"/>
  <c r="AZ135" i="32"/>
  <c r="BA135" i="32"/>
  <c r="AZ220" i="32"/>
  <c r="BA220" i="32"/>
  <c r="BN116" i="32"/>
  <c r="BO116" i="32" s="1"/>
  <c r="AL116" i="32"/>
  <c r="AI116" i="32"/>
  <c r="BN166" i="32"/>
  <c r="BO166" i="32" s="1"/>
  <c r="AL166" i="32"/>
  <c r="AI166" i="32"/>
  <c r="BN214" i="32"/>
  <c r="BO214" i="32" s="1"/>
  <c r="AL214" i="32"/>
  <c r="AI214" i="32"/>
  <c r="BN150" i="32"/>
  <c r="BO150" i="32" s="1"/>
  <c r="AL150" i="32"/>
  <c r="AI150" i="32"/>
  <c r="BH79" i="32"/>
  <c r="BG79" i="32"/>
  <c r="BN221" i="32"/>
  <c r="BO221" i="32" s="1"/>
  <c r="AL221" i="32"/>
  <c r="AI221" i="32"/>
  <c r="BN187" i="32"/>
  <c r="BO187" i="32" s="1"/>
  <c r="AL187" i="32"/>
  <c r="AI187" i="32"/>
  <c r="BG155" i="32"/>
  <c r="BH155" i="32"/>
  <c r="BN123" i="32"/>
  <c r="BO123" i="32" s="1"/>
  <c r="AL123" i="32"/>
  <c r="AI123" i="32"/>
  <c r="BG84" i="32"/>
  <c r="BH84" i="32"/>
  <c r="BG36" i="32"/>
  <c r="BH36" i="32"/>
  <c r="BN193" i="32"/>
  <c r="BO193" i="32" s="1"/>
  <c r="AL193" i="32"/>
  <c r="AI193" i="32"/>
  <c r="BH212" i="32"/>
  <c r="BG212" i="32"/>
  <c r="BN176" i="32"/>
  <c r="BO176" i="32" s="1"/>
  <c r="AL176" i="32"/>
  <c r="AI176" i="32"/>
  <c r="BH111" i="32"/>
  <c r="BG111" i="32"/>
  <c r="BG24" i="32"/>
  <c r="BH24" i="32"/>
  <c r="BN157" i="32"/>
  <c r="BO157" i="32" s="1"/>
  <c r="AL157" i="32"/>
  <c r="AI157" i="32"/>
  <c r="BH125" i="32"/>
  <c r="BG125" i="32"/>
  <c r="BH85" i="32"/>
  <c r="BG85" i="32"/>
  <c r="BH284" i="32"/>
  <c r="BG284" i="32"/>
  <c r="BM255" i="32"/>
  <c r="AI255" i="32"/>
  <c r="AK255" i="32"/>
  <c r="AM122" i="32"/>
  <c r="AY122" i="32"/>
  <c r="BO67" i="32"/>
  <c r="AI147" i="32"/>
  <c r="BM147" i="32"/>
  <c r="AK147" i="32"/>
  <c r="AM144" i="32"/>
  <c r="AY144" i="32"/>
  <c r="BO112" i="32"/>
  <c r="AM215" i="32"/>
  <c r="AY215" i="32"/>
  <c r="AM97" i="32"/>
  <c r="AY97" i="32"/>
  <c r="AM101" i="32"/>
  <c r="AY101" i="32"/>
  <c r="AZ116" i="32"/>
  <c r="BA116" i="32"/>
  <c r="AZ217" i="32"/>
  <c r="BA217" i="32"/>
  <c r="AZ176" i="32"/>
  <c r="BA176" i="32"/>
  <c r="AZ145" i="32"/>
  <c r="BA145" i="32"/>
  <c r="BA109" i="32"/>
  <c r="AZ109" i="32"/>
  <c r="BA29" i="32"/>
  <c r="AZ29" i="32"/>
  <c r="AZ133" i="32"/>
  <c r="BA133" i="32"/>
  <c r="BA195" i="32"/>
  <c r="AZ195" i="32"/>
  <c r="BA7" i="32"/>
  <c r="AZ7" i="32"/>
  <c r="AI249" i="32"/>
  <c r="BM249" i="32"/>
  <c r="BR249" i="32" s="1"/>
  <c r="AK249" i="32"/>
  <c r="BA41" i="32"/>
  <c r="AZ41" i="32"/>
  <c r="BG148" i="32"/>
  <c r="BH148" i="32"/>
  <c r="BG113" i="32"/>
  <c r="BH113" i="32"/>
  <c r="BN17" i="32"/>
  <c r="BO17" i="32" s="1"/>
  <c r="AL17" i="32"/>
  <c r="AI17" i="32"/>
  <c r="BN83" i="32"/>
  <c r="BO83" i="32" s="1"/>
  <c r="AL83" i="32"/>
  <c r="AI83" i="32"/>
  <c r="BN206" i="32"/>
  <c r="BO206" i="32" s="1"/>
  <c r="AL206" i="32"/>
  <c r="AI206" i="32"/>
  <c r="BG107" i="32"/>
  <c r="BH107" i="32"/>
  <c r="BG199" i="32"/>
  <c r="BH199" i="32"/>
  <c r="BN167" i="32"/>
  <c r="BO167" i="32" s="1"/>
  <c r="AL167" i="32"/>
  <c r="AI167" i="32"/>
  <c r="BN135" i="32"/>
  <c r="BO135" i="32" s="1"/>
  <c r="AL135" i="32"/>
  <c r="AI135" i="32"/>
  <c r="BG99" i="32"/>
  <c r="BH99" i="32"/>
  <c r="BN58" i="32"/>
  <c r="BO58" i="32" s="1"/>
  <c r="AL58" i="32"/>
  <c r="AI58" i="32"/>
  <c r="BN185" i="32"/>
  <c r="BO185" i="32" s="1"/>
  <c r="AL185" i="32"/>
  <c r="AI185" i="32"/>
  <c r="BN189" i="32"/>
  <c r="BO189" i="32" s="1"/>
  <c r="AL189" i="32"/>
  <c r="AI189" i="32"/>
  <c r="BN208" i="32"/>
  <c r="BO208" i="32" s="1"/>
  <c r="AL208" i="32"/>
  <c r="AI208" i="32"/>
  <c r="BG168" i="32"/>
  <c r="BH168" i="32"/>
  <c r="BG102" i="32"/>
  <c r="BH102" i="32"/>
  <c r="BN169" i="32"/>
  <c r="BO169" i="32" s="1"/>
  <c r="AL169" i="32"/>
  <c r="AI169" i="32"/>
  <c r="BN137" i="32"/>
  <c r="BO137" i="32" s="1"/>
  <c r="AL137" i="32"/>
  <c r="AI137" i="32"/>
  <c r="BH101" i="32"/>
  <c r="BG101" i="32"/>
  <c r="BN61" i="32"/>
  <c r="BO61" i="32" s="1"/>
  <c r="AL61" i="32"/>
  <c r="AI61" i="32"/>
  <c r="BG11" i="32"/>
  <c r="BH11" i="32"/>
  <c r="AI233" i="32"/>
  <c r="BM233" i="32"/>
  <c r="AK233" i="32"/>
  <c r="AY32" i="32"/>
  <c r="AM32" i="32"/>
  <c r="AM227" i="32"/>
  <c r="AY227" i="32"/>
  <c r="BO92" i="32"/>
  <c r="BM158" i="32"/>
  <c r="AI158" i="32"/>
  <c r="AK158" i="32"/>
  <c r="AY283" i="32"/>
  <c r="AY291" i="32"/>
  <c r="AM99" i="32"/>
  <c r="AY99" i="32"/>
  <c r="BO168" i="32"/>
  <c r="AY219" i="32"/>
  <c r="AM219" i="32"/>
  <c r="BO11" i="32"/>
  <c r="AY51" i="32"/>
  <c r="AM51" i="32"/>
  <c r="BO23" i="32"/>
  <c r="BN57" i="32"/>
  <c r="BO57" i="32" s="1"/>
  <c r="AL57" i="32"/>
  <c r="AI57" i="32"/>
  <c r="BN156" i="32"/>
  <c r="BO156" i="32" s="1"/>
  <c r="AL156" i="32"/>
  <c r="AI156" i="32"/>
  <c r="BN160" i="32"/>
  <c r="BO160" i="32" s="1"/>
  <c r="AL160" i="32"/>
  <c r="AI160" i="32"/>
  <c r="BG92" i="32"/>
  <c r="BH92" i="32"/>
  <c r="BH117" i="32"/>
  <c r="BG117" i="32"/>
  <c r="CP350" i="26"/>
  <c r="CQ350" i="26" s="1"/>
  <c r="C350" i="34"/>
  <c r="J178" i="34" s="1"/>
  <c r="M178" i="34" s="1"/>
  <c r="AG178" i="32" s="1"/>
  <c r="CP244" i="26"/>
  <c r="CQ244" i="26" s="1"/>
  <c r="C244" i="34"/>
  <c r="J125" i="34" s="1"/>
  <c r="M125" i="34" s="1"/>
  <c r="AG125" i="32" s="1"/>
  <c r="CP74" i="26"/>
  <c r="CQ74" i="26" s="1"/>
  <c r="D74" i="34"/>
  <c r="K40" i="34" s="1"/>
  <c r="N40" i="34" s="1"/>
  <c r="AH40" i="32" s="1"/>
  <c r="CP540" i="26"/>
  <c r="CQ540" i="26" s="1"/>
  <c r="D540" i="34"/>
  <c r="K273" i="34" s="1"/>
  <c r="N273" i="34" s="1"/>
  <c r="AH273" i="32" s="1"/>
  <c r="BA89" i="32"/>
  <c r="AZ89" i="32"/>
  <c r="AZ136" i="32"/>
  <c r="BA136" i="32"/>
  <c r="AZ245" i="32"/>
  <c r="BA245" i="32"/>
  <c r="AZ160" i="32"/>
  <c r="BA160" i="32"/>
  <c r="AZ182" i="32"/>
  <c r="BA182" i="32"/>
  <c r="AZ76" i="32"/>
  <c r="BA76" i="32"/>
  <c r="AZ198" i="32"/>
  <c r="BA198" i="32"/>
  <c r="AZ277" i="32"/>
  <c r="BA277" i="32"/>
  <c r="BA33" i="32"/>
  <c r="AZ33" i="32"/>
  <c r="AZ114" i="32"/>
  <c r="BA114" i="32"/>
  <c r="AZ6" i="32"/>
  <c r="BA6" i="32"/>
  <c r="AZ238" i="32"/>
  <c r="BA238" i="32"/>
  <c r="BG14" i="32"/>
  <c r="BH14" i="32"/>
  <c r="BN218" i="32"/>
  <c r="BO218" i="32" s="1"/>
  <c r="AL218" i="32"/>
  <c r="AI218" i="32"/>
  <c r="BN198" i="32"/>
  <c r="BO198" i="32" s="1"/>
  <c r="AL198" i="32"/>
  <c r="AI198" i="32"/>
  <c r="BG138" i="32"/>
  <c r="BH138" i="32"/>
  <c r="BH63" i="32"/>
  <c r="BG63" i="32"/>
  <c r="BN195" i="32"/>
  <c r="BO195" i="32" s="1"/>
  <c r="AL195" i="32"/>
  <c r="AI195" i="32"/>
  <c r="BN220" i="32"/>
  <c r="BO220" i="32" s="1"/>
  <c r="AL220" i="32"/>
  <c r="AI220" i="32"/>
  <c r="BH188" i="32"/>
  <c r="BG188" i="32"/>
  <c r="BG128" i="32"/>
  <c r="BH128" i="32"/>
  <c r="BN165" i="32"/>
  <c r="BO165" i="32" s="1"/>
  <c r="AL165" i="32"/>
  <c r="AI165" i="32"/>
  <c r="BN95" i="32"/>
  <c r="BO95" i="32" s="1"/>
  <c r="AL95" i="32"/>
  <c r="AI95" i="32"/>
  <c r="BG51" i="32"/>
  <c r="BH51" i="32"/>
  <c r="AY138" i="32"/>
  <c r="AM138" i="32"/>
  <c r="AY188" i="32"/>
  <c r="AM188" i="32"/>
  <c r="BM259" i="32"/>
  <c r="AI259" i="32"/>
  <c r="AK259" i="32"/>
  <c r="AY287" i="32"/>
  <c r="BO164" i="32"/>
  <c r="AY119" i="32"/>
  <c r="AM119" i="32"/>
  <c r="AM152" i="32"/>
  <c r="AY152" i="32"/>
  <c r="BA25" i="32"/>
  <c r="AZ25" i="32"/>
  <c r="AZ282" i="32"/>
  <c r="BA282" i="32"/>
  <c r="AZ272" i="32"/>
  <c r="BA272" i="32"/>
  <c r="AZ209" i="32"/>
  <c r="BA209" i="32"/>
  <c r="AZ157" i="32"/>
  <c r="BA157" i="32"/>
  <c r="BA91" i="32"/>
  <c r="AZ91" i="32"/>
  <c r="AZ184" i="32"/>
  <c r="BA184" i="32"/>
  <c r="AZ156" i="32"/>
  <c r="BA156" i="32"/>
  <c r="BA37" i="32"/>
  <c r="AZ37" i="32"/>
  <c r="BM281" i="32"/>
  <c r="BR281" i="32" s="1"/>
  <c r="AG300" i="32"/>
  <c r="AK281" i="32"/>
  <c r="AM200" i="32"/>
  <c r="AY200" i="32"/>
  <c r="BO46" i="32"/>
  <c r="AY225" i="32"/>
  <c r="AM225" i="32"/>
  <c r="AY82" i="32"/>
  <c r="AM82" i="32"/>
  <c r="AM183" i="32"/>
  <c r="AY183" i="32"/>
  <c r="BO132" i="32"/>
  <c r="AY224" i="32"/>
  <c r="AM224" i="32"/>
  <c r="BN77" i="32"/>
  <c r="BO77" i="32" s="1"/>
  <c r="AL77" i="32"/>
  <c r="AI77" i="32"/>
  <c r="BG22" i="32"/>
  <c r="BH22" i="32"/>
  <c r="CP398" i="26"/>
  <c r="CQ398" i="26" s="1"/>
  <c r="C398" i="34"/>
  <c r="J202" i="34" s="1"/>
  <c r="M202" i="34" s="1"/>
  <c r="AG202" i="32" s="1"/>
  <c r="CP414" i="26"/>
  <c r="CQ414" i="26" s="1"/>
  <c r="C414" i="34"/>
  <c r="J210" i="34" s="1"/>
  <c r="M210" i="34" s="1"/>
  <c r="AG210" i="32" s="1"/>
  <c r="CP82" i="26"/>
  <c r="CQ82" i="26" s="1"/>
  <c r="C82" i="34"/>
  <c r="J44" i="34" s="1"/>
  <c r="M44" i="34" s="1"/>
  <c r="AG44" i="32" s="1"/>
  <c r="CP580" i="26"/>
  <c r="CQ580" i="26" s="1"/>
  <c r="D580" i="34"/>
  <c r="K294" i="34" s="1"/>
  <c r="N294" i="34" s="1"/>
  <c r="AH294" i="32" s="1"/>
  <c r="CP576" i="26"/>
  <c r="CQ576" i="26" s="1"/>
  <c r="D576" i="34"/>
  <c r="K292" i="34" s="1"/>
  <c r="N292" i="34" s="1"/>
  <c r="AH292" i="32" s="1"/>
  <c r="CP558" i="26"/>
  <c r="CQ558" i="26" s="1"/>
  <c r="D558" i="34"/>
  <c r="K282" i="34" s="1"/>
  <c r="N282" i="34" s="1"/>
  <c r="AH282" i="32" s="1"/>
  <c r="CP538" i="26"/>
  <c r="CQ538" i="26" s="1"/>
  <c r="D538" i="34"/>
  <c r="CP556" i="26"/>
  <c r="CQ556" i="26" s="1"/>
  <c r="D556" i="34"/>
  <c r="CP546" i="26"/>
  <c r="CQ546" i="26" s="1"/>
  <c r="D546" i="34"/>
  <c r="K276" i="34" s="1"/>
  <c r="N276" i="34" s="1"/>
  <c r="AH276" i="32" s="1"/>
  <c r="AZ58" i="32"/>
  <c r="BA58" i="32"/>
  <c r="BA57" i="32"/>
  <c r="AZ57" i="32"/>
  <c r="AZ261" i="32"/>
  <c r="BA261" i="32"/>
  <c r="AZ166" i="32"/>
  <c r="BA166" i="32"/>
  <c r="AZ134" i="32"/>
  <c r="BA134" i="32"/>
  <c r="AZ201" i="32"/>
  <c r="BA201" i="32"/>
  <c r="AZ270" i="32"/>
  <c r="BA270" i="32"/>
  <c r="BO138" i="32"/>
  <c r="AI231" i="32"/>
  <c r="BM231" i="32"/>
  <c r="AK231" i="32"/>
  <c r="AI16" i="32"/>
  <c r="BM16" i="32"/>
  <c r="AK16" i="32"/>
  <c r="AY48" i="32"/>
  <c r="AM48" i="32"/>
  <c r="AI162" i="32"/>
  <c r="BM162" i="32"/>
  <c r="AK162" i="32"/>
  <c r="AY47" i="32"/>
  <c r="AM47" i="32"/>
  <c r="BM163" i="32"/>
  <c r="AI163" i="32"/>
  <c r="AK163" i="32"/>
  <c r="AY284" i="32"/>
  <c r="AM284" i="32"/>
  <c r="BO152" i="32"/>
  <c r="BA118" i="32"/>
  <c r="AZ118" i="32"/>
  <c r="AZ253" i="32"/>
  <c r="BA253" i="32"/>
  <c r="BA211" i="32"/>
  <c r="AZ211" i="32"/>
  <c r="BA26" i="32"/>
  <c r="AZ26" i="32"/>
  <c r="AZ269" i="32"/>
  <c r="BA269" i="32"/>
  <c r="AZ192" i="32"/>
  <c r="BA192" i="32"/>
  <c r="AZ258" i="32"/>
  <c r="BA258" i="32"/>
  <c r="AZ150" i="32"/>
  <c r="BA150" i="32"/>
  <c r="AZ104" i="32"/>
  <c r="BA104" i="32"/>
  <c r="BA149" i="32"/>
  <c r="AZ149" i="32"/>
  <c r="AZ121" i="32"/>
  <c r="BA121" i="32"/>
  <c r="BG202" i="32"/>
  <c r="BH202" i="32"/>
  <c r="BN180" i="32"/>
  <c r="BO180" i="32" s="1"/>
  <c r="AL180" i="32"/>
  <c r="AI180" i="32"/>
  <c r="BG132" i="32"/>
  <c r="BH132" i="32"/>
  <c r="BG122" i="32"/>
  <c r="BH122" i="32"/>
  <c r="BN222" i="32"/>
  <c r="BO222" i="32" s="1"/>
  <c r="AL222" i="32"/>
  <c r="AI222" i="32"/>
  <c r="BG48" i="32"/>
  <c r="BH48" i="32"/>
  <c r="BG67" i="32"/>
  <c r="BH67" i="32"/>
  <c r="BG207" i="32"/>
  <c r="BH207" i="32"/>
  <c r="BH47" i="32"/>
  <c r="BG47" i="32"/>
  <c r="BN205" i="32"/>
  <c r="BO205" i="32" s="1"/>
  <c r="AL205" i="32"/>
  <c r="AI205" i="32"/>
  <c r="BH216" i="32"/>
  <c r="BG216" i="32"/>
  <c r="BN184" i="32"/>
  <c r="BO184" i="32" s="1"/>
  <c r="AL184" i="32"/>
  <c r="AI184" i="32"/>
  <c r="BN120" i="32"/>
  <c r="BO120" i="32" s="1"/>
  <c r="AL120" i="32"/>
  <c r="AI120" i="32"/>
  <c r="BG46" i="32"/>
  <c r="BH46" i="32"/>
  <c r="BN161" i="32"/>
  <c r="BO161" i="32" s="1"/>
  <c r="AL161" i="32"/>
  <c r="AI161" i="32"/>
  <c r="BN129" i="32"/>
  <c r="BO129" i="32" s="1"/>
  <c r="AL129" i="32"/>
  <c r="AI129" i="32"/>
  <c r="BN91" i="32"/>
  <c r="BO91" i="32" s="1"/>
  <c r="AL91" i="32"/>
  <c r="AI91" i="32"/>
  <c r="BG213" i="32"/>
  <c r="BH213" i="32"/>
  <c r="AM155" i="32"/>
  <c r="AY155" i="32"/>
  <c r="BO200" i="32"/>
  <c r="AI12" i="32"/>
  <c r="BM12" i="32"/>
  <c r="AK12" i="32"/>
  <c r="AY24" i="32"/>
  <c r="AM24" i="32"/>
  <c r="BO225" i="32"/>
  <c r="AM73" i="32"/>
  <c r="AY73" i="32"/>
  <c r="BO82" i="32"/>
  <c r="AM107" i="32"/>
  <c r="AY107" i="32"/>
  <c r="BM143" i="32"/>
  <c r="AI143" i="32"/>
  <c r="AK143" i="32"/>
  <c r="AY279" i="32"/>
  <c r="BA61" i="32"/>
  <c r="AZ61" i="32"/>
  <c r="AZ70" i="32"/>
  <c r="BA70" i="32"/>
  <c r="AZ266" i="32"/>
  <c r="BA266" i="32"/>
  <c r="BA65" i="32"/>
  <c r="AZ65" i="32"/>
  <c r="BA17" i="32"/>
  <c r="AZ17" i="32"/>
  <c r="AZ140" i="32"/>
  <c r="BA140" i="32"/>
  <c r="AZ175" i="32"/>
  <c r="BA175" i="32"/>
  <c r="AZ172" i="32"/>
  <c r="BA172" i="32"/>
  <c r="AZ276" i="32"/>
  <c r="BA276" i="32"/>
  <c r="AI69" i="32"/>
  <c r="BM69" i="32"/>
  <c r="AK69" i="32"/>
  <c r="BO122" i="32"/>
  <c r="BM42" i="32"/>
  <c r="AI42" i="32"/>
  <c r="AK42" i="32"/>
  <c r="AI87" i="32"/>
  <c r="BM87" i="32"/>
  <c r="AK87" i="32"/>
  <c r="AI30" i="32"/>
  <c r="BM30" i="32"/>
  <c r="AK30" i="32"/>
  <c r="AM199" i="32"/>
  <c r="AY199" i="32"/>
  <c r="BO144" i="32"/>
  <c r="AY171" i="32"/>
  <c r="AM171" i="32"/>
  <c r="BO215" i="32"/>
  <c r="BO97" i="32"/>
  <c r="AM63" i="32"/>
  <c r="AY63" i="32"/>
  <c r="AZ189" i="32"/>
  <c r="BA189" i="32"/>
  <c r="AZ177" i="32"/>
  <c r="BA177" i="32"/>
  <c r="AZ226" i="32"/>
  <c r="BA226" i="32"/>
  <c r="BA167" i="32"/>
  <c r="AZ167" i="32"/>
  <c r="AZ222" i="32"/>
  <c r="BA222" i="32"/>
  <c r="AZ257" i="32"/>
  <c r="BA257" i="32"/>
  <c r="AH5" i="32"/>
  <c r="AZ280" i="32"/>
  <c r="BA280" i="32"/>
  <c r="AZ234" i="32"/>
  <c r="BA234" i="32"/>
  <c r="AZ205" i="32"/>
  <c r="BA205" i="32"/>
  <c r="AZ244" i="32"/>
  <c r="BA244" i="32"/>
  <c r="AZ96" i="32"/>
  <c r="BA96" i="32"/>
  <c r="BO32" i="32"/>
  <c r="AY8" i="32"/>
  <c r="AM8" i="32"/>
  <c r="BO227" i="32"/>
  <c r="AM212" i="32"/>
  <c r="AY212" i="32"/>
  <c r="AY40" i="32"/>
  <c r="BO102" i="32"/>
  <c r="AM85" i="32"/>
  <c r="AY85" i="32"/>
  <c r="BO99" i="32"/>
  <c r="AY223" i="32"/>
  <c r="AM223" i="32"/>
  <c r="BO219" i="32"/>
  <c r="AI179" i="32"/>
  <c r="BM179" i="32"/>
  <c r="AK179" i="32"/>
  <c r="AI31" i="32"/>
  <c r="BM31" i="32"/>
  <c r="AK31" i="32"/>
  <c r="AI232" i="32"/>
  <c r="BM232" i="32"/>
  <c r="AK232" i="32"/>
  <c r="AI43" i="32"/>
  <c r="BM43" i="32"/>
  <c r="AK43" i="32"/>
  <c r="BO51" i="32"/>
  <c r="AM111" i="32"/>
  <c r="AY111" i="32"/>
  <c r="CP50" i="26"/>
  <c r="CQ50" i="26" s="1"/>
  <c r="C50" i="34"/>
  <c r="J28" i="34" s="1"/>
  <c r="M28" i="34" s="1"/>
  <c r="AG28" i="32" s="1"/>
  <c r="CP552" i="26"/>
  <c r="CQ552" i="26" s="1"/>
  <c r="D552" i="34"/>
  <c r="K279" i="34" s="1"/>
  <c r="N279" i="34" s="1"/>
  <c r="AH279" i="32" s="1"/>
  <c r="BN90" i="32"/>
  <c r="BO90" i="32" s="1"/>
  <c r="AL90" i="32"/>
  <c r="AI90" i="32"/>
  <c r="BG164" i="32"/>
  <c r="BH164" i="32"/>
  <c r="BN211" i="32"/>
  <c r="BO211" i="32" s="1"/>
  <c r="AL211" i="32"/>
  <c r="AI211" i="32"/>
  <c r="BG223" i="32"/>
  <c r="BH223" i="32"/>
  <c r="BH55" i="32"/>
  <c r="BG55" i="32"/>
  <c r="BN181" i="32"/>
  <c r="BO181" i="32" s="1"/>
  <c r="AL181" i="32"/>
  <c r="AI181" i="32"/>
  <c r="BN103" i="32"/>
  <c r="BO103" i="32" s="1"/>
  <c r="AL103" i="32"/>
  <c r="AI103" i="32"/>
  <c r="AY190" i="32"/>
  <c r="AM190" i="32"/>
  <c r="AM213" i="32"/>
  <c r="AY213" i="32"/>
  <c r="AI142" i="32"/>
  <c r="BM142" i="32"/>
  <c r="AK142" i="32"/>
  <c r="AM164" i="32"/>
  <c r="AY164" i="32"/>
  <c r="AZ161" i="32"/>
  <c r="BA161" i="32"/>
  <c r="AZ66" i="32"/>
  <c r="BA66" i="32"/>
  <c r="AZ72" i="32"/>
  <c r="BA72" i="32"/>
  <c r="BA45" i="32"/>
  <c r="AZ45" i="32"/>
  <c r="AM55" i="32"/>
  <c r="AY55" i="32"/>
  <c r="AY108" i="32"/>
  <c r="AM108" i="32"/>
  <c r="AM128" i="32"/>
  <c r="AY128" i="32"/>
  <c r="AI19" i="32"/>
  <c r="BM19" i="32"/>
  <c r="AK19" i="32"/>
  <c r="AZ196" i="32"/>
  <c r="BA196" i="32"/>
  <c r="AZ56" i="32"/>
  <c r="BA56" i="32"/>
  <c r="AZ203" i="32"/>
  <c r="BA203" i="32"/>
  <c r="BA93" i="32"/>
  <c r="AZ93" i="32"/>
  <c r="AZ242" i="32"/>
  <c r="BA242" i="32"/>
  <c r="BA123" i="32"/>
  <c r="AZ123" i="32"/>
  <c r="AZ90" i="32"/>
  <c r="BA90" i="32"/>
  <c r="AZ153" i="32"/>
  <c r="BA153" i="32"/>
  <c r="BN64" i="32"/>
  <c r="BO64" i="32" s="1"/>
  <c r="AL64" i="32"/>
  <c r="AI64" i="32"/>
  <c r="BG44" i="32"/>
  <c r="BH44" i="32"/>
  <c r="BN96" i="32"/>
  <c r="BO96" i="32" s="1"/>
  <c r="AL96" i="32"/>
  <c r="AI96" i="32"/>
  <c r="BG97" i="32"/>
  <c r="BH97" i="32"/>
  <c r="BN182" i="32"/>
  <c r="BO182" i="32" s="1"/>
  <c r="AL182" i="32"/>
  <c r="AI182" i="32"/>
  <c r="AL118" i="32"/>
  <c r="BN118" i="32"/>
  <c r="BO118" i="32" s="1"/>
  <c r="AI118" i="32"/>
  <c r="BN124" i="32"/>
  <c r="BO124" i="32" s="1"/>
  <c r="AL124" i="32"/>
  <c r="AI124" i="32"/>
  <c r="BN203" i="32"/>
  <c r="BO203" i="32" s="1"/>
  <c r="AL203" i="32"/>
  <c r="AI203" i="32"/>
  <c r="BG171" i="32"/>
  <c r="BH171" i="32"/>
  <c r="BG139" i="32"/>
  <c r="BH139" i="32"/>
  <c r="BN106" i="32"/>
  <c r="BO106" i="32" s="1"/>
  <c r="AL106" i="32"/>
  <c r="AI106" i="32"/>
  <c r="BN65" i="32"/>
  <c r="BO65" i="32" s="1"/>
  <c r="AL65" i="32"/>
  <c r="AI65" i="32"/>
  <c r="BG219" i="32"/>
  <c r="BH219" i="32"/>
  <c r="BG197" i="32"/>
  <c r="BH197" i="32"/>
  <c r="BN196" i="32"/>
  <c r="BO196" i="32" s="1"/>
  <c r="AL196" i="32"/>
  <c r="AI196" i="32"/>
  <c r="BG144" i="32"/>
  <c r="BH144" i="32"/>
  <c r="BH73" i="32"/>
  <c r="BG73" i="32"/>
  <c r="BN173" i="32"/>
  <c r="BO173" i="32" s="1"/>
  <c r="AL173" i="32"/>
  <c r="AI173" i="32"/>
  <c r="BN141" i="32"/>
  <c r="BO141" i="32" s="1"/>
  <c r="AL141" i="32"/>
  <c r="AI141" i="32"/>
  <c r="BG108" i="32"/>
  <c r="BH108" i="32"/>
  <c r="BN66" i="32"/>
  <c r="BO66" i="32" s="1"/>
  <c r="AL66" i="32"/>
  <c r="AI66" i="32"/>
  <c r="AM216" i="32"/>
  <c r="AY216" i="32"/>
  <c r="AI239" i="32"/>
  <c r="BM239" i="32"/>
  <c r="AK239" i="32"/>
  <c r="AI159" i="32"/>
  <c r="BM159" i="32"/>
  <c r="AK159" i="32"/>
  <c r="AM148" i="32"/>
  <c r="AY148" i="32"/>
  <c r="AI127" i="32"/>
  <c r="BM127" i="32"/>
  <c r="AK127" i="32"/>
  <c r="AY294" i="32"/>
  <c r="AY207" i="32"/>
  <c r="AM207" i="32"/>
  <c r="AI52" i="32"/>
  <c r="BM52" i="32"/>
  <c r="AK52" i="32"/>
  <c r="BO63" i="32"/>
  <c r="AZ173" i="32"/>
  <c r="BA173" i="32"/>
  <c r="AZ268" i="32"/>
  <c r="BA268" i="32"/>
  <c r="AZ274" i="32"/>
  <c r="BA274" i="32"/>
  <c r="AZ129" i="32"/>
  <c r="BA129" i="32"/>
  <c r="AZ206" i="32"/>
  <c r="BA206" i="32"/>
  <c r="AZ248" i="32"/>
  <c r="BA248" i="32"/>
  <c r="AZ154" i="32"/>
  <c r="BA154" i="32"/>
  <c r="AZ110" i="32"/>
  <c r="BA110" i="32"/>
  <c r="AZ88" i="32"/>
  <c r="BA88" i="32"/>
  <c r="AZ246" i="32"/>
  <c r="BA246" i="32"/>
  <c r="AZ181" i="32"/>
  <c r="BA181" i="32"/>
  <c r="BA120" i="32"/>
  <c r="AZ120" i="32"/>
  <c r="BN37" i="32"/>
  <c r="BO37" i="32" s="1"/>
  <c r="AL37" i="32"/>
  <c r="AI37" i="32"/>
  <c r="BO25" i="32"/>
  <c r="AL25" i="32"/>
  <c r="AI25" i="32"/>
  <c r="BN39" i="32"/>
  <c r="BO39" i="32" s="1"/>
  <c r="AL39" i="32"/>
  <c r="AI39" i="32"/>
  <c r="BN154" i="32"/>
  <c r="BO154" i="32" s="1"/>
  <c r="AL154" i="32"/>
  <c r="AI154" i="32"/>
  <c r="BN226" i="32"/>
  <c r="BO226" i="32" s="1"/>
  <c r="AL226" i="32"/>
  <c r="AI226" i="32"/>
  <c r="BN172" i="32"/>
  <c r="BO172" i="32" s="1"/>
  <c r="AL172" i="32"/>
  <c r="AI172" i="32"/>
  <c r="BN217" i="32"/>
  <c r="BO217" i="32" s="1"/>
  <c r="AL217" i="32"/>
  <c r="AI217" i="32"/>
  <c r="BG183" i="32"/>
  <c r="BH183" i="32"/>
  <c r="BH151" i="32"/>
  <c r="BG151" i="32"/>
  <c r="BH119" i="32"/>
  <c r="BG119" i="32"/>
  <c r="BN80" i="32"/>
  <c r="BO80" i="32" s="1"/>
  <c r="AL80" i="32"/>
  <c r="AI80" i="32"/>
  <c r="BG227" i="32"/>
  <c r="BH227" i="32"/>
  <c r="BG50" i="32"/>
  <c r="BH50" i="32"/>
  <c r="BH224" i="32"/>
  <c r="BG224" i="32"/>
  <c r="BN192" i="32"/>
  <c r="BO192" i="32" s="1"/>
  <c r="AL192" i="32"/>
  <c r="AI192" i="32"/>
  <c r="BN136" i="32"/>
  <c r="BO136" i="32" s="1"/>
  <c r="AL136" i="32"/>
  <c r="AI136" i="32"/>
  <c r="BG62" i="32"/>
  <c r="BH62" i="32"/>
  <c r="BN153" i="32"/>
  <c r="BO153" i="32" s="1"/>
  <c r="AL153" i="32"/>
  <c r="AI153" i="32"/>
  <c r="BN121" i="32"/>
  <c r="BO121" i="32" s="1"/>
  <c r="AL121" i="32"/>
  <c r="AI121" i="32"/>
  <c r="BH81" i="32"/>
  <c r="BG81" i="32"/>
  <c r="BN59" i="32"/>
  <c r="BO59" i="32" s="1"/>
  <c r="AL59" i="32"/>
  <c r="AI59" i="32"/>
  <c r="BM34" i="32"/>
  <c r="AI34" i="32"/>
  <c r="AK34" i="32"/>
  <c r="AI126" i="32"/>
  <c r="BM126" i="32"/>
  <c r="AK126" i="32"/>
  <c r="BO8" i="32"/>
  <c r="AI267" i="32"/>
  <c r="BM267" i="32"/>
  <c r="AK267" i="32"/>
  <c r="AM151" i="32"/>
  <c r="AY151" i="32"/>
  <c r="BO212" i="32"/>
  <c r="AY36" i="32"/>
  <c r="AM36" i="32"/>
  <c r="AQ296" i="32" s="1"/>
  <c r="BO85" i="32"/>
  <c r="AY191" i="32"/>
  <c r="AM191" i="32"/>
  <c r="BO223" i="32"/>
  <c r="AI131" i="32"/>
  <c r="BM131" i="32"/>
  <c r="AK131" i="32"/>
  <c r="AY14" i="32"/>
  <c r="AM14" i="32"/>
  <c r="BO111" i="32"/>
  <c r="CP228" i="26"/>
  <c r="CQ228" i="26" s="1"/>
  <c r="C228" i="34"/>
  <c r="J117" i="34" s="1"/>
  <c r="M117" i="34" s="1"/>
  <c r="AG117" i="32" s="1"/>
  <c r="CP578" i="26"/>
  <c r="CQ578" i="26" s="1"/>
  <c r="D578" i="34"/>
  <c r="K293" i="34" s="1"/>
  <c r="N293" i="34" s="1"/>
  <c r="AH293" i="32" s="1"/>
  <c r="BN170" i="32"/>
  <c r="BO170" i="32" s="1"/>
  <c r="AL170" i="32"/>
  <c r="AI170" i="32"/>
  <c r="BG105" i="32"/>
  <c r="BH105" i="32"/>
  <c r="BN204" i="32"/>
  <c r="BO204" i="32" s="1"/>
  <c r="AL204" i="32"/>
  <c r="AI204" i="32"/>
  <c r="BN149" i="32"/>
  <c r="BO149" i="32" s="1"/>
  <c r="AL149" i="32"/>
  <c r="AI149" i="32"/>
  <c r="BM240" i="32"/>
  <c r="AI240" i="32"/>
  <c r="AK240" i="32"/>
  <c r="AI60" i="32"/>
  <c r="BM60" i="32"/>
  <c r="AK60" i="32"/>
  <c r="AZ165" i="32"/>
  <c r="BA165" i="32"/>
  <c r="AZ170" i="32"/>
  <c r="BA170" i="32"/>
  <c r="AI130" i="32"/>
  <c r="BM130" i="32"/>
  <c r="AK130" i="32"/>
  <c r="AY289" i="32"/>
  <c r="CP118" i="26"/>
  <c r="CQ118" i="26" s="1"/>
  <c r="C118" i="34"/>
  <c r="J62" i="34" s="1"/>
  <c r="M62" i="34" s="1"/>
  <c r="AG62" i="32" s="1"/>
  <c r="CP572" i="26"/>
  <c r="CQ572" i="26" s="1"/>
  <c r="D572" i="34"/>
  <c r="K290" i="34" s="1"/>
  <c r="N290" i="34" s="1"/>
  <c r="AH290" i="32" s="1"/>
  <c r="CP202" i="26"/>
  <c r="CQ202" i="26" s="1"/>
  <c r="D202" i="34"/>
  <c r="K104" i="34" s="1"/>
  <c r="N104" i="34" s="1"/>
  <c r="AH104" i="32" s="1"/>
  <c r="CP566" i="26"/>
  <c r="CQ566" i="26" s="1"/>
  <c r="D566" i="34"/>
  <c r="K287" i="34" s="1"/>
  <c r="N287" i="34" s="1"/>
  <c r="AH287" i="32" s="1"/>
  <c r="CP550" i="26"/>
  <c r="CQ550" i="26" s="1"/>
  <c r="D550" i="34"/>
  <c r="K278" i="34" s="1"/>
  <c r="N278" i="34" s="1"/>
  <c r="AH278" i="32" s="1"/>
  <c r="CP564" i="26"/>
  <c r="CQ564" i="26" s="1"/>
  <c r="D564" i="34"/>
  <c r="K286" i="34" s="1"/>
  <c r="N286" i="34" s="1"/>
  <c r="AH286" i="32" s="1"/>
  <c r="CP548" i="26"/>
  <c r="CQ548" i="26" s="1"/>
  <c r="D548" i="34"/>
  <c r="K277" i="34" s="1"/>
  <c r="N277" i="34" s="1"/>
  <c r="AH277" i="32" s="1"/>
  <c r="AZ185" i="32"/>
  <c r="BA185" i="32"/>
  <c r="AZ137" i="32"/>
  <c r="BA137" i="32"/>
  <c r="AZ80" i="32"/>
  <c r="BA80" i="32"/>
  <c r="AZ54" i="32"/>
  <c r="BA54" i="32"/>
  <c r="BA95" i="32"/>
  <c r="AZ95" i="32"/>
  <c r="AZ106" i="32"/>
  <c r="BA106" i="32"/>
  <c r="AZ208" i="32"/>
  <c r="BA208" i="32"/>
  <c r="AZ278" i="32"/>
  <c r="BA278" i="32"/>
  <c r="BA39" i="32"/>
  <c r="AZ39" i="32"/>
  <c r="AZ288" i="32"/>
  <c r="BA288" i="32"/>
  <c r="AZ64" i="32"/>
  <c r="BA64" i="32"/>
  <c r="AI18" i="32"/>
  <c r="BM18" i="32"/>
  <c r="AK18" i="32"/>
  <c r="AI247" i="32"/>
  <c r="BM247" i="32"/>
  <c r="AK247" i="32"/>
  <c r="AM113" i="32"/>
  <c r="AY113" i="32"/>
  <c r="AY275" i="32"/>
  <c r="BO213" i="32"/>
  <c r="AI271" i="32"/>
  <c r="BM271" i="32"/>
  <c r="AK271" i="32"/>
  <c r="AI20" i="32"/>
  <c r="BM20" i="32"/>
  <c r="AK20" i="32"/>
  <c r="AM81" i="32"/>
  <c r="AY81" i="32"/>
  <c r="AY84" i="32"/>
  <c r="AM84" i="32"/>
  <c r="BA103" i="32"/>
  <c r="AZ103" i="32"/>
  <c r="BA10" i="32"/>
  <c r="AZ10" i="32"/>
  <c r="AZ78" i="32"/>
  <c r="BA78" i="32"/>
  <c r="AZ265" i="32"/>
  <c r="BA265" i="32"/>
  <c r="BA15" i="32"/>
  <c r="AZ15" i="32"/>
  <c r="AZ98" i="32"/>
  <c r="BA98" i="32"/>
  <c r="BA9" i="32"/>
  <c r="AZ9" i="32"/>
  <c r="BN249" i="32"/>
  <c r="AL249" i="32"/>
  <c r="AZ292" i="32"/>
  <c r="BA292" i="32"/>
  <c r="AZ204" i="32"/>
  <c r="BA204" i="32"/>
  <c r="AZ194" i="32"/>
  <c r="BA194" i="32"/>
  <c r="AZ250" i="32"/>
  <c r="BA250" i="32"/>
  <c r="BA38" i="32"/>
  <c r="AZ38" i="32"/>
  <c r="BN49" i="32"/>
  <c r="BO49" i="32" s="1"/>
  <c r="AL49" i="32"/>
  <c r="AI49" i="32"/>
  <c r="BG8" i="32"/>
  <c r="BH8" i="32"/>
  <c r="BN186" i="32"/>
  <c r="BO186" i="32" s="1"/>
  <c r="AL186" i="32"/>
  <c r="AI186" i="32"/>
  <c r="BN194" i="32"/>
  <c r="BO194" i="32" s="1"/>
  <c r="AL194" i="32"/>
  <c r="AI194" i="32"/>
  <c r="BG190" i="32"/>
  <c r="BH190" i="32"/>
  <c r="BN140" i="32"/>
  <c r="BO140" i="32" s="1"/>
  <c r="AL140" i="32"/>
  <c r="AI140" i="32"/>
  <c r="BG225" i="32"/>
  <c r="BH225" i="32"/>
  <c r="BG191" i="32"/>
  <c r="BH191" i="32"/>
  <c r="BN209" i="32"/>
  <c r="BO209" i="32" s="1"/>
  <c r="AL209" i="32"/>
  <c r="AI209" i="32"/>
  <c r="BN38" i="32"/>
  <c r="BO38" i="32" s="1"/>
  <c r="AL38" i="32"/>
  <c r="AI38" i="32"/>
  <c r="BH200" i="32"/>
  <c r="BG200" i="32"/>
  <c r="BG152" i="32"/>
  <c r="BH152" i="32"/>
  <c r="BG82" i="32"/>
  <c r="BH82" i="32"/>
  <c r="BN177" i="32"/>
  <c r="BO177" i="32" s="1"/>
  <c r="AL177" i="32"/>
  <c r="AI177" i="32"/>
  <c r="BN145" i="32"/>
  <c r="BO145" i="32" s="1"/>
  <c r="AL145" i="32"/>
  <c r="AI145" i="32"/>
  <c r="BG112" i="32"/>
  <c r="BH112" i="32"/>
  <c r="BN72" i="32"/>
  <c r="BO72" i="32" s="1"/>
  <c r="AL72" i="32"/>
  <c r="AI72" i="32"/>
  <c r="BH23" i="32"/>
  <c r="BG23" i="32"/>
  <c r="AY22" i="32"/>
  <c r="AM22" i="32"/>
  <c r="BO55" i="32"/>
  <c r="AY46" i="32"/>
  <c r="AM46" i="32"/>
  <c r="AI75" i="32"/>
  <c r="BM75" i="32"/>
  <c r="AK75" i="32"/>
  <c r="AI115" i="32"/>
  <c r="BM115" i="32"/>
  <c r="AK115" i="32"/>
  <c r="AY132" i="32"/>
  <c r="AM132" i="32"/>
  <c r="BO128" i="32"/>
  <c r="AY50" i="32"/>
  <c r="AM50" i="32"/>
  <c r="AM79" i="32"/>
  <c r="AY79" i="32"/>
  <c r="AZ230" i="32"/>
  <c r="BA230" i="32"/>
  <c r="AZ187" i="32"/>
  <c r="BA187" i="32"/>
  <c r="AZ264" i="32"/>
  <c r="BA264" i="32"/>
  <c r="AZ94" i="32"/>
  <c r="BA94" i="32"/>
  <c r="BA21" i="32"/>
  <c r="AZ21" i="32"/>
  <c r="AZ180" i="32"/>
  <c r="BA180" i="32"/>
  <c r="AZ228" i="32"/>
  <c r="BA228" i="32"/>
  <c r="AZ141" i="32"/>
  <c r="BA141" i="32"/>
  <c r="AZ68" i="32"/>
  <c r="BA68" i="32"/>
  <c r="BO216" i="32"/>
  <c r="AM139" i="32"/>
  <c r="AY139" i="32"/>
  <c r="AM67" i="32"/>
  <c r="AY67" i="32"/>
  <c r="AY290" i="32"/>
  <c r="AI235" i="32"/>
  <c r="BM235" i="32"/>
  <c r="AK235" i="32"/>
  <c r="AI263" i="32"/>
  <c r="BM263" i="32"/>
  <c r="AK263" i="32"/>
  <c r="AY112" i="32"/>
  <c r="AM112" i="32"/>
  <c r="BO207" i="32"/>
  <c r="AY293" i="32"/>
  <c r="AI146" i="32"/>
  <c r="BM146" i="32"/>
  <c r="AK146" i="32"/>
  <c r="BA77" i="32"/>
  <c r="AZ77" i="32"/>
  <c r="AZ252" i="32"/>
  <c r="BA252" i="32"/>
  <c r="AZ193" i="32"/>
  <c r="BA193" i="32"/>
  <c r="AZ218" i="32"/>
  <c r="BA218" i="32"/>
  <c r="AZ286" i="32"/>
  <c r="BA286" i="32"/>
  <c r="BM174" i="32"/>
  <c r="AI174" i="32"/>
  <c r="AK174" i="32"/>
  <c r="AY92" i="32"/>
  <c r="AM92" i="32"/>
  <c r="BO151" i="32"/>
  <c r="AI100" i="32"/>
  <c r="BM100" i="32"/>
  <c r="AK100" i="32"/>
  <c r="AY102" i="32"/>
  <c r="AM102" i="32"/>
  <c r="BO36" i="32"/>
  <c r="AM168" i="32"/>
  <c r="AY168" i="32"/>
  <c r="BO191" i="32"/>
  <c r="BM260" i="32"/>
  <c r="AI260" i="32"/>
  <c r="AK260" i="32"/>
  <c r="BM243" i="32"/>
  <c r="AI243" i="32"/>
  <c r="AK243" i="32"/>
  <c r="J251" i="34"/>
  <c r="C594" i="34"/>
  <c r="AI236" i="32"/>
  <c r="BM236" i="32"/>
  <c r="AK236" i="32"/>
  <c r="AY11" i="32"/>
  <c r="AM11" i="32"/>
  <c r="AY23" i="32"/>
  <c r="AM23" i="32"/>
  <c r="BO14" i="32"/>
  <c r="CH500" i="26"/>
  <c r="CE6" i="26"/>
  <c r="CJ6" i="26" s="1"/>
  <c r="CK6" i="26" s="1"/>
  <c r="CL6" i="26" s="1"/>
  <c r="CE24" i="26"/>
  <c r="CJ24" i="26" s="1"/>
  <c r="CK24" i="26" s="1"/>
  <c r="CL24" i="26" s="1"/>
  <c r="BG350" i="26"/>
  <c r="BG204" i="26"/>
  <c r="BG244" i="26"/>
  <c r="BG228" i="26"/>
  <c r="BG388" i="26"/>
  <c r="BG134" i="26"/>
  <c r="BG574" i="26"/>
  <c r="BG544" i="26"/>
  <c r="BG398" i="26"/>
  <c r="BG414" i="26"/>
  <c r="BG118" i="26"/>
  <c r="BG82" i="26"/>
  <c r="CH342" i="26"/>
  <c r="CK558" i="26"/>
  <c r="CL558" i="26" s="1"/>
  <c r="CK90" i="26"/>
  <c r="CL90" i="26" s="1"/>
  <c r="CK500" i="26"/>
  <c r="CL500" i="26" s="1"/>
  <c r="CK258" i="26"/>
  <c r="CL258" i="26" s="1"/>
  <c r="CK370" i="26"/>
  <c r="CL370" i="26" s="1"/>
  <c r="CK572" i="26"/>
  <c r="CL572" i="26" s="1"/>
  <c r="CK568" i="26"/>
  <c r="CL568" i="26" s="1"/>
  <c r="CK542" i="26"/>
  <c r="CL542" i="26" s="1"/>
  <c r="CK576" i="26"/>
  <c r="CL576" i="26" s="1"/>
  <c r="CK564" i="26"/>
  <c r="CL564" i="26" s="1"/>
  <c r="CK566" i="26"/>
  <c r="CL566" i="26" s="1"/>
  <c r="CE562" i="26"/>
  <c r="CJ562" i="26" s="1"/>
  <c r="CK562" i="26" s="1"/>
  <c r="CL562" i="26" s="1"/>
  <c r="CH562" i="26"/>
  <c r="CE96" i="26"/>
  <c r="CJ96" i="26" s="1"/>
  <c r="CK96" i="26" s="1"/>
  <c r="CL96" i="26" s="1"/>
  <c r="CH96" i="26"/>
  <c r="CE112" i="26"/>
  <c r="CJ112" i="26" s="1"/>
  <c r="CK112" i="26" s="1"/>
  <c r="CL112" i="26" s="1"/>
  <c r="CH112" i="26"/>
  <c r="CE40" i="26"/>
  <c r="CJ40" i="26" s="1"/>
  <c r="CK40" i="26" s="1"/>
  <c r="CL40" i="26" s="1"/>
  <c r="CH40" i="26"/>
  <c r="CE16" i="26"/>
  <c r="CJ16" i="26" s="1"/>
  <c r="CK16" i="26" s="1"/>
  <c r="CL16" i="26" s="1"/>
  <c r="CH16" i="26"/>
  <c r="CE550" i="26"/>
  <c r="CJ550" i="26" s="1"/>
  <c r="CK550" i="26" s="1"/>
  <c r="CL550" i="26" s="1"/>
  <c r="CH550" i="26"/>
  <c r="CE556" i="26"/>
  <c r="CJ556" i="26" s="1"/>
  <c r="CK556" i="26" s="1"/>
  <c r="CL556" i="26" s="1"/>
  <c r="CH556" i="26"/>
  <c r="CE548" i="26"/>
  <c r="CJ548" i="26" s="1"/>
  <c r="CK548" i="26" s="1"/>
  <c r="CL548" i="26" s="1"/>
  <c r="CH548" i="26"/>
  <c r="CE546" i="26"/>
  <c r="CJ546" i="26" s="1"/>
  <c r="CK546" i="26" s="1"/>
  <c r="CL546" i="26" s="1"/>
  <c r="CH546" i="26"/>
  <c r="CE224" i="26"/>
  <c r="CJ224" i="26" s="1"/>
  <c r="CK224" i="26" s="1"/>
  <c r="CL224" i="26" s="1"/>
  <c r="CG224" i="26"/>
  <c r="CE208" i="26"/>
  <c r="CJ208" i="26" s="1"/>
  <c r="CK208" i="26" s="1"/>
  <c r="CL208" i="26" s="1"/>
  <c r="CG208" i="26"/>
  <c r="CE56" i="26"/>
  <c r="CJ56" i="26" s="1"/>
  <c r="CK56" i="26" s="1"/>
  <c r="CL56" i="26" s="1"/>
  <c r="CG56" i="26"/>
  <c r="CE122" i="26"/>
  <c r="CJ122" i="26" s="1"/>
  <c r="CK122" i="26" s="1"/>
  <c r="CL122" i="26" s="1"/>
  <c r="CG122" i="26"/>
  <c r="CE474" i="26"/>
  <c r="CJ474" i="26" s="1"/>
  <c r="CK474" i="26" s="1"/>
  <c r="CL474" i="26" s="1"/>
  <c r="CG474" i="26"/>
  <c r="CE458" i="26"/>
  <c r="CJ458" i="26" s="1"/>
  <c r="CK458" i="26" s="1"/>
  <c r="CL458" i="26" s="1"/>
  <c r="CG458" i="26"/>
  <c r="CE218" i="26"/>
  <c r="CJ218" i="26" s="1"/>
  <c r="CK218" i="26" s="1"/>
  <c r="CL218" i="26" s="1"/>
  <c r="CG218" i="26"/>
  <c r="CE480" i="26"/>
  <c r="CJ480" i="26" s="1"/>
  <c r="CK480" i="26" s="1"/>
  <c r="CL480" i="26" s="1"/>
  <c r="CG480" i="26"/>
  <c r="CE288" i="26"/>
  <c r="CJ288" i="26" s="1"/>
  <c r="CK288" i="26" s="1"/>
  <c r="CL288" i="26" s="1"/>
  <c r="CG288" i="26"/>
  <c r="CE54" i="26"/>
  <c r="CJ54" i="26" s="1"/>
  <c r="CK54" i="26" s="1"/>
  <c r="CL54" i="26" s="1"/>
  <c r="CG54" i="26"/>
  <c r="CE138" i="26"/>
  <c r="CJ138" i="26" s="1"/>
  <c r="CK138" i="26" s="1"/>
  <c r="CL138" i="26" s="1"/>
  <c r="CG138" i="26"/>
  <c r="CE20" i="26"/>
  <c r="CJ20" i="26" s="1"/>
  <c r="CK20" i="26" s="1"/>
  <c r="CL20" i="26" s="1"/>
  <c r="CG20" i="26"/>
  <c r="CE170" i="26"/>
  <c r="CJ170" i="26" s="1"/>
  <c r="CK170" i="26" s="1"/>
  <c r="CL170" i="26" s="1"/>
  <c r="CG170" i="26"/>
  <c r="CE130" i="26"/>
  <c r="CJ130" i="26" s="1"/>
  <c r="CK130" i="26" s="1"/>
  <c r="CL130" i="26" s="1"/>
  <c r="CG130" i="26"/>
  <c r="CE10" i="26"/>
  <c r="CJ10" i="26" s="1"/>
  <c r="CK10" i="26" s="1"/>
  <c r="CL10" i="26" s="1"/>
  <c r="CG10" i="26"/>
  <c r="CE28" i="26"/>
  <c r="CJ28" i="26" s="1"/>
  <c r="CK28" i="26" s="1"/>
  <c r="CL28" i="26" s="1"/>
  <c r="CG28" i="26"/>
  <c r="CE498" i="26"/>
  <c r="CJ498" i="26" s="1"/>
  <c r="CK498" i="26" s="1"/>
  <c r="CL498" i="26" s="1"/>
  <c r="CG498" i="26"/>
  <c r="CE538" i="26"/>
  <c r="CJ538" i="26" s="1"/>
  <c r="CK538" i="26" s="1"/>
  <c r="CL538" i="26" s="1"/>
  <c r="CG538" i="26"/>
  <c r="CE376" i="26"/>
  <c r="CJ376" i="26" s="1"/>
  <c r="CK376" i="26" s="1"/>
  <c r="CL376" i="26" s="1"/>
  <c r="CG376" i="26"/>
  <c r="CE176" i="26"/>
  <c r="CJ176" i="26" s="1"/>
  <c r="CK176" i="26" s="1"/>
  <c r="CL176" i="26" s="1"/>
  <c r="CG176" i="26"/>
  <c r="CE88" i="26"/>
  <c r="CJ88" i="26" s="1"/>
  <c r="CK88" i="26" s="1"/>
  <c r="CL88" i="26" s="1"/>
  <c r="CG88" i="26"/>
  <c r="CE320" i="26"/>
  <c r="CJ320" i="26" s="1"/>
  <c r="CK320" i="26" s="1"/>
  <c r="CL320" i="26" s="1"/>
  <c r="CG320" i="26"/>
  <c r="CE520" i="26"/>
  <c r="CJ520" i="26" s="1"/>
  <c r="CK520" i="26" s="1"/>
  <c r="CL520" i="26" s="1"/>
  <c r="CG520" i="26"/>
  <c r="CE528" i="26"/>
  <c r="CJ528" i="26" s="1"/>
  <c r="CK528" i="26" s="1"/>
  <c r="CL528" i="26" s="1"/>
  <c r="CG528" i="26"/>
  <c r="CE214" i="26"/>
  <c r="CJ214" i="26" s="1"/>
  <c r="CK214" i="26" s="1"/>
  <c r="CL214" i="26" s="1"/>
  <c r="CG214" i="26"/>
  <c r="CE452" i="26"/>
  <c r="CJ452" i="26" s="1"/>
  <c r="CK452" i="26" s="1"/>
  <c r="CL452" i="26" s="1"/>
  <c r="CG452" i="26"/>
  <c r="CE382" i="26"/>
  <c r="CJ382" i="26" s="1"/>
  <c r="CK382" i="26" s="1"/>
  <c r="CL382" i="26" s="1"/>
  <c r="CG382" i="26"/>
  <c r="CE454" i="26"/>
  <c r="CJ454" i="26" s="1"/>
  <c r="CK454" i="26" s="1"/>
  <c r="CL454" i="26" s="1"/>
  <c r="CG454" i="26"/>
  <c r="CE162" i="26"/>
  <c r="CJ162" i="26" s="1"/>
  <c r="CK162" i="26" s="1"/>
  <c r="CL162" i="26" s="1"/>
  <c r="CG162" i="26"/>
  <c r="CE304" i="26"/>
  <c r="CJ304" i="26" s="1"/>
  <c r="CK304" i="26" s="1"/>
  <c r="CL304" i="26" s="1"/>
  <c r="CG304" i="26"/>
  <c r="CE300" i="26"/>
  <c r="CJ300" i="26" s="1"/>
  <c r="CK300" i="26" s="1"/>
  <c r="CL300" i="26" s="1"/>
  <c r="CG300" i="26"/>
  <c r="CE286" i="26"/>
  <c r="CJ286" i="26" s="1"/>
  <c r="CK286" i="26" s="1"/>
  <c r="CL286" i="26" s="1"/>
  <c r="CG286" i="26"/>
  <c r="CE472" i="26"/>
  <c r="CJ472" i="26" s="1"/>
  <c r="CK472" i="26" s="1"/>
  <c r="CL472" i="26" s="1"/>
  <c r="CG472" i="26"/>
  <c r="CE220" i="26"/>
  <c r="CJ220" i="26" s="1"/>
  <c r="CK220" i="26" s="1"/>
  <c r="CL220" i="26" s="1"/>
  <c r="CG220" i="26"/>
  <c r="CE178" i="26"/>
  <c r="CJ178" i="26" s="1"/>
  <c r="CK178" i="26" s="1"/>
  <c r="CL178" i="26" s="1"/>
  <c r="CG178" i="26"/>
  <c r="CE128" i="26"/>
  <c r="CJ128" i="26" s="1"/>
  <c r="CK128" i="26" s="1"/>
  <c r="CL128" i="26" s="1"/>
  <c r="CG128" i="26"/>
  <c r="CE238" i="26"/>
  <c r="CJ238" i="26" s="1"/>
  <c r="CK238" i="26" s="1"/>
  <c r="CL238" i="26" s="1"/>
  <c r="CG238" i="26"/>
  <c r="CE448" i="26"/>
  <c r="CJ448" i="26" s="1"/>
  <c r="CK448" i="26" s="1"/>
  <c r="CL448" i="26" s="1"/>
  <c r="CG448" i="26"/>
  <c r="CE410" i="26"/>
  <c r="CJ410" i="26" s="1"/>
  <c r="CK410" i="26" s="1"/>
  <c r="CL410" i="26" s="1"/>
  <c r="CG410" i="26"/>
  <c r="CE310" i="26"/>
  <c r="CJ310" i="26" s="1"/>
  <c r="CK310" i="26" s="1"/>
  <c r="CL310" i="26" s="1"/>
  <c r="CG310" i="26"/>
  <c r="CE296" i="26"/>
  <c r="CJ296" i="26" s="1"/>
  <c r="CK296" i="26" s="1"/>
  <c r="CL296" i="26" s="1"/>
  <c r="CG296" i="26"/>
  <c r="CE570" i="26"/>
  <c r="CJ570" i="26" s="1"/>
  <c r="CK570" i="26" s="1"/>
  <c r="CL570" i="26" s="1"/>
  <c r="CG570" i="26"/>
  <c r="CE532" i="26"/>
  <c r="CJ532" i="26" s="1"/>
  <c r="CK532" i="26" s="1"/>
  <c r="CL532" i="26" s="1"/>
  <c r="CG532" i="26"/>
  <c r="CE506" i="26"/>
  <c r="CJ506" i="26" s="1"/>
  <c r="CK506" i="26" s="1"/>
  <c r="CL506" i="26" s="1"/>
  <c r="CG506" i="26"/>
  <c r="CE102" i="26"/>
  <c r="CJ102" i="26" s="1"/>
  <c r="CK102" i="26" s="1"/>
  <c r="CL102" i="26" s="1"/>
  <c r="CG102" i="26"/>
  <c r="CE412" i="26"/>
  <c r="CJ412" i="26" s="1"/>
  <c r="CK412" i="26" s="1"/>
  <c r="CL412" i="26" s="1"/>
  <c r="CG412" i="26"/>
  <c r="CE524" i="26"/>
  <c r="CJ524" i="26" s="1"/>
  <c r="CK524" i="26" s="1"/>
  <c r="CL524" i="26" s="1"/>
  <c r="CG524" i="26"/>
  <c r="CE390" i="26"/>
  <c r="CJ390" i="26" s="1"/>
  <c r="CK390" i="26" s="1"/>
  <c r="CL390" i="26" s="1"/>
  <c r="CG390" i="26"/>
  <c r="CE142" i="26"/>
  <c r="CJ142" i="26" s="1"/>
  <c r="CK142" i="26" s="1"/>
  <c r="CL142" i="26" s="1"/>
  <c r="CG142" i="26"/>
  <c r="CE174" i="26"/>
  <c r="CJ174" i="26" s="1"/>
  <c r="CK174" i="26" s="1"/>
  <c r="CL174" i="26" s="1"/>
  <c r="CG174" i="26"/>
  <c r="CE346" i="26"/>
  <c r="CJ346" i="26" s="1"/>
  <c r="CK346" i="26" s="1"/>
  <c r="CL346" i="26" s="1"/>
  <c r="CG346" i="26"/>
  <c r="CE352" i="26"/>
  <c r="CJ352" i="26" s="1"/>
  <c r="CK352" i="26" s="1"/>
  <c r="CL352" i="26" s="1"/>
  <c r="CG352" i="26"/>
  <c r="CE332" i="26"/>
  <c r="CJ332" i="26" s="1"/>
  <c r="CK332" i="26" s="1"/>
  <c r="CL332" i="26" s="1"/>
  <c r="CG332" i="26"/>
  <c r="CE356" i="26"/>
  <c r="CJ356" i="26" s="1"/>
  <c r="CK356" i="26" s="1"/>
  <c r="CL356" i="26" s="1"/>
  <c r="CG356" i="26"/>
  <c r="CE190" i="26"/>
  <c r="CJ190" i="26" s="1"/>
  <c r="CK190" i="26" s="1"/>
  <c r="CL190" i="26" s="1"/>
  <c r="CG190" i="26"/>
  <c r="CE508" i="26"/>
  <c r="CJ508" i="26" s="1"/>
  <c r="CK508" i="26" s="1"/>
  <c r="CL508" i="26" s="1"/>
  <c r="CG508" i="26"/>
  <c r="CE436" i="26"/>
  <c r="CJ436" i="26" s="1"/>
  <c r="CK436" i="26" s="1"/>
  <c r="CL436" i="26" s="1"/>
  <c r="CG436" i="26"/>
  <c r="CE124" i="26"/>
  <c r="CJ124" i="26" s="1"/>
  <c r="CK124" i="26" s="1"/>
  <c r="CL124" i="26" s="1"/>
  <c r="CG124" i="26"/>
  <c r="CE314" i="26"/>
  <c r="CJ314" i="26" s="1"/>
  <c r="CK314" i="26" s="1"/>
  <c r="CL314" i="26" s="1"/>
  <c r="CG314" i="26"/>
  <c r="CE156" i="26"/>
  <c r="CJ156" i="26" s="1"/>
  <c r="CK156" i="26" s="1"/>
  <c r="CL156" i="26" s="1"/>
  <c r="CG156" i="26"/>
  <c r="CE188" i="26"/>
  <c r="CJ188" i="26" s="1"/>
  <c r="CK188" i="26" s="1"/>
  <c r="CL188" i="26" s="1"/>
  <c r="CG188" i="26"/>
  <c r="CE338" i="26"/>
  <c r="CJ338" i="26" s="1"/>
  <c r="CK338" i="26" s="1"/>
  <c r="CL338" i="26" s="1"/>
  <c r="CG338" i="26"/>
  <c r="CE514" i="26"/>
  <c r="CJ514" i="26" s="1"/>
  <c r="CK514" i="26" s="1"/>
  <c r="CL514" i="26" s="1"/>
  <c r="CG514" i="26"/>
  <c r="CE196" i="26"/>
  <c r="CJ196" i="26" s="1"/>
  <c r="CK196" i="26" s="1"/>
  <c r="CL196" i="26" s="1"/>
  <c r="CG196" i="26"/>
  <c r="CE32" i="26"/>
  <c r="CJ32" i="26" s="1"/>
  <c r="CK32" i="26" s="1"/>
  <c r="CL32" i="26" s="1"/>
  <c r="CG32" i="26"/>
  <c r="CE180" i="26"/>
  <c r="CJ180" i="26" s="1"/>
  <c r="CK180" i="26" s="1"/>
  <c r="CL180" i="26" s="1"/>
  <c r="CG180" i="26"/>
  <c r="CE260" i="26"/>
  <c r="CJ260" i="26" s="1"/>
  <c r="CK260" i="26" s="1"/>
  <c r="CL260" i="26" s="1"/>
  <c r="CG260" i="26"/>
  <c r="CE140" i="26"/>
  <c r="CJ140" i="26" s="1"/>
  <c r="CK140" i="26" s="1"/>
  <c r="CL140" i="26" s="1"/>
  <c r="CG140" i="26"/>
  <c r="CE522" i="26"/>
  <c r="CJ522" i="26" s="1"/>
  <c r="CK522" i="26" s="1"/>
  <c r="CL522" i="26" s="1"/>
  <c r="CG522" i="26"/>
  <c r="CE580" i="26"/>
  <c r="CJ580" i="26" s="1"/>
  <c r="CK580" i="26" s="1"/>
  <c r="CL580" i="26" s="1"/>
  <c r="CG580" i="26"/>
  <c r="CE358" i="26"/>
  <c r="CJ358" i="26" s="1"/>
  <c r="CK358" i="26" s="1"/>
  <c r="CL358" i="26" s="1"/>
  <c r="CG358" i="26"/>
  <c r="CE168" i="26"/>
  <c r="CJ168" i="26" s="1"/>
  <c r="CK168" i="26" s="1"/>
  <c r="CL168" i="26" s="1"/>
  <c r="CG168" i="26"/>
  <c r="CE476" i="26"/>
  <c r="CJ476" i="26" s="1"/>
  <c r="CK476" i="26" s="1"/>
  <c r="CL476" i="26" s="1"/>
  <c r="CG476" i="26"/>
  <c r="CE466" i="26"/>
  <c r="CJ466" i="26" s="1"/>
  <c r="CK466" i="26" s="1"/>
  <c r="CL466" i="26" s="1"/>
  <c r="CG466" i="26"/>
  <c r="CE372" i="26"/>
  <c r="CJ372" i="26" s="1"/>
  <c r="CK372" i="26" s="1"/>
  <c r="CL372" i="26" s="1"/>
  <c r="CG372" i="26"/>
  <c r="CE368" i="26"/>
  <c r="CJ368" i="26" s="1"/>
  <c r="CK368" i="26" s="1"/>
  <c r="CL368" i="26" s="1"/>
  <c r="CG368" i="26"/>
  <c r="CE386" i="26"/>
  <c r="CJ386" i="26" s="1"/>
  <c r="CK386" i="26" s="1"/>
  <c r="CL386" i="26" s="1"/>
  <c r="CG386" i="26"/>
  <c r="CE144" i="26"/>
  <c r="CJ144" i="26" s="1"/>
  <c r="CK144" i="26" s="1"/>
  <c r="CL144" i="26" s="1"/>
  <c r="CG144" i="26"/>
  <c r="CE442" i="26"/>
  <c r="CJ442" i="26" s="1"/>
  <c r="CK442" i="26" s="1"/>
  <c r="CL442" i="26" s="1"/>
  <c r="CG442" i="26"/>
  <c r="CE292" i="26"/>
  <c r="CJ292" i="26" s="1"/>
  <c r="CK292" i="26" s="1"/>
  <c r="CL292" i="26" s="1"/>
  <c r="CG292" i="26"/>
  <c r="CE254" i="26"/>
  <c r="CJ254" i="26" s="1"/>
  <c r="CK254" i="26" s="1"/>
  <c r="CL254" i="26" s="1"/>
  <c r="CG254" i="26"/>
  <c r="CE308" i="26"/>
  <c r="CJ308" i="26" s="1"/>
  <c r="CK308" i="26" s="1"/>
  <c r="CL308" i="26" s="1"/>
  <c r="CG308" i="26"/>
  <c r="CE464" i="26"/>
  <c r="CJ464" i="26" s="1"/>
  <c r="CK464" i="26" s="1"/>
  <c r="CL464" i="26" s="1"/>
  <c r="CG464" i="26"/>
  <c r="CE270" i="26"/>
  <c r="CJ270" i="26" s="1"/>
  <c r="CK270" i="26" s="1"/>
  <c r="CL270" i="26" s="1"/>
  <c r="CG270" i="26"/>
  <c r="CE492" i="26"/>
  <c r="CJ492" i="26" s="1"/>
  <c r="CK492" i="26" s="1"/>
  <c r="CG492" i="26"/>
  <c r="CE230" i="26"/>
  <c r="CJ230" i="26" s="1"/>
  <c r="CK230" i="26" s="1"/>
  <c r="CL230" i="26" s="1"/>
  <c r="CG230" i="26"/>
  <c r="CE490" i="26"/>
  <c r="CJ490" i="26" s="1"/>
  <c r="CK490" i="26" s="1"/>
  <c r="CL490" i="26" s="1"/>
  <c r="CG490" i="26"/>
  <c r="CE274" i="26"/>
  <c r="CJ274" i="26" s="1"/>
  <c r="CK274" i="26" s="1"/>
  <c r="CL274" i="26" s="1"/>
  <c r="CG274" i="26"/>
  <c r="CE404" i="26"/>
  <c r="CJ404" i="26" s="1"/>
  <c r="CK404" i="26" s="1"/>
  <c r="CL404" i="26" s="1"/>
  <c r="CG404" i="26"/>
  <c r="CE262" i="26"/>
  <c r="CJ262" i="26" s="1"/>
  <c r="CK262" i="26" s="1"/>
  <c r="CL262" i="26" s="1"/>
  <c r="CG262" i="26"/>
  <c r="CE336" i="26"/>
  <c r="CJ336" i="26" s="1"/>
  <c r="CK336" i="26" s="1"/>
  <c r="CL336" i="26" s="1"/>
  <c r="CG336" i="26"/>
  <c r="CE266" i="26"/>
  <c r="CJ266" i="26" s="1"/>
  <c r="CK266" i="26" s="1"/>
  <c r="CL266" i="26" s="1"/>
  <c r="CG266" i="26"/>
  <c r="CE378" i="26"/>
  <c r="CJ378" i="26" s="1"/>
  <c r="CK378" i="26" s="1"/>
  <c r="CL378" i="26" s="1"/>
  <c r="CG378" i="26"/>
  <c r="CE192" i="26"/>
  <c r="CJ192" i="26" s="1"/>
  <c r="CK192" i="26" s="1"/>
  <c r="CL192" i="26" s="1"/>
  <c r="CG192" i="26"/>
  <c r="CE362" i="26"/>
  <c r="CJ362" i="26" s="1"/>
  <c r="CK362" i="26" s="1"/>
  <c r="CL362" i="26" s="1"/>
  <c r="CG362" i="26"/>
  <c r="CE428" i="26"/>
  <c r="CJ428" i="26" s="1"/>
  <c r="CK428" i="26" s="1"/>
  <c r="CL428" i="26" s="1"/>
  <c r="CG428" i="26"/>
  <c r="CE298" i="26"/>
  <c r="CJ298" i="26" s="1"/>
  <c r="CK298" i="26" s="1"/>
  <c r="CL298" i="26" s="1"/>
  <c r="CG298" i="26"/>
  <c r="CE76" i="26"/>
  <c r="CJ76" i="26" s="1"/>
  <c r="CK76" i="26" s="1"/>
  <c r="CL76" i="26" s="1"/>
  <c r="CG76" i="26"/>
  <c r="CE272" i="26"/>
  <c r="CJ272" i="26" s="1"/>
  <c r="CK272" i="26" s="1"/>
  <c r="CL272" i="26" s="1"/>
  <c r="CG272" i="26"/>
  <c r="CE44" i="26"/>
  <c r="CJ44" i="26" s="1"/>
  <c r="CK44" i="26" s="1"/>
  <c r="CL44" i="26" s="1"/>
  <c r="CG44" i="26"/>
  <c r="CE318" i="26"/>
  <c r="CJ318" i="26" s="1"/>
  <c r="CK318" i="26" s="1"/>
  <c r="CL318" i="26" s="1"/>
  <c r="CG318" i="26"/>
  <c r="CE554" i="26"/>
  <c r="CJ554" i="26" s="1"/>
  <c r="CK554" i="26" s="1"/>
  <c r="CL554" i="26" s="1"/>
  <c r="CG554" i="26"/>
  <c r="CE200" i="26"/>
  <c r="CJ200" i="26" s="1"/>
  <c r="CK200" i="26" s="1"/>
  <c r="CL200" i="26" s="1"/>
  <c r="CG200" i="26"/>
  <c r="CE240" i="26"/>
  <c r="CJ240" i="26" s="1"/>
  <c r="CK240" i="26" s="1"/>
  <c r="CL240" i="26" s="1"/>
  <c r="CG240" i="26"/>
  <c r="CE182" i="26"/>
  <c r="CJ182" i="26" s="1"/>
  <c r="CK182" i="26" s="1"/>
  <c r="CL182" i="26" s="1"/>
  <c r="CG182" i="26"/>
  <c r="CE328" i="26"/>
  <c r="CJ328" i="26" s="1"/>
  <c r="CK328" i="26" s="1"/>
  <c r="CL328" i="26" s="1"/>
  <c r="CG328" i="26"/>
  <c r="CE132" i="26"/>
  <c r="CJ132" i="26" s="1"/>
  <c r="CK132" i="26" s="1"/>
  <c r="CL132" i="26" s="1"/>
  <c r="CG132" i="26"/>
  <c r="CE468" i="26"/>
  <c r="CJ468" i="26" s="1"/>
  <c r="CK468" i="26" s="1"/>
  <c r="CL468" i="26" s="1"/>
  <c r="CG468" i="26"/>
  <c r="CE322" i="26"/>
  <c r="CJ322" i="26" s="1"/>
  <c r="CK322" i="26" s="1"/>
  <c r="CL322" i="26" s="1"/>
  <c r="CG322" i="26"/>
  <c r="CE68" i="26"/>
  <c r="CJ68" i="26" s="1"/>
  <c r="CK68" i="26" s="1"/>
  <c r="CL68" i="26" s="1"/>
  <c r="CG68" i="26"/>
  <c r="CE148" i="26"/>
  <c r="CJ148" i="26" s="1"/>
  <c r="CK148" i="26" s="1"/>
  <c r="CL148" i="26" s="1"/>
  <c r="CG148" i="26"/>
  <c r="CE536" i="26"/>
  <c r="CJ536" i="26" s="1"/>
  <c r="CK536" i="26" s="1"/>
  <c r="CL536" i="26" s="1"/>
  <c r="CG536" i="26"/>
  <c r="CE478" i="26"/>
  <c r="CJ478" i="26" s="1"/>
  <c r="CK478" i="26" s="1"/>
  <c r="CL478" i="26" s="1"/>
  <c r="CG478" i="26"/>
  <c r="CE30" i="26"/>
  <c r="CJ30" i="26" s="1"/>
  <c r="CK30" i="26" s="1"/>
  <c r="CL30" i="26" s="1"/>
  <c r="CG30" i="26"/>
  <c r="CE14" i="26"/>
  <c r="CJ14" i="26" s="1"/>
  <c r="CK14" i="26" s="1"/>
  <c r="CL14" i="26" s="1"/>
  <c r="CG14" i="26"/>
  <c r="CE62" i="26"/>
  <c r="CJ62" i="26" s="1"/>
  <c r="CK62" i="26" s="1"/>
  <c r="CL62" i="26" s="1"/>
  <c r="CG62" i="26"/>
  <c r="CE158" i="26"/>
  <c r="CJ158" i="26" s="1"/>
  <c r="CK158" i="26" s="1"/>
  <c r="CL158" i="26" s="1"/>
  <c r="CG158" i="26"/>
  <c r="CE42" i="26"/>
  <c r="CJ42" i="26" s="1"/>
  <c r="CK42" i="26" s="1"/>
  <c r="CL42" i="26" s="1"/>
  <c r="CG42" i="26"/>
  <c r="CE78" i="26"/>
  <c r="CJ78" i="26" s="1"/>
  <c r="CK78" i="26" s="1"/>
  <c r="CL78" i="26" s="1"/>
  <c r="CG78" i="26"/>
  <c r="CC48" i="26"/>
  <c r="CB48" i="26"/>
  <c r="CD544" i="26"/>
  <c r="CB544" i="26"/>
  <c r="CC82" i="26"/>
  <c r="CB82" i="26"/>
  <c r="CE552" i="26"/>
  <c r="CJ552" i="26" s="1"/>
  <c r="CK552" i="26" s="1"/>
  <c r="CL552" i="26" s="1"/>
  <c r="CB552" i="26"/>
  <c r="CB570" i="26"/>
  <c r="CB84" i="26"/>
  <c r="CC114" i="26"/>
  <c r="CB114" i="26"/>
  <c r="CC120" i="26"/>
  <c r="CB120" i="26"/>
  <c r="CC136" i="26"/>
  <c r="CB136" i="26"/>
  <c r="CC22" i="26"/>
  <c r="CB22" i="26"/>
  <c r="CC98" i="26"/>
  <c r="CB98" i="26"/>
  <c r="CC250" i="26"/>
  <c r="CB250" i="26"/>
  <c r="CC280" i="26"/>
  <c r="CB280" i="26"/>
  <c r="CC50" i="26"/>
  <c r="CB50" i="26"/>
  <c r="CE84" i="26"/>
  <c r="CJ84" i="26" s="1"/>
  <c r="CK84" i="26" s="1"/>
  <c r="CL84" i="26" s="1"/>
  <c r="CC8" i="26"/>
  <c r="CB8" i="26"/>
  <c r="CC80" i="26"/>
  <c r="CB80" i="26"/>
  <c r="CC496" i="26"/>
  <c r="CB496" i="26"/>
  <c r="CC560" i="26"/>
  <c r="CB560" i="26"/>
  <c r="CO574" i="26"/>
  <c r="CA574" i="26"/>
  <c r="CC194" i="26"/>
  <c r="CB194" i="26"/>
  <c r="CC360" i="26"/>
  <c r="CB360" i="26"/>
  <c r="CC256" i="26"/>
  <c r="CB256" i="26"/>
  <c r="CC164" i="26"/>
  <c r="CB164" i="26"/>
  <c r="CB134" i="26"/>
  <c r="CD134" i="26"/>
  <c r="CC408" i="26"/>
  <c r="CB408" i="26"/>
  <c r="CC392" i="26"/>
  <c r="CB392" i="26"/>
  <c r="CC330" i="26"/>
  <c r="CB330" i="26"/>
  <c r="CC334" i="26"/>
  <c r="CB334" i="26"/>
  <c r="CC152" i="26"/>
  <c r="CB152" i="26"/>
  <c r="CB74" i="26"/>
  <c r="CD74" i="26"/>
  <c r="CB540" i="26"/>
  <c r="CD540" i="26"/>
  <c r="CB578" i="26"/>
  <c r="CD578" i="26"/>
  <c r="D623" i="26"/>
  <c r="F623" i="26" s="1"/>
  <c r="F629" i="26" s="1"/>
  <c r="D633" i="26"/>
  <c r="D637" i="26" s="1"/>
  <c r="BK588" i="26"/>
  <c r="BR544" i="26"/>
  <c r="BS544" i="26" s="1"/>
  <c r="CO544" i="26"/>
  <c r="BR134" i="26"/>
  <c r="BS134" i="26" s="1"/>
  <c r="CO134" i="26"/>
  <c r="BR82" i="26"/>
  <c r="BS82" i="26" s="1"/>
  <c r="AU586" i="26"/>
  <c r="AU584" i="26"/>
  <c r="BT388" i="26"/>
  <c r="BZ388" i="26" s="1"/>
  <c r="BR388" i="26"/>
  <c r="BS388" i="26" s="1"/>
  <c r="C45" i="3"/>
  <c r="BR350" i="26"/>
  <c r="BS350" i="26" s="1"/>
  <c r="BT350" i="26"/>
  <c r="BZ350" i="26" s="1"/>
  <c r="BT244" i="26"/>
  <c r="BZ244" i="26" s="1"/>
  <c r="BR244" i="26"/>
  <c r="BS244" i="26" s="1"/>
  <c r="BR118" i="26"/>
  <c r="BS118" i="26" s="1"/>
  <c r="BT118" i="26"/>
  <c r="BZ118" i="26" s="1"/>
  <c r="BP588" i="26"/>
  <c r="BR414" i="26"/>
  <c r="BS414" i="26" s="1"/>
  <c r="BT414" i="26"/>
  <c r="BZ414" i="26" s="1"/>
  <c r="BT398" i="26"/>
  <c r="BZ398" i="26" s="1"/>
  <c r="BR398" i="26"/>
  <c r="BS398" i="26" s="1"/>
  <c r="BT204" i="26"/>
  <c r="BZ204" i="26" s="1"/>
  <c r="BR204" i="26"/>
  <c r="BS204" i="26" s="1"/>
  <c r="BR228" i="26"/>
  <c r="BS228" i="26" s="1"/>
  <c r="BT228" i="26"/>
  <c r="BZ228" i="26" s="1"/>
  <c r="C44" i="3"/>
  <c r="BR574" i="26"/>
  <c r="BS574" i="26" s="1"/>
  <c r="BQ588" i="26"/>
  <c r="BO179" i="32" l="1"/>
  <c r="BR179" i="32"/>
  <c r="BO42" i="32"/>
  <c r="BR42" i="32"/>
  <c r="BO163" i="32"/>
  <c r="BR163" i="32"/>
  <c r="BO243" i="32"/>
  <c r="BR243" i="32"/>
  <c r="BO235" i="32"/>
  <c r="BR235" i="32"/>
  <c r="BO20" i="32"/>
  <c r="BR20" i="32"/>
  <c r="BO240" i="32"/>
  <c r="BR240" i="32"/>
  <c r="BO267" i="32"/>
  <c r="BR267" i="32"/>
  <c r="BO34" i="32"/>
  <c r="BR34" i="32"/>
  <c r="BO127" i="32"/>
  <c r="BR127" i="32"/>
  <c r="BO239" i="32"/>
  <c r="BR239" i="32"/>
  <c r="BO30" i="32"/>
  <c r="BR30" i="32"/>
  <c r="BO16" i="32"/>
  <c r="BR16" i="32"/>
  <c r="BO233" i="32"/>
  <c r="BR233" i="32"/>
  <c r="BO255" i="32"/>
  <c r="BR255" i="32"/>
  <c r="BO256" i="32"/>
  <c r="BR256" i="32"/>
  <c r="BO232" i="32"/>
  <c r="BR232" i="32"/>
  <c r="BO143" i="32"/>
  <c r="BR143" i="32"/>
  <c r="BO158" i="32"/>
  <c r="BR158" i="32"/>
  <c r="BO147" i="32"/>
  <c r="BR147" i="32"/>
  <c r="BO236" i="32"/>
  <c r="BR236" i="32"/>
  <c r="BO115" i="32"/>
  <c r="BR115" i="32"/>
  <c r="BO247" i="32"/>
  <c r="BR247" i="32"/>
  <c r="BO52" i="32"/>
  <c r="BR52" i="32"/>
  <c r="BO69" i="32"/>
  <c r="BR69" i="32"/>
  <c r="BO260" i="32"/>
  <c r="BR260" i="32"/>
  <c r="BO100" i="32"/>
  <c r="BR100" i="32"/>
  <c r="BO271" i="32"/>
  <c r="BR271" i="32"/>
  <c r="BO19" i="32"/>
  <c r="BR19" i="32"/>
  <c r="BO87" i="32"/>
  <c r="BR87" i="32"/>
  <c r="BO12" i="32"/>
  <c r="BR12" i="32"/>
  <c r="BO162" i="32"/>
  <c r="BR162" i="32"/>
  <c r="BO231" i="32"/>
  <c r="BR231" i="32"/>
  <c r="BO60" i="32"/>
  <c r="BR60" i="32"/>
  <c r="BO131" i="32"/>
  <c r="BR131" i="32"/>
  <c r="BO126" i="32"/>
  <c r="BR126" i="32"/>
  <c r="BO31" i="32"/>
  <c r="BR31" i="32"/>
  <c r="BO259" i="32"/>
  <c r="BR259" i="32"/>
  <c r="BO71" i="32"/>
  <c r="BR71" i="32"/>
  <c r="BO263" i="32"/>
  <c r="BR263" i="32"/>
  <c r="BO75" i="32"/>
  <c r="BR75" i="32"/>
  <c r="BO18" i="32"/>
  <c r="BR18" i="32"/>
  <c r="BO130" i="32"/>
  <c r="BR130" i="32"/>
  <c r="BO159" i="32"/>
  <c r="BR159" i="32"/>
  <c r="BO146" i="32"/>
  <c r="BR146" i="32"/>
  <c r="BO142" i="32"/>
  <c r="BR142" i="32"/>
  <c r="BO43" i="32"/>
  <c r="BR43" i="32"/>
  <c r="BO174" i="32"/>
  <c r="BR174" i="32"/>
  <c r="BA11" i="32"/>
  <c r="AZ11" i="32"/>
  <c r="AY174" i="32"/>
  <c r="AM174" i="32"/>
  <c r="AI62" i="32"/>
  <c r="BM62" i="32"/>
  <c r="AK62" i="32"/>
  <c r="AY130" i="32"/>
  <c r="AM130" i="32"/>
  <c r="BF59" i="32"/>
  <c r="AM59" i="32"/>
  <c r="BF153" i="32"/>
  <c r="AM153" i="32"/>
  <c r="BF192" i="32"/>
  <c r="AM192" i="32"/>
  <c r="BF226" i="32"/>
  <c r="AM226" i="32"/>
  <c r="BF37" i="32"/>
  <c r="AM37" i="32"/>
  <c r="AZ294" i="32"/>
  <c r="BA294" i="32"/>
  <c r="BF66" i="32"/>
  <c r="AM66" i="32"/>
  <c r="BF173" i="32"/>
  <c r="AM173" i="32"/>
  <c r="BF203" i="32"/>
  <c r="AM203" i="32"/>
  <c r="AZ128" i="32"/>
  <c r="BA128" i="32"/>
  <c r="BA55" i="32"/>
  <c r="AZ55" i="32"/>
  <c r="AZ213" i="32"/>
  <c r="BA213" i="32"/>
  <c r="BF181" i="32"/>
  <c r="AM181" i="32"/>
  <c r="BF90" i="32"/>
  <c r="AM90" i="32"/>
  <c r="AY236" i="32"/>
  <c r="AM236" i="32"/>
  <c r="M251" i="34"/>
  <c r="AG251" i="32" s="1"/>
  <c r="J305" i="34"/>
  <c r="AM260" i="32"/>
  <c r="AY260" i="32"/>
  <c r="AZ168" i="32"/>
  <c r="BA168" i="32"/>
  <c r="AZ102" i="32"/>
  <c r="BA102" i="32"/>
  <c r="AZ112" i="32"/>
  <c r="BA112" i="32"/>
  <c r="AY235" i="32"/>
  <c r="AM235" i="32"/>
  <c r="AZ139" i="32"/>
  <c r="BA139" i="32"/>
  <c r="AZ132" i="32"/>
  <c r="BA132" i="32"/>
  <c r="AM75" i="32"/>
  <c r="AY75" i="32"/>
  <c r="BA46" i="32"/>
  <c r="AZ46" i="32"/>
  <c r="BF145" i="32"/>
  <c r="AM145" i="32"/>
  <c r="BF38" i="32"/>
  <c r="AM38" i="32"/>
  <c r="AY20" i="32"/>
  <c r="AM20" i="32"/>
  <c r="BA275" i="32"/>
  <c r="AZ275" i="32"/>
  <c r="BF204" i="32"/>
  <c r="AM204" i="32"/>
  <c r="AM267" i="32"/>
  <c r="AY267" i="32"/>
  <c r="AM126" i="32"/>
  <c r="AY126" i="32"/>
  <c r="BF121" i="32"/>
  <c r="AM121" i="32"/>
  <c r="BF136" i="32"/>
  <c r="AM136" i="32"/>
  <c r="BF80" i="32"/>
  <c r="AM80" i="32"/>
  <c r="BF172" i="32"/>
  <c r="AM172" i="32"/>
  <c r="BF25" i="32"/>
  <c r="AM25" i="32"/>
  <c r="AZ148" i="32"/>
  <c r="BA148" i="32"/>
  <c r="AZ216" i="32"/>
  <c r="BA216" i="32"/>
  <c r="BF141" i="32"/>
  <c r="AM141" i="32"/>
  <c r="BF106" i="32"/>
  <c r="AM106" i="32"/>
  <c r="BF182" i="32"/>
  <c r="AM182" i="32"/>
  <c r="AY19" i="32"/>
  <c r="AM19" i="32"/>
  <c r="AY142" i="32"/>
  <c r="AM142" i="32"/>
  <c r="BF103" i="32"/>
  <c r="AM103" i="32"/>
  <c r="AY43" i="32"/>
  <c r="AM43" i="32"/>
  <c r="BA85" i="32"/>
  <c r="AZ85" i="32"/>
  <c r="BA40" i="32"/>
  <c r="AZ40" i="32"/>
  <c r="BA63" i="32"/>
  <c r="AZ63" i="32"/>
  <c r="BA199" i="32"/>
  <c r="AZ199" i="32"/>
  <c r="AM143" i="32"/>
  <c r="AY143" i="32"/>
  <c r="BF91" i="32"/>
  <c r="AM91" i="32"/>
  <c r="BA48" i="32"/>
  <c r="AZ48" i="32"/>
  <c r="AM231" i="32"/>
  <c r="AY231" i="32"/>
  <c r="BF77" i="32"/>
  <c r="AM77" i="32"/>
  <c r="AZ82" i="32"/>
  <c r="BA82" i="32"/>
  <c r="AZ200" i="32"/>
  <c r="BA200" i="32"/>
  <c r="BM300" i="32"/>
  <c r="AZ119" i="32"/>
  <c r="BA119" i="32"/>
  <c r="AY259" i="32"/>
  <c r="AM259" i="32"/>
  <c r="AZ188" i="32"/>
  <c r="BA188" i="32"/>
  <c r="BF220" i="32"/>
  <c r="AM220" i="32"/>
  <c r="BF57" i="32"/>
  <c r="AM57" i="32"/>
  <c r="AZ51" i="32"/>
  <c r="BA51" i="32"/>
  <c r="AZ291" i="32"/>
  <c r="BA291" i="32"/>
  <c r="BF208" i="32"/>
  <c r="AM208" i="32"/>
  <c r="BF206" i="32"/>
  <c r="AM206" i="32"/>
  <c r="BO249" i="32"/>
  <c r="AZ144" i="32"/>
  <c r="BA144" i="32"/>
  <c r="AM255" i="32"/>
  <c r="AY255" i="32"/>
  <c r="BF166" i="32"/>
  <c r="AM166" i="32"/>
  <c r="BF54" i="32"/>
  <c r="AM54" i="32"/>
  <c r="BF86" i="32"/>
  <c r="AM86" i="32"/>
  <c r="BN283" i="32"/>
  <c r="BO283" i="32" s="1"/>
  <c r="AL283" i="32"/>
  <c r="AI283" i="32"/>
  <c r="BM197" i="32"/>
  <c r="AI197" i="32"/>
  <c r="AK197" i="32"/>
  <c r="BN45" i="32"/>
  <c r="BO45" i="32" s="1"/>
  <c r="AL45" i="32"/>
  <c r="AI45" i="32"/>
  <c r="CP544" i="26"/>
  <c r="CQ544" i="26" s="1"/>
  <c r="D544" i="34"/>
  <c r="K275" i="34" s="1"/>
  <c r="N275" i="34" s="1"/>
  <c r="AH275" i="32" s="1"/>
  <c r="BN278" i="32"/>
  <c r="BO278" i="32" s="1"/>
  <c r="AL278" i="32"/>
  <c r="AI278" i="32"/>
  <c r="BN286" i="32"/>
  <c r="BO286" i="32" s="1"/>
  <c r="AL286" i="32"/>
  <c r="AI286" i="32"/>
  <c r="BN290" i="32"/>
  <c r="BO290" i="32" s="1"/>
  <c r="AL290" i="32"/>
  <c r="AI290" i="32"/>
  <c r="AZ289" i="32"/>
  <c r="BA289" i="32"/>
  <c r="AY240" i="32"/>
  <c r="AM240" i="32"/>
  <c r="BF149" i="32"/>
  <c r="AM149" i="32"/>
  <c r="BF170" i="32"/>
  <c r="AM170" i="32"/>
  <c r="BN279" i="32"/>
  <c r="BO279" i="32" s="1"/>
  <c r="AL279" i="32"/>
  <c r="AI279" i="32"/>
  <c r="BA111" i="32"/>
  <c r="AZ111" i="32"/>
  <c r="AM179" i="32"/>
  <c r="AY179" i="32"/>
  <c r="AM87" i="32"/>
  <c r="AY87" i="32"/>
  <c r="AY42" i="32"/>
  <c r="AM42" i="32"/>
  <c r="AM69" i="32"/>
  <c r="AY69" i="32"/>
  <c r="BF180" i="32"/>
  <c r="AM180" i="32"/>
  <c r="AZ284" i="32"/>
  <c r="BA284" i="32"/>
  <c r="AY16" i="32"/>
  <c r="AM16" i="32"/>
  <c r="K281" i="34"/>
  <c r="BN282" i="32"/>
  <c r="BO282" i="32" s="1"/>
  <c r="AL282" i="32"/>
  <c r="AI282" i="32"/>
  <c r="BN294" i="32"/>
  <c r="BO294" i="32" s="1"/>
  <c r="AL294" i="32"/>
  <c r="AI294" i="32"/>
  <c r="BM210" i="32"/>
  <c r="AI210" i="32"/>
  <c r="AK210" i="32"/>
  <c r="BA183" i="32"/>
  <c r="AZ183" i="32"/>
  <c r="AZ152" i="32"/>
  <c r="BA152" i="32"/>
  <c r="BF165" i="32"/>
  <c r="AM165" i="32"/>
  <c r="BF218" i="32"/>
  <c r="AM218" i="32"/>
  <c r="BN273" i="32"/>
  <c r="BO273" i="32" s="1"/>
  <c r="AL273" i="32"/>
  <c r="AI273" i="32"/>
  <c r="AI125" i="32"/>
  <c r="BM125" i="32"/>
  <c r="AK125" i="32"/>
  <c r="BF156" i="32"/>
  <c r="AM156" i="32"/>
  <c r="BA99" i="32"/>
  <c r="AZ99" i="32"/>
  <c r="BA283" i="32"/>
  <c r="AZ283" i="32"/>
  <c r="BF61" i="32"/>
  <c r="AM61" i="32"/>
  <c r="BF169" i="32"/>
  <c r="AM169" i="32"/>
  <c r="BF58" i="32"/>
  <c r="AM58" i="32"/>
  <c r="BF167" i="32"/>
  <c r="AM167" i="32"/>
  <c r="BA101" i="32"/>
  <c r="AZ101" i="32"/>
  <c r="BA215" i="32"/>
  <c r="AZ215" i="32"/>
  <c r="BF176" i="32"/>
  <c r="AM176" i="32"/>
  <c r="BF123" i="32"/>
  <c r="AM123" i="32"/>
  <c r="BF221" i="32"/>
  <c r="AM221" i="32"/>
  <c r="BF214" i="32"/>
  <c r="AM214" i="32"/>
  <c r="AM71" i="32"/>
  <c r="AY71" i="32"/>
  <c r="BF133" i="32"/>
  <c r="AM133" i="32"/>
  <c r="BF201" i="32"/>
  <c r="AM201" i="32"/>
  <c r="CP574" i="26"/>
  <c r="CQ574" i="26" s="1"/>
  <c r="D574" i="34"/>
  <c r="K291" i="34" s="1"/>
  <c r="N291" i="34" s="1"/>
  <c r="AH291" i="32" s="1"/>
  <c r="BF72" i="32"/>
  <c r="AM72" i="32"/>
  <c r="BF177" i="32"/>
  <c r="AM177" i="32"/>
  <c r="BF209" i="32"/>
  <c r="AM209" i="32"/>
  <c r="BF194" i="32"/>
  <c r="AM194" i="32"/>
  <c r="BF49" i="32"/>
  <c r="AM49" i="32"/>
  <c r="BN277" i="32"/>
  <c r="BO277" i="32" s="1"/>
  <c r="AL277" i="32"/>
  <c r="AI277" i="32"/>
  <c r="CP134" i="26"/>
  <c r="CQ134" i="26" s="1"/>
  <c r="D134" i="34"/>
  <c r="BA23" i="32"/>
  <c r="AZ23" i="32"/>
  <c r="AM243" i="32"/>
  <c r="AY243" i="32"/>
  <c r="AY100" i="32"/>
  <c r="AM100" i="32"/>
  <c r="AY146" i="32"/>
  <c r="AM146" i="32"/>
  <c r="AZ293" i="32"/>
  <c r="BA293" i="32"/>
  <c r="AY263" i="32"/>
  <c r="AM263" i="32"/>
  <c r="AZ290" i="32"/>
  <c r="BA290" i="32"/>
  <c r="BA79" i="32"/>
  <c r="AZ79" i="32"/>
  <c r="BA50" i="32"/>
  <c r="AZ50" i="32"/>
  <c r="AM115" i="32"/>
  <c r="AY115" i="32"/>
  <c r="AZ84" i="32"/>
  <c r="BA84" i="32"/>
  <c r="BA113" i="32"/>
  <c r="AZ113" i="32"/>
  <c r="BN287" i="32"/>
  <c r="BO287" i="32" s="1"/>
  <c r="AL287" i="32"/>
  <c r="AI287" i="32"/>
  <c r="AI117" i="32"/>
  <c r="BM117" i="32"/>
  <c r="AK117" i="32"/>
  <c r="BA14" i="32"/>
  <c r="AZ14" i="32"/>
  <c r="BF217" i="32"/>
  <c r="AM217" i="32"/>
  <c r="BF39" i="32"/>
  <c r="AM39" i="32"/>
  <c r="AM127" i="32"/>
  <c r="AY127" i="32"/>
  <c r="AY239" i="32"/>
  <c r="AM239" i="32"/>
  <c r="BF65" i="32"/>
  <c r="AM65" i="32"/>
  <c r="BF96" i="32"/>
  <c r="AM96" i="32"/>
  <c r="AZ164" i="32"/>
  <c r="BA164" i="32"/>
  <c r="AZ92" i="32"/>
  <c r="BA92" i="32"/>
  <c r="BA67" i="32"/>
  <c r="AZ67" i="32"/>
  <c r="BF140" i="32"/>
  <c r="AM140" i="32"/>
  <c r="BF186" i="32"/>
  <c r="AM186" i="32"/>
  <c r="BA81" i="32"/>
  <c r="AZ81" i="32"/>
  <c r="AY18" i="32"/>
  <c r="AM18" i="32"/>
  <c r="AY60" i="32"/>
  <c r="AM60" i="32"/>
  <c r="AY131" i="32"/>
  <c r="AM131" i="32"/>
  <c r="BA36" i="32"/>
  <c r="AZ36" i="32"/>
  <c r="AZ151" i="32"/>
  <c r="BA151" i="32"/>
  <c r="BF154" i="32"/>
  <c r="AM154" i="32"/>
  <c r="AY52" i="32"/>
  <c r="AM52" i="32"/>
  <c r="AZ207" i="32"/>
  <c r="BA207" i="32"/>
  <c r="AY159" i="32"/>
  <c r="AM159" i="32"/>
  <c r="BF196" i="32"/>
  <c r="AM196" i="32"/>
  <c r="BF124" i="32"/>
  <c r="AM124" i="32"/>
  <c r="BF118" i="32"/>
  <c r="AM118" i="32"/>
  <c r="BF64" i="32"/>
  <c r="AM64" i="32"/>
  <c r="AZ108" i="32"/>
  <c r="BA108" i="32"/>
  <c r="AZ190" i="32"/>
  <c r="BA190" i="32"/>
  <c r="BF211" i="32"/>
  <c r="AM211" i="32"/>
  <c r="AY31" i="32"/>
  <c r="AM31" i="32"/>
  <c r="AZ223" i="32"/>
  <c r="BA223" i="32"/>
  <c r="AZ212" i="32"/>
  <c r="BA212" i="32"/>
  <c r="BA8" i="32"/>
  <c r="AZ8" i="32"/>
  <c r="AZ171" i="32"/>
  <c r="BA171" i="32"/>
  <c r="AY30" i="32"/>
  <c r="AM30" i="32"/>
  <c r="AZ279" i="32"/>
  <c r="BA279" i="32"/>
  <c r="BA73" i="32"/>
  <c r="AZ73" i="32"/>
  <c r="BA24" i="32"/>
  <c r="AZ24" i="32"/>
  <c r="BF161" i="32"/>
  <c r="AM161" i="32"/>
  <c r="BF184" i="32"/>
  <c r="AM184" i="32"/>
  <c r="BF222" i="32"/>
  <c r="AM222" i="32"/>
  <c r="AM163" i="32"/>
  <c r="AY163" i="32"/>
  <c r="BA47" i="32"/>
  <c r="AZ47" i="32"/>
  <c r="AZ225" i="32"/>
  <c r="BA225" i="32"/>
  <c r="AY281" i="32"/>
  <c r="AK300" i="32"/>
  <c r="BA287" i="32"/>
  <c r="AZ287" i="32"/>
  <c r="AZ138" i="32"/>
  <c r="BA138" i="32"/>
  <c r="BF95" i="32"/>
  <c r="AM95" i="32"/>
  <c r="BF198" i="32"/>
  <c r="AM198" i="32"/>
  <c r="BF160" i="32"/>
  <c r="AM160" i="32"/>
  <c r="BA32" i="32"/>
  <c r="AZ32" i="32"/>
  <c r="BF137" i="32"/>
  <c r="AM137" i="32"/>
  <c r="BF185" i="32"/>
  <c r="AM185" i="32"/>
  <c r="BF135" i="32"/>
  <c r="AM135" i="32"/>
  <c r="BF17" i="32"/>
  <c r="AM17" i="32"/>
  <c r="AY249" i="32"/>
  <c r="AM249" i="32"/>
  <c r="AM147" i="32"/>
  <c r="AY147" i="32"/>
  <c r="AZ122" i="32"/>
  <c r="BA122" i="32"/>
  <c r="BF157" i="32"/>
  <c r="AM157" i="32"/>
  <c r="BF193" i="32"/>
  <c r="AM193" i="32"/>
  <c r="BF187" i="32"/>
  <c r="AM187" i="32"/>
  <c r="BF150" i="32"/>
  <c r="AM150" i="32"/>
  <c r="AM256" i="32"/>
  <c r="AY256" i="32"/>
  <c r="BF13" i="32"/>
  <c r="AM13" i="32"/>
  <c r="BN289" i="32"/>
  <c r="BO289" i="32" s="1"/>
  <c r="AL289" i="32"/>
  <c r="AI289" i="32"/>
  <c r="BF53" i="32"/>
  <c r="AM53" i="32"/>
  <c r="AI105" i="32"/>
  <c r="BM105" i="32"/>
  <c r="AK105" i="32"/>
  <c r="BA22" i="32"/>
  <c r="AZ22" i="32"/>
  <c r="BF249" i="32"/>
  <c r="AM271" i="32"/>
  <c r="AY271" i="32"/>
  <c r="AM247" i="32"/>
  <c r="AY247" i="32"/>
  <c r="BN104" i="32"/>
  <c r="BO104" i="32" s="1"/>
  <c r="AL104" i="32"/>
  <c r="AI104" i="32"/>
  <c r="BN293" i="32"/>
  <c r="BO293" i="32" s="1"/>
  <c r="AL293" i="32"/>
  <c r="AI293" i="32"/>
  <c r="AZ191" i="32"/>
  <c r="BA191" i="32"/>
  <c r="AY34" i="32"/>
  <c r="AM34" i="32"/>
  <c r="AI28" i="32"/>
  <c r="BM28" i="32"/>
  <c r="AK28" i="32"/>
  <c r="AM232" i="32"/>
  <c r="AY232" i="32"/>
  <c r="BN5" i="32"/>
  <c r="AL5" i="32"/>
  <c r="BA107" i="32"/>
  <c r="AZ107" i="32"/>
  <c r="AY12" i="32"/>
  <c r="AM12" i="32"/>
  <c r="AZ155" i="32"/>
  <c r="BA155" i="32"/>
  <c r="BF129" i="32"/>
  <c r="AM129" i="32"/>
  <c r="BF120" i="32"/>
  <c r="AM120" i="32"/>
  <c r="BF205" i="32"/>
  <c r="AM205" i="32"/>
  <c r="AY162" i="32"/>
  <c r="AM162" i="32"/>
  <c r="BN276" i="32"/>
  <c r="BO276" i="32" s="1"/>
  <c r="AL276" i="32"/>
  <c r="AI276" i="32"/>
  <c r="K272" i="34"/>
  <c r="BN292" i="32"/>
  <c r="BO292" i="32" s="1"/>
  <c r="AL292" i="32"/>
  <c r="AI292" i="32"/>
  <c r="AI44" i="32"/>
  <c r="BM44" i="32"/>
  <c r="AK44" i="32"/>
  <c r="AI202" i="32"/>
  <c r="BM202" i="32"/>
  <c r="AK202" i="32"/>
  <c r="AZ224" i="32"/>
  <c r="BA224" i="32"/>
  <c r="BF195" i="32"/>
  <c r="AM195" i="32"/>
  <c r="BN40" i="32"/>
  <c r="BO40" i="32" s="1"/>
  <c r="AL40" i="32"/>
  <c r="AI40" i="32"/>
  <c r="BM178" i="32"/>
  <c r="AI178" i="32"/>
  <c r="AK178" i="32"/>
  <c r="AZ219" i="32"/>
  <c r="BA219" i="32"/>
  <c r="AY158" i="32"/>
  <c r="AM158" i="32"/>
  <c r="BA227" i="32"/>
  <c r="AZ227" i="32"/>
  <c r="AM233" i="32"/>
  <c r="AY233" i="32"/>
  <c r="BF189" i="32"/>
  <c r="AM189" i="32"/>
  <c r="BF83" i="32"/>
  <c r="AM83" i="32"/>
  <c r="BA97" i="32"/>
  <c r="AZ97" i="32"/>
  <c r="BF116" i="32"/>
  <c r="AM116" i="32"/>
  <c r="BF134" i="32"/>
  <c r="AM134" i="32"/>
  <c r="BF76" i="32"/>
  <c r="AM76" i="32"/>
  <c r="CE578" i="26"/>
  <c r="CJ578" i="26" s="1"/>
  <c r="CK578" i="26" s="1"/>
  <c r="CL578" i="26" s="1"/>
  <c r="CH578" i="26"/>
  <c r="CE74" i="26"/>
  <c r="CJ74" i="26" s="1"/>
  <c r="CK74" i="26" s="1"/>
  <c r="CL74" i="26" s="1"/>
  <c r="CH74" i="26"/>
  <c r="CE50" i="26"/>
  <c r="CJ50" i="26" s="1"/>
  <c r="CK50" i="26" s="1"/>
  <c r="CL50" i="26" s="1"/>
  <c r="CG50" i="26"/>
  <c r="CE250" i="26"/>
  <c r="CJ250" i="26" s="1"/>
  <c r="CK250" i="26" s="1"/>
  <c r="CL250" i="26" s="1"/>
  <c r="CG250" i="26"/>
  <c r="CE22" i="26"/>
  <c r="CJ22" i="26" s="1"/>
  <c r="CK22" i="26" s="1"/>
  <c r="CL22" i="26" s="1"/>
  <c r="CG22" i="26"/>
  <c r="CE120" i="26"/>
  <c r="CJ120" i="26" s="1"/>
  <c r="CK120" i="26" s="1"/>
  <c r="CL120" i="26" s="1"/>
  <c r="CG120" i="26"/>
  <c r="CE544" i="26"/>
  <c r="CJ544" i="26" s="1"/>
  <c r="CK544" i="26" s="1"/>
  <c r="CL544" i="26" s="1"/>
  <c r="CH544" i="26"/>
  <c r="CE48" i="26"/>
  <c r="CJ48" i="26" s="1"/>
  <c r="CK48" i="26" s="1"/>
  <c r="CL48" i="26" s="1"/>
  <c r="CG48" i="26"/>
  <c r="CE540" i="26"/>
  <c r="CJ540" i="26" s="1"/>
  <c r="CK540" i="26" s="1"/>
  <c r="CL540" i="26" s="1"/>
  <c r="CH540" i="26"/>
  <c r="CE134" i="26"/>
  <c r="CJ134" i="26" s="1"/>
  <c r="CK134" i="26" s="1"/>
  <c r="CL134" i="26" s="1"/>
  <c r="CH134" i="26"/>
  <c r="CE280" i="26"/>
  <c r="CJ280" i="26" s="1"/>
  <c r="CK280" i="26" s="1"/>
  <c r="CL280" i="26" s="1"/>
  <c r="CG280" i="26"/>
  <c r="CE98" i="26"/>
  <c r="CJ98" i="26" s="1"/>
  <c r="CK98" i="26" s="1"/>
  <c r="CL98" i="26" s="1"/>
  <c r="CG98" i="26"/>
  <c r="CE136" i="26"/>
  <c r="CJ136" i="26" s="1"/>
  <c r="CK136" i="26" s="1"/>
  <c r="CL136" i="26" s="1"/>
  <c r="CG136" i="26"/>
  <c r="CE114" i="26"/>
  <c r="CJ114" i="26" s="1"/>
  <c r="CK114" i="26" s="1"/>
  <c r="CL114" i="26" s="1"/>
  <c r="CG114" i="26"/>
  <c r="CE82" i="26"/>
  <c r="CJ82" i="26" s="1"/>
  <c r="CK82" i="26" s="1"/>
  <c r="CL82" i="26" s="1"/>
  <c r="CG82" i="26"/>
  <c r="CE152" i="26"/>
  <c r="CJ152" i="26" s="1"/>
  <c r="CK152" i="26" s="1"/>
  <c r="CL152" i="26" s="1"/>
  <c r="CG152" i="26"/>
  <c r="CE334" i="26"/>
  <c r="CJ334" i="26" s="1"/>
  <c r="CK334" i="26" s="1"/>
  <c r="CL334" i="26" s="1"/>
  <c r="CG334" i="26"/>
  <c r="CE330" i="26"/>
  <c r="CJ330" i="26" s="1"/>
  <c r="CK330" i="26" s="1"/>
  <c r="CL330" i="26" s="1"/>
  <c r="CG330" i="26"/>
  <c r="CE392" i="26"/>
  <c r="CJ392" i="26" s="1"/>
  <c r="CK392" i="26" s="1"/>
  <c r="CL392" i="26" s="1"/>
  <c r="CG392" i="26"/>
  <c r="CE408" i="26"/>
  <c r="CJ408" i="26" s="1"/>
  <c r="CK408" i="26" s="1"/>
  <c r="CL408" i="26" s="1"/>
  <c r="CG408" i="26"/>
  <c r="CE164" i="26"/>
  <c r="CJ164" i="26" s="1"/>
  <c r="CK164" i="26" s="1"/>
  <c r="CL164" i="26" s="1"/>
  <c r="CG164" i="26"/>
  <c r="CE256" i="26"/>
  <c r="CJ256" i="26" s="1"/>
  <c r="CK256" i="26" s="1"/>
  <c r="CL256" i="26" s="1"/>
  <c r="CG256" i="26"/>
  <c r="CE360" i="26"/>
  <c r="CJ360" i="26" s="1"/>
  <c r="CK360" i="26" s="1"/>
  <c r="CL360" i="26" s="1"/>
  <c r="CG360" i="26"/>
  <c r="CE194" i="26"/>
  <c r="CJ194" i="26" s="1"/>
  <c r="CK194" i="26" s="1"/>
  <c r="CL194" i="26" s="1"/>
  <c r="CG194" i="26"/>
  <c r="CE560" i="26"/>
  <c r="CJ560" i="26" s="1"/>
  <c r="CK560" i="26" s="1"/>
  <c r="CL560" i="26" s="1"/>
  <c r="CG560" i="26"/>
  <c r="CE496" i="26"/>
  <c r="CJ496" i="26" s="1"/>
  <c r="CK496" i="26" s="1"/>
  <c r="CL496" i="26" s="1"/>
  <c r="CG496" i="26"/>
  <c r="CE80" i="26"/>
  <c r="CJ80" i="26" s="1"/>
  <c r="CK80" i="26" s="1"/>
  <c r="CL80" i="26" s="1"/>
  <c r="CG80" i="26"/>
  <c r="CE8" i="26"/>
  <c r="CJ8" i="26" s="1"/>
  <c r="CK8" i="26" s="1"/>
  <c r="CL8" i="26" s="1"/>
  <c r="CG8" i="26"/>
  <c r="CC244" i="26"/>
  <c r="CB244" i="26"/>
  <c r="CD574" i="26"/>
  <c r="CD588" i="26" s="1"/>
  <c r="CB574" i="26"/>
  <c r="CA588" i="26"/>
  <c r="CC118" i="26"/>
  <c r="CB118" i="26"/>
  <c r="CC228" i="26"/>
  <c r="CB228" i="26"/>
  <c r="CC204" i="26"/>
  <c r="CB204" i="26"/>
  <c r="CC398" i="26"/>
  <c r="CB398" i="26"/>
  <c r="CC414" i="26"/>
  <c r="CB414" i="26"/>
  <c r="CC350" i="26"/>
  <c r="CB350" i="26"/>
  <c r="CC388" i="26"/>
  <c r="CB388" i="26"/>
  <c r="CO588" i="26"/>
  <c r="CL492" i="26"/>
  <c r="BO210" i="32" l="1"/>
  <c r="BR210" i="32"/>
  <c r="BO125" i="32"/>
  <c r="BR125" i="32"/>
  <c r="BO44" i="32"/>
  <c r="BR44" i="32"/>
  <c r="BO105" i="32"/>
  <c r="BR105" i="32"/>
  <c r="BO117" i="32"/>
  <c r="BR117" i="32"/>
  <c r="BO62" i="32"/>
  <c r="BR62" i="32"/>
  <c r="BO197" i="32"/>
  <c r="BR197" i="32"/>
  <c r="BO178" i="32"/>
  <c r="BR178" i="32"/>
  <c r="BO28" i="32"/>
  <c r="BR28" i="32"/>
  <c r="BO202" i="32"/>
  <c r="BR202" i="32"/>
  <c r="D594" i="34"/>
  <c r="D595" i="34"/>
  <c r="BG134" i="32"/>
  <c r="BH134" i="32"/>
  <c r="BG189" i="32"/>
  <c r="BH189" i="32"/>
  <c r="BG195" i="32"/>
  <c r="BH195" i="32"/>
  <c r="AM202" i="32"/>
  <c r="AY202" i="32"/>
  <c r="BF276" i="32"/>
  <c r="AM276" i="32"/>
  <c r="BF5" i="32"/>
  <c r="AZ232" i="32"/>
  <c r="BA232" i="32"/>
  <c r="BG13" i="32"/>
  <c r="BH13" i="32"/>
  <c r="BG150" i="32"/>
  <c r="BH150" i="32"/>
  <c r="BG193" i="32"/>
  <c r="BH193" i="32"/>
  <c r="BG222" i="32"/>
  <c r="BH222" i="32"/>
  <c r="BG161" i="32"/>
  <c r="BH161" i="32"/>
  <c r="BA30" i="32"/>
  <c r="AZ30" i="32"/>
  <c r="BG211" i="32"/>
  <c r="BH211" i="32"/>
  <c r="BG118" i="32"/>
  <c r="BH118" i="32"/>
  <c r="BH196" i="32"/>
  <c r="BG196" i="32"/>
  <c r="BG154" i="32"/>
  <c r="BH154" i="32"/>
  <c r="AZ60" i="32"/>
  <c r="BA60" i="32"/>
  <c r="BG140" i="32"/>
  <c r="BH140" i="32"/>
  <c r="BG96" i="32"/>
  <c r="BH96" i="32"/>
  <c r="AZ239" i="32"/>
  <c r="BA239" i="32"/>
  <c r="BH39" i="32"/>
  <c r="BG39" i="32"/>
  <c r="BA115" i="32"/>
  <c r="AZ115" i="32"/>
  <c r="BA243" i="32"/>
  <c r="AZ243" i="32"/>
  <c r="K70" i="34"/>
  <c r="D593" i="34"/>
  <c r="D588" i="34"/>
  <c r="K300" i="34" s="1"/>
  <c r="BG194" i="32"/>
  <c r="BH194" i="32"/>
  <c r="BG177" i="32"/>
  <c r="BH177" i="32"/>
  <c r="BH133" i="32"/>
  <c r="BG133" i="32"/>
  <c r="BG214" i="32"/>
  <c r="BH214" i="32"/>
  <c r="BG123" i="32"/>
  <c r="BH123" i="32"/>
  <c r="BH167" i="32"/>
  <c r="BG167" i="32"/>
  <c r="BG169" i="32"/>
  <c r="BH169" i="32"/>
  <c r="BG156" i="32"/>
  <c r="BH156" i="32"/>
  <c r="BG218" i="32"/>
  <c r="BH218" i="32"/>
  <c r="BA69" i="32"/>
  <c r="AZ69" i="32"/>
  <c r="BA87" i="32"/>
  <c r="AZ87" i="32"/>
  <c r="BH149" i="32"/>
  <c r="BG149" i="32"/>
  <c r="BF278" i="32"/>
  <c r="AM278" i="32"/>
  <c r="BG54" i="32"/>
  <c r="BH54" i="32"/>
  <c r="BH208" i="32"/>
  <c r="BG208" i="32"/>
  <c r="BH220" i="32"/>
  <c r="BG220" i="32"/>
  <c r="BA259" i="32"/>
  <c r="AZ259" i="32"/>
  <c r="BG91" i="32"/>
  <c r="BH91" i="32"/>
  <c r="BA43" i="32"/>
  <c r="AZ43" i="32"/>
  <c r="AZ142" i="32"/>
  <c r="BA142" i="32"/>
  <c r="BG182" i="32"/>
  <c r="BH182" i="32"/>
  <c r="BH141" i="32"/>
  <c r="BG141" i="32"/>
  <c r="BG172" i="32"/>
  <c r="BH172" i="32"/>
  <c r="BG136" i="32"/>
  <c r="BH136" i="32"/>
  <c r="BH204" i="32"/>
  <c r="BG204" i="32"/>
  <c r="BA20" i="32"/>
  <c r="AZ20" i="32"/>
  <c r="BG145" i="32"/>
  <c r="BH145" i="32"/>
  <c r="AI251" i="32"/>
  <c r="BM251" i="32"/>
  <c r="BR251" i="32" s="1"/>
  <c r="AK251" i="32"/>
  <c r="AG299" i="32"/>
  <c r="BG90" i="32"/>
  <c r="BH90" i="32"/>
  <c r="BH173" i="32"/>
  <c r="BG173" i="32"/>
  <c r="BG226" i="32"/>
  <c r="BH226" i="32"/>
  <c r="BG153" i="32"/>
  <c r="BH153" i="32"/>
  <c r="AZ130" i="32"/>
  <c r="BA130" i="32"/>
  <c r="AZ233" i="32"/>
  <c r="BA233" i="32"/>
  <c r="AY178" i="32"/>
  <c r="AM178" i="32"/>
  <c r="BF40" i="32"/>
  <c r="AM40" i="32"/>
  <c r="BG205" i="32"/>
  <c r="BH205" i="32"/>
  <c r="BG129" i="32"/>
  <c r="BH129" i="32"/>
  <c r="BA12" i="32"/>
  <c r="AZ12" i="32"/>
  <c r="BF104" i="32"/>
  <c r="AM104" i="32"/>
  <c r="AZ271" i="32"/>
  <c r="BA271" i="32"/>
  <c r="BF289" i="32"/>
  <c r="AM289" i="32"/>
  <c r="AZ256" i="32"/>
  <c r="BA256" i="32"/>
  <c r="BA147" i="32"/>
  <c r="AZ147" i="32"/>
  <c r="AZ249" i="32"/>
  <c r="BA249" i="32"/>
  <c r="BH135" i="32"/>
  <c r="BG135" i="32"/>
  <c r="BG137" i="32"/>
  <c r="BH137" i="32"/>
  <c r="BG160" i="32"/>
  <c r="BH160" i="32"/>
  <c r="BH95" i="32"/>
  <c r="BG95" i="32"/>
  <c r="BA163" i="32"/>
  <c r="AZ163" i="32"/>
  <c r="BA127" i="32"/>
  <c r="AZ127" i="32"/>
  <c r="AM117" i="32"/>
  <c r="AY117" i="32"/>
  <c r="BF287" i="32"/>
  <c r="AM287" i="32"/>
  <c r="BA263" i="32"/>
  <c r="AZ263" i="32"/>
  <c r="AZ146" i="32"/>
  <c r="BA146" i="32"/>
  <c r="BA71" i="32"/>
  <c r="AZ71" i="32"/>
  <c r="AM125" i="32"/>
  <c r="AY125" i="32"/>
  <c r="BF273" i="32"/>
  <c r="AM273" i="32"/>
  <c r="N281" i="34"/>
  <c r="AH281" i="32" s="1"/>
  <c r="K306" i="34"/>
  <c r="BF286" i="32"/>
  <c r="AM286" i="32"/>
  <c r="BF45" i="32"/>
  <c r="AM45" i="32"/>
  <c r="BA143" i="32"/>
  <c r="AZ143" i="32"/>
  <c r="AZ267" i="32"/>
  <c r="BA267" i="32"/>
  <c r="AZ260" i="32"/>
  <c r="BA260" i="32"/>
  <c r="AY62" i="32"/>
  <c r="AM62" i="32"/>
  <c r="AZ174" i="32"/>
  <c r="BA174" i="32"/>
  <c r="N272" i="34"/>
  <c r="AH272" i="32" s="1"/>
  <c r="K305" i="34"/>
  <c r="AY28" i="32"/>
  <c r="AM28" i="32"/>
  <c r="BA34" i="32"/>
  <c r="AZ34" i="32"/>
  <c r="BF293" i="32"/>
  <c r="AM293" i="32"/>
  <c r="BG187" i="32"/>
  <c r="BH187" i="32"/>
  <c r="BH157" i="32"/>
  <c r="BG157" i="32"/>
  <c r="BH184" i="32"/>
  <c r="BG184" i="32"/>
  <c r="BA31" i="32"/>
  <c r="AZ31" i="32"/>
  <c r="BG64" i="32"/>
  <c r="BH64" i="32"/>
  <c r="BG124" i="32"/>
  <c r="BH124" i="32"/>
  <c r="AZ159" i="32"/>
  <c r="BA159" i="32"/>
  <c r="AZ52" i="32"/>
  <c r="BA52" i="32"/>
  <c r="AZ131" i="32"/>
  <c r="BA131" i="32"/>
  <c r="BA18" i="32"/>
  <c r="AZ18" i="32"/>
  <c r="BG186" i="32"/>
  <c r="BH186" i="32"/>
  <c r="BH65" i="32"/>
  <c r="BG65" i="32"/>
  <c r="BG217" i="32"/>
  <c r="BH217" i="32"/>
  <c r="BH49" i="32"/>
  <c r="BG49" i="32"/>
  <c r="BG209" i="32"/>
  <c r="BH209" i="32"/>
  <c r="BG72" i="32"/>
  <c r="BH72" i="32"/>
  <c r="BG201" i="32"/>
  <c r="BH201" i="32"/>
  <c r="BG221" i="32"/>
  <c r="BH221" i="32"/>
  <c r="BH176" i="32"/>
  <c r="BG176" i="32"/>
  <c r="BG58" i="32"/>
  <c r="BH58" i="32"/>
  <c r="BG61" i="32"/>
  <c r="BH61" i="32"/>
  <c r="BH165" i="32"/>
  <c r="BG165" i="32"/>
  <c r="BF282" i="32"/>
  <c r="AM282" i="32"/>
  <c r="BA179" i="32"/>
  <c r="AZ179" i="32"/>
  <c r="BG170" i="32"/>
  <c r="BH170" i="32"/>
  <c r="AZ240" i="32"/>
  <c r="BA240" i="32"/>
  <c r="BF290" i="32"/>
  <c r="AM290" i="32"/>
  <c r="BN275" i="32"/>
  <c r="BO275" i="32" s="1"/>
  <c r="AL275" i="32"/>
  <c r="AI275" i="32"/>
  <c r="BG86" i="32"/>
  <c r="BH86" i="32"/>
  <c r="BG166" i="32"/>
  <c r="BH166" i="32"/>
  <c r="BG206" i="32"/>
  <c r="BH206" i="32"/>
  <c r="BH57" i="32"/>
  <c r="BG57" i="32"/>
  <c r="BG77" i="32"/>
  <c r="BH77" i="32"/>
  <c r="BH103" i="32"/>
  <c r="BG103" i="32"/>
  <c r="BA19" i="32"/>
  <c r="AZ19" i="32"/>
  <c r="BG106" i="32"/>
  <c r="BH106" i="32"/>
  <c r="BH25" i="32"/>
  <c r="BG25" i="32"/>
  <c r="BG80" i="32"/>
  <c r="BH80" i="32"/>
  <c r="BG121" i="32"/>
  <c r="BH121" i="32"/>
  <c r="BG38" i="32"/>
  <c r="BH38" i="32"/>
  <c r="AZ235" i="32"/>
  <c r="BA235" i="32"/>
  <c r="AZ236" i="32"/>
  <c r="BA236" i="32"/>
  <c r="BG181" i="32"/>
  <c r="BH181" i="32"/>
  <c r="BG203" i="32"/>
  <c r="BH203" i="32"/>
  <c r="BG66" i="32"/>
  <c r="BH66" i="32"/>
  <c r="BG37" i="32"/>
  <c r="BH37" i="32"/>
  <c r="BH192" i="32"/>
  <c r="BG192" i="32"/>
  <c r="BG59" i="32"/>
  <c r="BH59" i="32"/>
  <c r="BG76" i="32"/>
  <c r="BH76" i="32"/>
  <c r="BG116" i="32"/>
  <c r="BH116" i="32"/>
  <c r="BG83" i="32"/>
  <c r="BH83" i="32"/>
  <c r="AZ158" i="32"/>
  <c r="BA158" i="32"/>
  <c r="AY44" i="32"/>
  <c r="AM44" i="32"/>
  <c r="BF292" i="32"/>
  <c r="AM292" i="32"/>
  <c r="AZ162" i="32"/>
  <c r="BA162" i="32"/>
  <c r="BG120" i="32"/>
  <c r="BH120" i="32"/>
  <c r="BA247" i="32"/>
  <c r="AZ247" i="32"/>
  <c r="BG249" i="32"/>
  <c r="BH249" i="32"/>
  <c r="AM105" i="32"/>
  <c r="AY105" i="32"/>
  <c r="BG53" i="32"/>
  <c r="BH53" i="32"/>
  <c r="BH17" i="32"/>
  <c r="BG17" i="32"/>
  <c r="BG185" i="32"/>
  <c r="BH185" i="32"/>
  <c r="BG198" i="32"/>
  <c r="BH198" i="32"/>
  <c r="AZ281" i="32"/>
  <c r="BA281" i="32"/>
  <c r="AZ100" i="32"/>
  <c r="BA100" i="32"/>
  <c r="BF277" i="32"/>
  <c r="AM277" i="32"/>
  <c r="BN291" i="32"/>
  <c r="BO291" i="32" s="1"/>
  <c r="AL291" i="32"/>
  <c r="AI291" i="32"/>
  <c r="AY210" i="32"/>
  <c r="AM210" i="32"/>
  <c r="BF294" i="32"/>
  <c r="AM294" i="32"/>
  <c r="BA16" i="32"/>
  <c r="AZ16" i="32"/>
  <c r="BH180" i="32"/>
  <c r="BG180" i="32"/>
  <c r="BA42" i="32"/>
  <c r="AZ42" i="32"/>
  <c r="BF279" i="32"/>
  <c r="AM279" i="32"/>
  <c r="AM197" i="32"/>
  <c r="AY197" i="32"/>
  <c r="BF283" i="32"/>
  <c r="AM283" i="32"/>
  <c r="AZ255" i="32"/>
  <c r="BA255" i="32"/>
  <c r="BA231" i="32"/>
  <c r="AZ231" i="32"/>
  <c r="AZ126" i="32"/>
  <c r="BA126" i="32"/>
  <c r="BA75" i="32"/>
  <c r="AZ75" i="32"/>
  <c r="CE350" i="26"/>
  <c r="CJ350" i="26" s="1"/>
  <c r="CK350" i="26" s="1"/>
  <c r="CL350" i="26" s="1"/>
  <c r="CG350" i="26"/>
  <c r="CE398" i="26"/>
  <c r="CJ398" i="26" s="1"/>
  <c r="CK398" i="26" s="1"/>
  <c r="CL398" i="26" s="1"/>
  <c r="CG398" i="26"/>
  <c r="CE228" i="26"/>
  <c r="CJ228" i="26" s="1"/>
  <c r="CK228" i="26" s="1"/>
  <c r="CL228" i="26" s="1"/>
  <c r="CG228" i="26"/>
  <c r="CE118" i="26"/>
  <c r="CJ118" i="26" s="1"/>
  <c r="CK118" i="26" s="1"/>
  <c r="CL118" i="26" s="1"/>
  <c r="CG118" i="26"/>
  <c r="CE388" i="26"/>
  <c r="CJ388" i="26" s="1"/>
  <c r="CK388" i="26" s="1"/>
  <c r="CL388" i="26" s="1"/>
  <c r="CG388" i="26"/>
  <c r="CE414" i="26"/>
  <c r="CJ414" i="26" s="1"/>
  <c r="CK414" i="26" s="1"/>
  <c r="CL414" i="26" s="1"/>
  <c r="CG414" i="26"/>
  <c r="CE204" i="26"/>
  <c r="CJ204" i="26" s="1"/>
  <c r="CK204" i="26" s="1"/>
  <c r="CL204" i="26" s="1"/>
  <c r="CG204" i="26"/>
  <c r="CE574" i="26"/>
  <c r="CJ574" i="26" s="1"/>
  <c r="CK574" i="26" s="1"/>
  <c r="CL574" i="26" s="1"/>
  <c r="CH574" i="26"/>
  <c r="CE244" i="26"/>
  <c r="CJ244" i="26" s="1"/>
  <c r="CK244" i="26" s="1"/>
  <c r="CL244" i="26" s="1"/>
  <c r="CG244" i="26"/>
  <c r="D597" i="34" l="1"/>
  <c r="AZ210" i="32"/>
  <c r="BA210" i="32"/>
  <c r="BG283" i="32"/>
  <c r="BH283" i="32"/>
  <c r="BG279" i="32"/>
  <c r="BH279" i="32"/>
  <c r="BH294" i="32"/>
  <c r="BG294" i="32"/>
  <c r="BF291" i="32"/>
  <c r="AM291" i="32"/>
  <c r="BA105" i="32"/>
  <c r="AZ105" i="32"/>
  <c r="BG290" i="32"/>
  <c r="BH290" i="32"/>
  <c r="BG282" i="32"/>
  <c r="BH282" i="32"/>
  <c r="AZ125" i="32"/>
  <c r="BA125" i="32"/>
  <c r="BO251" i="32"/>
  <c r="BM299" i="32"/>
  <c r="AZ202" i="32"/>
  <c r="BA202" i="32"/>
  <c r="BN272" i="32"/>
  <c r="AL272" i="32"/>
  <c r="AI272" i="32"/>
  <c r="AH299" i="32"/>
  <c r="AI299" i="32" s="1"/>
  <c r="AZ62" i="32"/>
  <c r="BA62" i="32"/>
  <c r="BG45" i="32"/>
  <c r="BH45" i="32"/>
  <c r="BN281" i="32"/>
  <c r="AH300" i="32"/>
  <c r="AI300" i="32" s="1"/>
  <c r="AL281" i="32"/>
  <c r="AI281" i="32"/>
  <c r="BG287" i="32"/>
  <c r="BH287" i="32"/>
  <c r="AZ178" i="32"/>
  <c r="BA178" i="32"/>
  <c r="BG5" i="32"/>
  <c r="BH5" i="32"/>
  <c r="AZ197" i="32"/>
  <c r="BA197" i="32"/>
  <c r="BF275" i="32"/>
  <c r="AM275" i="32"/>
  <c r="N70" i="34"/>
  <c r="K296" i="34"/>
  <c r="K301" i="34" s="1"/>
  <c r="K304" i="34"/>
  <c r="K308" i="34" s="1"/>
  <c r="BH292" i="32"/>
  <c r="BG292" i="32"/>
  <c r="BA117" i="32"/>
  <c r="AZ117" i="32"/>
  <c r="BG277" i="32"/>
  <c r="BH277" i="32"/>
  <c r="BA44" i="32"/>
  <c r="AZ44" i="32"/>
  <c r="BG293" i="32"/>
  <c r="BH293" i="32"/>
  <c r="BA28" i="32"/>
  <c r="AZ28" i="32"/>
  <c r="BH286" i="32"/>
  <c r="BG286" i="32"/>
  <c r="BG273" i="32"/>
  <c r="BH273" i="32"/>
  <c r="BH289" i="32"/>
  <c r="BG289" i="32"/>
  <c r="BG104" i="32"/>
  <c r="BH104" i="32"/>
  <c r="BG40" i="32"/>
  <c r="BH40" i="32"/>
  <c r="AM251" i="32"/>
  <c r="AY251" i="32"/>
  <c r="AK299" i="32"/>
  <c r="BH278" i="32"/>
  <c r="BG278" i="32"/>
  <c r="BH276" i="32"/>
  <c r="BG276" i="32"/>
  <c r="O298" i="32"/>
  <c r="O302" i="32" s="1"/>
  <c r="O296" i="32"/>
  <c r="AN598" i="26" s="1"/>
  <c r="AS4" i="26"/>
  <c r="U5" i="32"/>
  <c r="AN602" i="26" l="1"/>
  <c r="E598" i="26"/>
  <c r="E602" i="26" s="1"/>
  <c r="BF272" i="32"/>
  <c r="AM272" i="32"/>
  <c r="AL299" i="32"/>
  <c r="AM299" i="32" s="1"/>
  <c r="BG275" i="32"/>
  <c r="BH275" i="32"/>
  <c r="AH70" i="32"/>
  <c r="N296" i="34"/>
  <c r="BN300" i="32"/>
  <c r="BO300" i="32" s="1"/>
  <c r="BO281" i="32"/>
  <c r="BO272" i="32"/>
  <c r="BN299" i="32"/>
  <c r="BO299" i="32" s="1"/>
  <c r="AZ251" i="32"/>
  <c r="BA251" i="32"/>
  <c r="AL300" i="32"/>
  <c r="AM300" i="32" s="1"/>
  <c r="BF281" i="32"/>
  <c r="AM281" i="32"/>
  <c r="BG291" i="32"/>
  <c r="BH291" i="32"/>
  <c r="AW4" i="26"/>
  <c r="BJ4" i="26" s="1"/>
  <c r="AN582" i="26"/>
  <c r="E15" i="3" s="1" a="1"/>
  <c r="E15" i="3" s="1"/>
  <c r="J15" i="3" s="1"/>
  <c r="U298" i="32"/>
  <c r="W298" i="32" s="1"/>
  <c r="W302" i="32" s="1"/>
  <c r="W5" i="32"/>
  <c r="AC5" i="32"/>
  <c r="U296" i="32"/>
  <c r="U304" i="32" s="1"/>
  <c r="AS582" i="26"/>
  <c r="AU4" i="26"/>
  <c r="AU582" i="26" s="1"/>
  <c r="AU588" i="26" l="1"/>
  <c r="BR589" i="26" s="1"/>
  <c r="BN70" i="32"/>
  <c r="AL70" i="32"/>
  <c r="AI70" i="32"/>
  <c r="AH296" i="32"/>
  <c r="AH298" i="32"/>
  <c r="AH302" i="32" s="1"/>
  <c r="BG281" i="32"/>
  <c r="BH281" i="32"/>
  <c r="BG272" i="32"/>
  <c r="BH272" i="32"/>
  <c r="AW588" i="26"/>
  <c r="BH4" i="26"/>
  <c r="CN4" i="26" s="1"/>
  <c r="C4" i="34" s="1"/>
  <c r="BF4" i="26"/>
  <c r="BG4" i="26" s="1"/>
  <c r="BG588" i="26" s="1"/>
  <c r="E30" i="3"/>
  <c r="I31" i="3" s="1"/>
  <c r="I15" i="3"/>
  <c r="I30" i="3" s="1"/>
  <c r="J31" i="3" s="1"/>
  <c r="AN588" i="26"/>
  <c r="AS588" i="26" s="1"/>
  <c r="AN591" i="26"/>
  <c r="D591" i="26" s="1"/>
  <c r="U302" i="32"/>
  <c r="W314" i="32" s="1"/>
  <c r="W317" i="32" s="1"/>
  <c r="AS591" i="26"/>
  <c r="AS595" i="26" s="1"/>
  <c r="AC298" i="32"/>
  <c r="AC296" i="32"/>
  <c r="AE5" i="32"/>
  <c r="AE296" i="32" s="1"/>
  <c r="BT4" i="26"/>
  <c r="BR4" i="26"/>
  <c r="BJ588" i="26"/>
  <c r="W296" i="32"/>
  <c r="X5" i="32"/>
  <c r="X296" i="32" s="1"/>
  <c r="J30" i="3"/>
  <c r="J34" i="3" s="1"/>
  <c r="C43" i="3"/>
  <c r="AS596" i="26" l="1"/>
  <c r="AN593" i="26"/>
  <c r="D593" i="26" s="1"/>
  <c r="D595" i="26" s="1"/>
  <c r="C46" i="3"/>
  <c r="C48" i="3" s="1"/>
  <c r="U317" i="32"/>
  <c r="AH314" i="32"/>
  <c r="AP314" i="32" s="1"/>
  <c r="AH320" i="32"/>
  <c r="J5" i="34"/>
  <c r="C588" i="34"/>
  <c r="C593" i="34"/>
  <c r="C597" i="34" s="1"/>
  <c r="D598" i="34" s="1"/>
  <c r="D600" i="34" s="1"/>
  <c r="BF70" i="32"/>
  <c r="AM70" i="32"/>
  <c r="AL296" i="32"/>
  <c r="AL298" i="32"/>
  <c r="AL302" i="32" s="1"/>
  <c r="BO70" i="32"/>
  <c r="BN298" i="32"/>
  <c r="BN302" i="32" s="1"/>
  <c r="BN314" i="32" s="1"/>
  <c r="BN317" i="32" s="1"/>
  <c r="BN296" i="32"/>
  <c r="BH588" i="26"/>
  <c r="BH590" i="26" s="1"/>
  <c r="BH592" i="26" s="1"/>
  <c r="BF588" i="26"/>
  <c r="AN603" i="26"/>
  <c r="AQ589" i="26"/>
  <c r="D598" i="26"/>
  <c r="W304" i="32"/>
  <c r="BT588" i="26"/>
  <c r="BZ4" i="26"/>
  <c r="CP4" i="26"/>
  <c r="CN588" i="26"/>
  <c r="CO589" i="26" s="1"/>
  <c r="O313" i="19"/>
  <c r="O314" i="19" s="1"/>
  <c r="BR588" i="26"/>
  <c r="BS4" i="26"/>
  <c r="BS588" i="26" s="1"/>
  <c r="AE298" i="32"/>
  <c r="AE302" i="32" s="1"/>
  <c r="AE314" i="32" s="1"/>
  <c r="AE317" i="32" s="1"/>
  <c r="AC302" i="32"/>
  <c r="AH321" i="32" l="1"/>
  <c r="AH317" i="32"/>
  <c r="AP317" i="32"/>
  <c r="AC314" i="32"/>
  <c r="AC317" i="32" s="1"/>
  <c r="AG319" i="32"/>
  <c r="AI319" i="32" s="1"/>
  <c r="BG70" i="32"/>
  <c r="BG296" i="32" s="1"/>
  <c r="BH70" i="32"/>
  <c r="BF296" i="32"/>
  <c r="J300" i="34"/>
  <c r="D589" i="34"/>
  <c r="M5" i="34"/>
  <c r="J296" i="34"/>
  <c r="J304" i="34"/>
  <c r="J308" i="34" s="1"/>
  <c r="AU589" i="26"/>
  <c r="E612" i="26" s="1"/>
  <c r="CC4" i="26"/>
  <c r="CB4" i="26"/>
  <c r="CB588" i="26" s="1"/>
  <c r="CP588" i="26"/>
  <c r="CP590" i="26" s="1"/>
  <c r="CQ4" i="26"/>
  <c r="CQ588" i="26" s="1"/>
  <c r="F598" i="26"/>
  <c r="D607" i="26"/>
  <c r="D602" i="26"/>
  <c r="D603" i="26" s="1"/>
  <c r="J301" i="34" l="1"/>
  <c r="K298" i="34"/>
  <c r="M296" i="34"/>
  <c r="N298" i="34" s="1"/>
  <c r="AG5" i="32"/>
  <c r="BG299" i="32"/>
  <c r="BG298" i="32"/>
  <c r="AU590" i="26"/>
  <c r="CE4" i="26"/>
  <c r="CG4" i="26"/>
  <c r="CC588" i="26"/>
  <c r="D610" i="26"/>
  <c r="E610" i="26" s="1"/>
  <c r="D627" i="26"/>
  <c r="D612" i="26" l="1"/>
  <c r="D628" i="26" s="1"/>
  <c r="D629" i="26" s="1"/>
  <c r="F630" i="26" s="1"/>
  <c r="BG300" i="32"/>
  <c r="BM5" i="32"/>
  <c r="BR5" i="32" s="1"/>
  <c r="AI5" i="32"/>
  <c r="AI296" i="32" s="1"/>
  <c r="AG298" i="32"/>
  <c r="AG296" i="32"/>
  <c r="AK5" i="32"/>
  <c r="N299" i="34"/>
  <c r="D615" i="26"/>
  <c r="CE588" i="26"/>
  <c r="CJ4" i="26"/>
  <c r="CK4" i="26" s="1"/>
  <c r="AI298" i="32" l="1"/>
  <c r="AI302" i="32" s="1"/>
  <c r="AI314" i="32" s="1"/>
  <c r="AI317" i="32" s="1"/>
  <c r="AG302" i="32"/>
  <c r="AK296" i="32"/>
  <c r="AK298" i="32"/>
  <c r="AY5" i="32"/>
  <c r="AM5" i="32"/>
  <c r="AM296" i="32" s="1"/>
  <c r="BM298" i="32"/>
  <c r="BM296" i="32"/>
  <c r="BO5" i="32"/>
  <c r="CK588" i="26"/>
  <c r="CL4" i="26"/>
  <c r="CL588" i="26" s="1"/>
  <c r="B64" i="27" s="1"/>
  <c r="C49" i="27" l="1"/>
  <c r="C64" i="27"/>
  <c r="AG314" i="32"/>
  <c r="AO314" i="32" s="1"/>
  <c r="AG320" i="32"/>
  <c r="AM298" i="32"/>
  <c r="AM302" i="32" s="1"/>
  <c r="AK302" i="32"/>
  <c r="BM302" i="32"/>
  <c r="BM314" i="32" s="1"/>
  <c r="BM317" i="32" s="1"/>
  <c r="BO298" i="32"/>
  <c r="BO302" i="32" s="1"/>
  <c r="BO314" i="32" s="1"/>
  <c r="BO317" i="32" s="1"/>
  <c r="BO296" i="32"/>
  <c r="AZ5" i="32"/>
  <c r="AZ296" i="32" s="1"/>
  <c r="BA5" i="32"/>
  <c r="AY296" i="32"/>
  <c r="B38" i="27"/>
  <c r="B49" i="27"/>
  <c r="CK603" i="26"/>
  <c r="CK604" i="26" s="1"/>
  <c r="C38" i="27"/>
  <c r="C39" i="27" s="1"/>
  <c r="AG321" i="32" l="1"/>
  <c r="AI321" i="32" s="1"/>
  <c r="AI320" i="32"/>
  <c r="AG317" i="32"/>
  <c r="AZ298" i="32"/>
  <c r="AZ299" i="32"/>
  <c r="AQ314" i="32" l="1"/>
  <c r="AQ317" i="32" s="1"/>
  <c r="AO317" i="32"/>
  <c r="AZ300"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<sst xmlns="http://schemas.openxmlformats.org/spreadsheetml/2006/main" count="9730" uniqueCount="2432">
  <si>
    <t>Revenue</t>
  </si>
  <si>
    <t>ED3235</t>
  </si>
  <si>
    <t>St Peter's Church of England Voluntary Aided Infants' School, Alvescot</t>
  </si>
  <si>
    <t>St Joseph's Catholic Primary School, Carterton</t>
  </si>
  <si>
    <t>The Blake Church of England (Aided) Primary School</t>
  </si>
  <si>
    <t>St Nicolas CE P, Abingdon</t>
  </si>
  <si>
    <t>Blewbury Endowed CE P</t>
  </si>
  <si>
    <t>Hagbourne CE P</t>
  </si>
  <si>
    <t>your capital cost centre balances are equal to the capital CFR balance.  Schools often find their capital cost centre balances do not equal the capital CFR balance.  In the past this has resulted in some schools capital balances being incorrectly reported.  To ensure you have got this right you should ensure the capital ledger codes have only been used against the capital cost centre and there aren't any revenue postings to your capital cost centres.</t>
  </si>
  <si>
    <t>Direct Revenue Financing (revenue contributions to capital)</t>
  </si>
  <si>
    <t>TOTAL</t>
  </si>
  <si>
    <t>CAPITAL BALANCES</t>
  </si>
  <si>
    <t>B03</t>
  </si>
  <si>
    <t>Devolved Formula Capital Balance</t>
  </si>
  <si>
    <t>B04</t>
  </si>
  <si>
    <t>B05</t>
  </si>
  <si>
    <t>Other Capital Balances</t>
  </si>
  <si>
    <t>School Name:</t>
  </si>
  <si>
    <t>Contact Tel. No.</t>
  </si>
  <si>
    <t>£</t>
  </si>
  <si>
    <t>Faringdon Community College</t>
  </si>
  <si>
    <t>King Alfred's Community and Sports College</t>
  </si>
  <si>
    <t>St Gregory the Great  VA Catholic Secondary School</t>
  </si>
  <si>
    <t>The Marlborough Church of England School</t>
  </si>
  <si>
    <t>Lord Williams's School</t>
  </si>
  <si>
    <t>Blessed George Napier RC School</t>
  </si>
  <si>
    <t>Woodeaton Manor</t>
  </si>
  <si>
    <t>Frank Wise</t>
  </si>
  <si>
    <t>John Watson</t>
  </si>
  <si>
    <t>Springfield</t>
  </si>
  <si>
    <t>Northern House</t>
  </si>
  <si>
    <t>Iffley Mead</t>
  </si>
  <si>
    <t>Notes</t>
  </si>
  <si>
    <t>E30</t>
  </si>
  <si>
    <t>Other Please Specify</t>
  </si>
  <si>
    <t>Devolved Formula Capital (DFC) Allocation</t>
  </si>
  <si>
    <t>We would not expect any expenditure to be shown within CE01 - Purchase of land or buildings.</t>
  </si>
  <si>
    <t>Note (1)</t>
  </si>
  <si>
    <t>Fitzwaryn</t>
  </si>
  <si>
    <t>Bardwell</t>
  </si>
  <si>
    <t>Northfield</t>
  </si>
  <si>
    <t>Kingfisher</t>
  </si>
  <si>
    <t>Fir Tree Junior School</t>
  </si>
  <si>
    <t>Stockham Primary School</t>
  </si>
  <si>
    <t>Thomas Reade Primary School</t>
  </si>
  <si>
    <t>Wood Farm Primary School</t>
  </si>
  <si>
    <t>Edward Feild Primary School</t>
  </si>
  <si>
    <t>John Hampden Primary School</t>
  </si>
  <si>
    <t>Dashwood School</t>
  </si>
  <si>
    <t>Carswell Community Primary School</t>
  </si>
  <si>
    <t>Cholsey Primary School</t>
  </si>
  <si>
    <t>Manor School</t>
  </si>
  <si>
    <t>Thameside Primary School</t>
  </si>
  <si>
    <t>Long Furlong Primary School</t>
  </si>
  <si>
    <t>Millbrook County School</t>
  </si>
  <si>
    <t>St Edmund's Catholic Primary School</t>
  </si>
  <si>
    <t>All Saints Church of England (Aided) Primary School</t>
  </si>
  <si>
    <t>Dunmore Primary School</t>
  </si>
  <si>
    <t>Shenington Church of England Primary School</t>
  </si>
  <si>
    <t>The Warriner School</t>
  </si>
  <si>
    <t>Chipping Norton School</t>
  </si>
  <si>
    <t>Banbury School</t>
  </si>
  <si>
    <t>Bicester Community College</t>
  </si>
  <si>
    <t>The Cooper School</t>
  </si>
  <si>
    <t>Burford School &amp; Community College</t>
  </si>
  <si>
    <t>Carterton Community College</t>
  </si>
  <si>
    <t>The Henry Box School</t>
  </si>
  <si>
    <t>Wood Green School</t>
  </si>
  <si>
    <t>Bartholomew School</t>
  </si>
  <si>
    <t>Gillotts School</t>
  </si>
  <si>
    <t>Gosford Hill School</t>
  </si>
  <si>
    <t>Wheatley Park School</t>
  </si>
  <si>
    <t>Icknield Community College</t>
  </si>
  <si>
    <t>Chiltern Edge Community School</t>
  </si>
  <si>
    <t>Langtree School</t>
  </si>
  <si>
    <t>The Cherwell School</t>
  </si>
  <si>
    <t>Oxford Community School</t>
  </si>
  <si>
    <t>Cheney School</t>
  </si>
  <si>
    <t>Larkmead School</t>
  </si>
  <si>
    <t>John Mason School</t>
  </si>
  <si>
    <t>Fitzharrys School</t>
  </si>
  <si>
    <t>Matthew Arnold School</t>
  </si>
  <si>
    <t>St Birinus (Boys) School</t>
  </si>
  <si>
    <t>Didcot Girls' School</t>
  </si>
  <si>
    <t>Wallingford School</t>
  </si>
  <si>
    <t>Rush Common School</t>
  </si>
  <si>
    <t>Pegasus School</t>
  </si>
  <si>
    <t>SPECIFIC NOTES OF GUIDANCE ON COMPLETING THE CAPITAL RETURN</t>
  </si>
  <si>
    <t>CI04 - CERA</t>
  </si>
  <si>
    <t>Balance to be allocated to funding source</t>
  </si>
  <si>
    <t>Voluntary Contributions</t>
  </si>
  <si>
    <t>Comments</t>
  </si>
  <si>
    <t>DFC</t>
  </si>
  <si>
    <t>School</t>
  </si>
  <si>
    <t>HTG</t>
  </si>
  <si>
    <t>Finstock Church of England Primary School</t>
  </si>
  <si>
    <t>Chadlington Church of England Primary School</t>
  </si>
  <si>
    <t>Hook Norton Church of England Primary School</t>
  </si>
  <si>
    <t>Bloxham Church of England Primary School</t>
  </si>
  <si>
    <t>Launton Church of England Primary School</t>
  </si>
  <si>
    <t>Aston and Cote Church of England Primary School</t>
  </si>
  <si>
    <t>Ducklington Primary School</t>
  </si>
  <si>
    <t>Hailey Church of England Primary School</t>
  </si>
  <si>
    <t>St Kenelm's C of E (VC) School</t>
  </si>
  <si>
    <t>Standlake Church of England Primary School</t>
  </si>
  <si>
    <t>Wychwood Church of England Primary School</t>
  </si>
  <si>
    <t>your revenue contributions to capital have been treated correctly.  The CFR categories 'E30 - Revenue contribution to Capital' and 'CI04 - Direct Revenue Financing (revenue contributions to capital)' should equal each other.  Failure to do this will result in your balances having to be adjusted.</t>
  </si>
  <si>
    <t>you have performed all of your monthly processes</t>
  </si>
  <si>
    <t>CFR</t>
  </si>
  <si>
    <t>CAPITAL SUMMARY</t>
  </si>
  <si>
    <t>Capital Funding</t>
  </si>
  <si>
    <t>Capital Expenditure</t>
  </si>
  <si>
    <t>Description</t>
  </si>
  <si>
    <t>CE01</t>
  </si>
  <si>
    <t>CE02</t>
  </si>
  <si>
    <t>CE03</t>
  </si>
  <si>
    <t>CE04</t>
  </si>
  <si>
    <t>Total</t>
  </si>
  <si>
    <t>CI01</t>
  </si>
  <si>
    <t>Capital Income</t>
  </si>
  <si>
    <t>CI03</t>
  </si>
  <si>
    <t>Voluntary or Private income</t>
  </si>
  <si>
    <t>CI04</t>
  </si>
  <si>
    <t>Bletchingdon Parochial Church of England Primary School</t>
  </si>
  <si>
    <t>Combe Church of England Primary School</t>
  </si>
  <si>
    <t>Tackley Church of England Primary School</t>
  </si>
  <si>
    <t>School (PLEASE NOTE DOESN'T INCLUDE POST FINAL ACCOUNT ADJUSTMENTS SEE BALANCES FILE)</t>
  </si>
  <si>
    <t>Shellingford Church of England (Voluntary Aided) School</t>
  </si>
  <si>
    <t>St Mary's Church of England (Aided) Primary School, Chipping Norton</t>
  </si>
  <si>
    <t xml:space="preserve">Willowcroft Community School </t>
  </si>
  <si>
    <t>Burford School and Community College</t>
  </si>
  <si>
    <t>ED2507</t>
  </si>
  <si>
    <t>ED2510</t>
  </si>
  <si>
    <t>ED2513</t>
  </si>
  <si>
    <t>ED2521</t>
  </si>
  <si>
    <t>ED2529</t>
  </si>
  <si>
    <t>ED2531</t>
  </si>
  <si>
    <t>ED2533</t>
  </si>
  <si>
    <t>ED2539</t>
  </si>
  <si>
    <t>ED2562</t>
  </si>
  <si>
    <t>ED2563</t>
  </si>
  <si>
    <t>ED2565</t>
  </si>
  <si>
    <t>ED2569</t>
  </si>
  <si>
    <t>ED2583</t>
  </si>
  <si>
    <t>ED2589</t>
  </si>
  <si>
    <t>ED2593</t>
  </si>
  <si>
    <t>ED2594</t>
  </si>
  <si>
    <t>ED2595</t>
  </si>
  <si>
    <t>ED2598</t>
  </si>
  <si>
    <t>ED2606</t>
  </si>
  <si>
    <t>ED2607</t>
  </si>
  <si>
    <t>ED2610</t>
  </si>
  <si>
    <t>ED3005</t>
  </si>
  <si>
    <t>ED3040</t>
  </si>
  <si>
    <t>ED3043</t>
  </si>
  <si>
    <t>ED3065</t>
  </si>
  <si>
    <t>ED3082</t>
  </si>
  <si>
    <t>ED3085</t>
  </si>
  <si>
    <t>ED3090</t>
  </si>
  <si>
    <t>ED3120</t>
  </si>
  <si>
    <t>ED3123</t>
  </si>
  <si>
    <t>ED3127</t>
  </si>
  <si>
    <t>ED3128</t>
  </si>
  <si>
    <t>ED3130</t>
  </si>
  <si>
    <t>ED3131</t>
  </si>
  <si>
    <t>ED3145</t>
  </si>
  <si>
    <t>ED3146</t>
  </si>
  <si>
    <t>ED3161</t>
  </si>
  <si>
    <t>ED3167</t>
  </si>
  <si>
    <t>ED3180</t>
  </si>
  <si>
    <t>ED3186</t>
  </si>
  <si>
    <t>ED3200</t>
  </si>
  <si>
    <t>ED3207</t>
  </si>
  <si>
    <t>ED3208</t>
  </si>
  <si>
    <t>ED3210</t>
  </si>
  <si>
    <t>ED3221</t>
  </si>
  <si>
    <t>ED3222</t>
  </si>
  <si>
    <t>ED3223</t>
  </si>
  <si>
    <t>ED3225</t>
  </si>
  <si>
    <t>ED3228</t>
  </si>
  <si>
    <t>ED3230</t>
  </si>
  <si>
    <t>ED3231</t>
  </si>
  <si>
    <t>Others / Notes</t>
  </si>
  <si>
    <t>Wantage Church of England Primary School</t>
  </si>
  <si>
    <t>Hagbourne Church of England Primary School</t>
  </si>
  <si>
    <t>The Hendreds Church of England School</t>
  </si>
  <si>
    <t>Uffington Church of England Primary School</t>
  </si>
  <si>
    <t>St Francis Church of England Primary School</t>
  </si>
  <si>
    <t>Trinity Church of England Primary School</t>
  </si>
  <si>
    <t>Any revenue funding transferred to capital will be will be utilised first to finance capital expenditure. Carry forward balances will not be permitted. If revenue resources have been identified to support capital investment, they should be held within the revenue earmarked reserves until required (expenditure incurred).</t>
  </si>
  <si>
    <t xml:space="preserve">you have reviewed your capital balances to ensure you have correctly treated your capital transactions.  </t>
  </si>
  <si>
    <t xml:space="preserve">The external auditors for the local authority have requested that balances relating to revenue contributions to capital remain as a revenue balance until the year of spend.
</t>
  </si>
  <si>
    <t>DfE Ref:</t>
  </si>
  <si>
    <t>Ashbury with Compton Beauchamp Church of England (A) Primary School</t>
  </si>
  <si>
    <t>Northbourne Church of England Primary School</t>
  </si>
  <si>
    <t>Shellingford CE (Voluntary Aided) School</t>
  </si>
  <si>
    <t>Wootton St Peter Church of England School</t>
  </si>
  <si>
    <t>St Amand's Catholic Primary School</t>
  </si>
  <si>
    <t>OCC funded - Other Standards</t>
  </si>
  <si>
    <t>ED2200</t>
  </si>
  <si>
    <t>St Edburg's CE (VA) School</t>
  </si>
  <si>
    <t>St Christopher's CE School</t>
  </si>
  <si>
    <t>The Blake CE (Aided) School</t>
  </si>
  <si>
    <t>The Batt CE Voluntary Aided School</t>
  </si>
  <si>
    <t>St Peter's CE School (Cassington)</t>
  </si>
  <si>
    <t>Dr South's CE Voluntary Aided School</t>
  </si>
  <si>
    <t>Wootton-by-Woodstock CE (Aided) School</t>
  </si>
  <si>
    <t>Ewelme CE School</t>
  </si>
  <si>
    <t>Little Milton CE School</t>
  </si>
  <si>
    <t>St Laurence CE (A) School</t>
  </si>
  <si>
    <t>Checkendon CE (A) School</t>
  </si>
  <si>
    <t>Goring CE Aided School</t>
  </si>
  <si>
    <t>Kidmore End CE (Aided) School</t>
  </si>
  <si>
    <t>Shiplake CE School</t>
  </si>
  <si>
    <t>Sacred Heart Catholic School (Henley-on-Thames)</t>
  </si>
  <si>
    <t>Our Lady of Lourdes Catholic School (Witney)</t>
  </si>
  <si>
    <t>St Thomas More Catholic School (Kidlington)</t>
  </si>
  <si>
    <t>St Mary's Catholic School (Bicester)</t>
  </si>
  <si>
    <t>St Joseph's Catholic School (Banbury)</t>
  </si>
  <si>
    <t>St Joseph's Catholic School (Thame)</t>
  </si>
  <si>
    <t>Dr Radcliffe's CE School</t>
  </si>
  <si>
    <t>St Barnabas' CE (Aided) School</t>
  </si>
  <si>
    <t>Contributions</t>
  </si>
  <si>
    <t>ED2456</t>
  </si>
  <si>
    <t>ED2461</t>
  </si>
  <si>
    <t>ED2465</t>
  </si>
  <si>
    <t>ED2504</t>
  </si>
  <si>
    <t>ED2506</t>
  </si>
  <si>
    <t>Our Lady's Catholic Primary School</t>
  </si>
  <si>
    <t>Hanwell Fields Community School</t>
  </si>
  <si>
    <t>St Aloysius' Catholic Primary School</t>
  </si>
  <si>
    <t>Appleton Church of England (A) Primary School</t>
  </si>
  <si>
    <t>The Batt Church of England Voluntary Aided Primary School</t>
  </si>
  <si>
    <t>B3212</t>
  </si>
  <si>
    <t>Loans</t>
  </si>
  <si>
    <t>Kitchen</t>
  </si>
  <si>
    <t>Other Grants</t>
  </si>
  <si>
    <t>Cont's</t>
  </si>
  <si>
    <t>Check</t>
  </si>
  <si>
    <t>Total Grants</t>
  </si>
  <si>
    <t>Funding</t>
  </si>
  <si>
    <t>Barley Hill Primary School</t>
  </si>
  <si>
    <t>Mill Lane School</t>
  </si>
  <si>
    <t>Nettlebed Community School</t>
  </si>
  <si>
    <t>Sonning Common Primary School</t>
  </si>
  <si>
    <t>Woodcote Primary School</t>
  </si>
  <si>
    <t>Valley Road School</t>
  </si>
  <si>
    <t>Badgemore Community School</t>
  </si>
  <si>
    <t>Bayards Hill Primary School</t>
  </si>
  <si>
    <t>Cutteslowe Primary School</t>
  </si>
  <si>
    <t>East Oxford Primary School</t>
  </si>
  <si>
    <t>Windmill Primary School</t>
  </si>
  <si>
    <t>New Marston Primary School</t>
  </si>
  <si>
    <t>Rose Hill Primary School</t>
  </si>
  <si>
    <t>West Oxford Community Primary School</t>
  </si>
  <si>
    <t>Wolvercote Primary School</t>
  </si>
  <si>
    <t>Orchard Meadow Primary School</t>
  </si>
  <si>
    <t>Larkrise School</t>
  </si>
  <si>
    <t>Chilton County Primary School</t>
  </si>
  <si>
    <t>Drayton CP School</t>
  </si>
  <si>
    <t>Faringdon Infants' School</t>
  </si>
  <si>
    <t>Faringdon Junior School</t>
  </si>
  <si>
    <t>Harwell Primary School</t>
  </si>
  <si>
    <t>Dry Sandford Primary School</t>
  </si>
  <si>
    <t>South Moreton School</t>
  </si>
  <si>
    <t>St John's Primary School</t>
  </si>
  <si>
    <t>Botley Primary School</t>
  </si>
  <si>
    <t>Watchfield Primary School</t>
  </si>
  <si>
    <t>Charlton Primary School</t>
  </si>
  <si>
    <t>all capital income/expenditure is included on your return.  Any transactions made after your submission will NOT be included in the calculations of your capital balances.</t>
  </si>
  <si>
    <t>To enable you to get your reported capital balances correct you should ensure:</t>
  </si>
  <si>
    <t>Orchard Fields Community School</t>
  </si>
  <si>
    <t>Hardwick Primary School</t>
  </si>
  <si>
    <t>Whitchurch Primary School</t>
  </si>
  <si>
    <t>King's Meadow Primary School</t>
  </si>
  <si>
    <t>Glory Farm Primary School</t>
  </si>
  <si>
    <t>Queen's Dyke CP School</t>
  </si>
  <si>
    <t>Sandhills Community Primary School</t>
  </si>
  <si>
    <t>Mill Lane Community Primary School</t>
  </si>
  <si>
    <t>South Stoke Primary School</t>
  </si>
  <si>
    <t>Larkrise Primary School</t>
  </si>
  <si>
    <t>ED1024</t>
  </si>
  <si>
    <t>ED1027</t>
  </si>
  <si>
    <t>ED2001</t>
  </si>
  <si>
    <t>ED2056</t>
  </si>
  <si>
    <t>ED2057</t>
  </si>
  <si>
    <t>ED2103</t>
  </si>
  <si>
    <t>ED2106</t>
  </si>
  <si>
    <t>ED2209</t>
  </si>
  <si>
    <t>ED2252</t>
  </si>
  <si>
    <t>ED2459</t>
  </si>
  <si>
    <t>ED2555</t>
  </si>
  <si>
    <t>ED2561</t>
  </si>
  <si>
    <t>ED2574</t>
  </si>
  <si>
    <t>ED2587</t>
  </si>
  <si>
    <t>ED2590</t>
  </si>
  <si>
    <t>ED2592</t>
  </si>
  <si>
    <t>ED2605</t>
  </si>
  <si>
    <t>ED3022</t>
  </si>
  <si>
    <t>ED3044</t>
  </si>
  <si>
    <t>ED3064</t>
  </si>
  <si>
    <t>ED3083</t>
  </si>
  <si>
    <t>ED3124</t>
  </si>
  <si>
    <t>ED3125</t>
  </si>
  <si>
    <t>ED3147</t>
  </si>
  <si>
    <t>ED3181</t>
  </si>
  <si>
    <t>ED3183</t>
  </si>
  <si>
    <t>ED3206</t>
  </si>
  <si>
    <t>ED3213</t>
  </si>
  <si>
    <t>ED3242</t>
  </si>
  <si>
    <t>ED3251</t>
  </si>
  <si>
    <t>ED3254</t>
  </si>
  <si>
    <t>Great Milton CE School</t>
  </si>
  <si>
    <t>Culham Parochial CE School</t>
  </si>
  <si>
    <t>Diploma</t>
  </si>
  <si>
    <t>Contributions to OCC</t>
  </si>
  <si>
    <t>Meadowbrook College</t>
  </si>
  <si>
    <t>Variance</t>
  </si>
  <si>
    <t>Income to OCC</t>
  </si>
  <si>
    <t>Marsh Baldon CE (Controlled) School</t>
  </si>
  <si>
    <t>Culham Parochial Church of England School</t>
  </si>
  <si>
    <t>Crowmarsh Gifford Church of England School</t>
  </si>
  <si>
    <t>Peppard Church of England Primary School</t>
  </si>
  <si>
    <t>Stoke Row Church of England School</t>
  </si>
  <si>
    <t>Freeland Church of England Primary School</t>
  </si>
  <si>
    <t>St Andrew's Church of England Primary School</t>
  </si>
  <si>
    <t>New Hinksey Church of England Primary School</t>
  </si>
  <si>
    <t>Brightwell-cum-Sotwell Church of England (C) Primary School</t>
  </si>
  <si>
    <t>Buckland Church of England Primary School</t>
  </si>
  <si>
    <t>Cumnor CE School (Voluntary Controlled)</t>
  </si>
  <si>
    <t>Woodstock Church of England Primary School</t>
  </si>
  <si>
    <t>Bladon Church of England Primary School</t>
  </si>
  <si>
    <t>Horspath Church of England Primary School</t>
  </si>
  <si>
    <t>Aston Rowant Church of England Primary School</t>
  </si>
  <si>
    <t>Clifton Hampden Church of England Primary School</t>
  </si>
  <si>
    <t>Lewknor Church of England Primary School</t>
  </si>
  <si>
    <t>Dorchester St Birinus Church of England School</t>
  </si>
  <si>
    <t>Longworth Primary School</t>
  </si>
  <si>
    <t>North Hinksey Church of England Primary School</t>
  </si>
  <si>
    <t>Radley Church of England Primary School</t>
  </si>
  <si>
    <t>Shrivenham Church of England Controlled School</t>
  </si>
  <si>
    <t>Sunningwell Church of England Primary School</t>
  </si>
  <si>
    <t>St Nicholas' CE Infants' School &amp; Nursery Class (Wallingford)</t>
  </si>
  <si>
    <t>Frank Wise School</t>
  </si>
  <si>
    <t>John Watson School</t>
  </si>
  <si>
    <t>Springfield School</t>
  </si>
  <si>
    <t>Northern House School</t>
  </si>
  <si>
    <t>North Kidlington Primary School</t>
  </si>
  <si>
    <t>RAF Benson Community Primary School</t>
  </si>
  <si>
    <t>Chalgrove Community Primary School</t>
  </si>
  <si>
    <t>Stadhampton Primary School</t>
  </si>
  <si>
    <t>Tetsworth Primary School</t>
  </si>
  <si>
    <t>Watlington Primary School</t>
  </si>
  <si>
    <t>Berinsfield Community Primary School</t>
  </si>
  <si>
    <t>Langford Village Community School</t>
  </si>
  <si>
    <t>Ladygrove Park Primary School</t>
  </si>
  <si>
    <t>Bure Park Primary School</t>
  </si>
  <si>
    <t>The John Henry Newman CE (A) Primary School</t>
  </si>
  <si>
    <t>St Birinus School</t>
  </si>
  <si>
    <t>King Alfred's</t>
  </si>
  <si>
    <t>Woodeaton Manor School</t>
  </si>
  <si>
    <t>St Edburg's Church of England (VA) School</t>
  </si>
  <si>
    <t>St Peter's CE Voluntary Aided Infants School (Alvescot)</t>
  </si>
  <si>
    <t>St Christopher's Church of England School</t>
  </si>
  <si>
    <t>St Joseph's Catholic School (Carterton)</t>
  </si>
  <si>
    <t>SCS</t>
  </si>
  <si>
    <t>Major</t>
  </si>
  <si>
    <t>Edith Moorhouse School</t>
  </si>
  <si>
    <t>Witney C School</t>
  </si>
  <si>
    <t>Tower Hill C School</t>
  </si>
  <si>
    <t>St Nicholas School, Oxford</t>
  </si>
  <si>
    <t>William Fletcher School</t>
  </si>
  <si>
    <t>North Kidlington School</t>
  </si>
  <si>
    <t>Sandhills School</t>
  </si>
  <si>
    <t>RAF Benson C School</t>
  </si>
  <si>
    <t>Chalgrove C School</t>
  </si>
  <si>
    <t>Stadhampton School</t>
  </si>
  <si>
    <t>Tetsworth School</t>
  </si>
  <si>
    <t>Watlington School</t>
  </si>
  <si>
    <t>Berinsfield C School</t>
  </si>
  <si>
    <t>Barley Hill School</t>
  </si>
  <si>
    <t>Nettlebed C School</t>
  </si>
  <si>
    <t>Sonning Common School</t>
  </si>
  <si>
    <t>South Stoke C School</t>
  </si>
  <si>
    <t>Woodcote School</t>
  </si>
  <si>
    <t>Badgemore C School</t>
  </si>
  <si>
    <t>Bayards Hill School</t>
  </si>
  <si>
    <t>Cutteslowe School</t>
  </si>
  <si>
    <t>East Oxford School</t>
  </si>
  <si>
    <t>Windmill School</t>
  </si>
  <si>
    <t>New Marston School</t>
  </si>
  <si>
    <t>Rose Hill School</t>
  </si>
  <si>
    <t>West Oxford C School</t>
  </si>
  <si>
    <t>Wolvercote School</t>
  </si>
  <si>
    <t>Orchard Meadow School</t>
  </si>
  <si>
    <t>Chilton County School</t>
  </si>
  <si>
    <t>Harwell School</t>
  </si>
  <si>
    <t>Dry Sandford School</t>
  </si>
  <si>
    <t>St John's School</t>
  </si>
  <si>
    <t>Botley School</t>
  </si>
  <si>
    <t>Watchfield School</t>
  </si>
  <si>
    <t>Charlton School</t>
  </si>
  <si>
    <t>Stockham School</t>
  </si>
  <si>
    <t>Thomas Reade School</t>
  </si>
  <si>
    <t>Wood Farm School</t>
  </si>
  <si>
    <t>Edward Feild School</t>
  </si>
  <si>
    <t>John Hampden School</t>
  </si>
  <si>
    <t>Stephen Freeman School</t>
  </si>
  <si>
    <t>ED3211</t>
  </si>
  <si>
    <t>Our Lady's Catholic School</t>
  </si>
  <si>
    <t>Hanwell Fields C School</t>
  </si>
  <si>
    <t>St Joseph's Catholic School (Oxford)</t>
  </si>
  <si>
    <t>ED3233</t>
  </si>
  <si>
    <t>ED3234</t>
  </si>
  <si>
    <t>ED3238</t>
  </si>
  <si>
    <t>ED3240</t>
  </si>
  <si>
    <t>ED3241</t>
  </si>
  <si>
    <t>ED3247</t>
  </si>
  <si>
    <t>ED3249</t>
  </si>
  <si>
    <t>ED3253</t>
  </si>
  <si>
    <t>ED3256</t>
  </si>
  <si>
    <t>ED3262</t>
  </si>
  <si>
    <t>ED3351</t>
  </si>
  <si>
    <t>ED3803</t>
  </si>
  <si>
    <t>ED3835</t>
  </si>
  <si>
    <t>ED3836</t>
  </si>
  <si>
    <t>ED3912</t>
  </si>
  <si>
    <t>ED4094</t>
  </si>
  <si>
    <t>ED4117</t>
  </si>
  <si>
    <t>ED4600</t>
  </si>
  <si>
    <t>St Ebbe's CE (Aided) School</t>
  </si>
  <si>
    <t>SS Mary &amp; John CE School</t>
  </si>
  <si>
    <t>SS Philip &amp; James' CE Aided School</t>
  </si>
  <si>
    <t>ED3257</t>
  </si>
  <si>
    <t>ED3822</t>
  </si>
  <si>
    <t>ED3823</t>
  </si>
  <si>
    <t>ED3861</t>
  </si>
  <si>
    <t>ED4007</t>
  </si>
  <si>
    <t>ED4010</t>
  </si>
  <si>
    <t>ED4021</t>
  </si>
  <si>
    <t>ED4040</t>
  </si>
  <si>
    <t>ED4041</t>
  </si>
  <si>
    <t>ED4050</t>
  </si>
  <si>
    <t>ED4052</t>
  </si>
  <si>
    <t>ED4054</t>
  </si>
  <si>
    <t>ED4055</t>
  </si>
  <si>
    <t>ED4077</t>
  </si>
  <si>
    <t>ED4082</t>
  </si>
  <si>
    <t>ED4116</t>
  </si>
  <si>
    <t>ED4125</t>
  </si>
  <si>
    <t>ED4127</t>
  </si>
  <si>
    <t>ED4128</t>
  </si>
  <si>
    <t>ED4140</t>
  </si>
  <si>
    <t>ED4145</t>
  </si>
  <si>
    <t>ED4560</t>
  </si>
  <si>
    <t>ED4580</t>
  </si>
  <si>
    <t>ED7030</t>
  </si>
  <si>
    <t>ED1005</t>
  </si>
  <si>
    <t>ED1006</t>
  </si>
  <si>
    <t>ED1010</t>
  </si>
  <si>
    <t>ED2053</t>
  </si>
  <si>
    <t>ED2104</t>
  </si>
  <si>
    <t>ED2202</t>
  </si>
  <si>
    <t>ED2254</t>
  </si>
  <si>
    <t>ED2303</t>
  </si>
  <si>
    <t>ED2357</t>
  </si>
  <si>
    <t>ED2463</t>
  </si>
  <si>
    <t>ED2522</t>
  </si>
  <si>
    <t>ED2525</t>
  </si>
  <si>
    <t>ED2543</t>
  </si>
  <si>
    <t>ED2560</t>
  </si>
  <si>
    <t>ED2567</t>
  </si>
  <si>
    <t>ED2578</t>
  </si>
  <si>
    <t>ED2597</t>
  </si>
  <si>
    <t>ED2601</t>
  </si>
  <si>
    <t>ED2602</t>
  </si>
  <si>
    <t>ED2603</t>
  </si>
  <si>
    <t>ED2609</t>
  </si>
  <si>
    <t>ED3100</t>
  </si>
  <si>
    <t>ED3122</t>
  </si>
  <si>
    <t>ED3142</t>
  </si>
  <si>
    <t>ED3144</t>
  </si>
  <si>
    <t>ED3165</t>
  </si>
  <si>
    <t>ED3182</t>
  </si>
  <si>
    <t>ED3184</t>
  </si>
  <si>
    <t>ED3187</t>
  </si>
  <si>
    <t>ED3190</t>
  </si>
  <si>
    <t>ED3224</t>
  </si>
  <si>
    <t>ED3237</t>
  </si>
  <si>
    <t>ED3239</t>
  </si>
  <si>
    <t>ED3243</t>
  </si>
  <si>
    <t>ED3244</t>
  </si>
  <si>
    <t>ED3246</t>
  </si>
  <si>
    <t>ED3248</t>
  </si>
  <si>
    <t>ED3252</t>
  </si>
  <si>
    <t>ED3258</t>
  </si>
  <si>
    <t>ED3260</t>
  </si>
  <si>
    <t>ED3452</t>
  </si>
  <si>
    <t>ED3500</t>
  </si>
  <si>
    <t>ED3839</t>
  </si>
  <si>
    <t>ED3859</t>
  </si>
  <si>
    <t>ED4030</t>
  </si>
  <si>
    <t>ED4060</t>
  </si>
  <si>
    <t>ED4120</t>
  </si>
  <si>
    <t>ED4129</t>
  </si>
  <si>
    <t>ED4139</t>
  </si>
  <si>
    <t>ED4141</t>
  </si>
  <si>
    <t>ED4142</t>
  </si>
  <si>
    <t>ED7031</t>
  </si>
  <si>
    <t>ED1016</t>
  </si>
  <si>
    <t>ED1019</t>
  </si>
  <si>
    <t>ED1032</t>
  </si>
  <si>
    <t>ED2208</t>
  </si>
  <si>
    <t>ED2304</t>
  </si>
  <si>
    <t>ED2353</t>
  </si>
  <si>
    <t>ED2450</t>
  </si>
  <si>
    <t>ED2455</t>
  </si>
  <si>
    <t>ED2527</t>
  </si>
  <si>
    <t>ED2534</t>
  </si>
  <si>
    <t>ED2566</t>
  </si>
  <si>
    <t>ED2572</t>
  </si>
  <si>
    <t>ED2573</t>
  </si>
  <si>
    <t>ED2591</t>
  </si>
  <si>
    <t>ED2596</t>
  </si>
  <si>
    <t>ED2608</t>
  </si>
  <si>
    <t>ED3000</t>
  </si>
  <si>
    <t>ED3081</t>
  </si>
  <si>
    <t>ED3141</t>
  </si>
  <si>
    <t>ED3188</t>
  </si>
  <si>
    <t>ED3205</t>
  </si>
  <si>
    <t>ED3605</t>
  </si>
  <si>
    <t>ED3810</t>
  </si>
  <si>
    <t>ED3824</t>
  </si>
  <si>
    <t>ED3833</t>
  </si>
  <si>
    <t>ED3837</t>
  </si>
  <si>
    <t>ED4092</t>
  </si>
  <si>
    <t>ED4126</t>
  </si>
  <si>
    <t>ED7002</t>
  </si>
  <si>
    <t>ED7012</t>
  </si>
  <si>
    <t>ED1011</t>
  </si>
  <si>
    <t>ED1017</t>
  </si>
  <si>
    <t>ED1022</t>
  </si>
  <si>
    <t>ED1031</t>
  </si>
  <si>
    <t>ED2002</t>
  </si>
  <si>
    <t>ED2055</t>
  </si>
  <si>
    <t>ED2058</t>
  </si>
  <si>
    <t>ED2059</t>
  </si>
  <si>
    <t>ED2060</t>
  </si>
  <si>
    <t>ED2100</t>
  </si>
  <si>
    <t>ED2110</t>
  </si>
  <si>
    <t>ED2151</t>
  </si>
  <si>
    <t>ED2207</t>
  </si>
  <si>
    <t>ED2210</t>
  </si>
  <si>
    <t>ED2211</t>
  </si>
  <si>
    <t>ED2250</t>
  </si>
  <si>
    <t>ED2251</t>
  </si>
  <si>
    <t>ED2255</t>
  </si>
  <si>
    <t>ED2302</t>
  </si>
  <si>
    <t>ED2352</t>
  </si>
  <si>
    <t>ED2354</t>
  </si>
  <si>
    <t>ED2401</t>
  </si>
  <si>
    <t>ED2452</t>
  </si>
  <si>
    <t>Oxfordshire Hospitals Education Service</t>
  </si>
  <si>
    <t>Iffley Mead School</t>
  </si>
  <si>
    <t>Mabel Prichard School</t>
  </si>
  <si>
    <t>Fitzwaryn School</t>
  </si>
  <si>
    <t>Bardwell School</t>
  </si>
  <si>
    <t>Bishopswood School</t>
  </si>
  <si>
    <t>Northfield School</t>
  </si>
  <si>
    <t>Kingfisher School</t>
  </si>
  <si>
    <t>Comper Foundation Stage School</t>
  </si>
  <si>
    <t>Headington Nursery School</t>
  </si>
  <si>
    <t>Grandpont Nursery School</t>
  </si>
  <si>
    <t>Slade Nursery School</t>
  </si>
  <si>
    <t>Elms Road Nursery School</t>
  </si>
  <si>
    <t>Lydalls Nursery School</t>
  </si>
  <si>
    <t>The Ace Centre Nursery School</t>
  </si>
  <si>
    <t>Edward Feild Nursery School</t>
  </si>
  <si>
    <t>West Kidlington Nursery School</t>
  </si>
  <si>
    <t>Five Acres Nursery School</t>
  </si>
  <si>
    <t>Wheatley Nursery School</t>
  </si>
  <si>
    <t>John Hampden Nursery School</t>
  </si>
  <si>
    <t>Hornton Primary School</t>
  </si>
  <si>
    <t>Madley Brook Community Primary School</t>
  </si>
  <si>
    <t>Hill View Primary School</t>
  </si>
  <si>
    <t>Queensway School</t>
  </si>
  <si>
    <t>The Grange School</t>
  </si>
  <si>
    <t>William Morris School</t>
  </si>
  <si>
    <t>Hardwick CP School</t>
  </si>
  <si>
    <t>Charlbury Primary School</t>
  </si>
  <si>
    <t>Enstone Primary School</t>
  </si>
  <si>
    <t>Great Tew County Primary School</t>
  </si>
  <si>
    <t>Kingham Primary School</t>
  </si>
  <si>
    <t>West Kidlington Primary School</t>
  </si>
  <si>
    <t>Middle Barton School</t>
  </si>
  <si>
    <t>Five Acres Primary School</t>
  </si>
  <si>
    <t>Brookside Primary School</t>
  </si>
  <si>
    <t>Longfields Primary and Nursery School</t>
  </si>
  <si>
    <t>Eynsham Community Primary School</t>
  </si>
  <si>
    <t>King's Meadow School</t>
  </si>
  <si>
    <t>Brize Norton Primary School</t>
  </si>
  <si>
    <t>Burford Primary School</t>
  </si>
  <si>
    <t>Carterton Primary School</t>
  </si>
  <si>
    <t>Gateway Primary School</t>
  </si>
  <si>
    <t>Edith Moorhouse Primary School</t>
  </si>
  <si>
    <t>Witney Community Primary School</t>
  </si>
  <si>
    <t>Tower Hill Community Primary School</t>
  </si>
  <si>
    <t>Queen's Dyke School</t>
  </si>
  <si>
    <t>St Nicholas Primary School</t>
  </si>
  <si>
    <t>Stonesfield School</t>
  </si>
  <si>
    <t>William Fletcher Primary School</t>
  </si>
  <si>
    <t>St Christopher's Church of England School, Cowley</t>
  </si>
  <si>
    <t>St Swithun's CofE Primary School</t>
  </si>
  <si>
    <t>Milton Church of England Primary School (Abingdon)</t>
  </si>
  <si>
    <t>St Leonard's Church of England Primary School</t>
  </si>
  <si>
    <t>St John's Catholic Primary School, Banbury</t>
  </si>
  <si>
    <t>Great Rollright Church of England (Aided) Primary School</t>
  </si>
  <si>
    <t>Holy Trinity Catholic School, Chipping Norton</t>
  </si>
  <si>
    <t>Christopher Rawlins Church of England Voluntary Aided Primary School</t>
  </si>
  <si>
    <t>St Nicholas' CE Infants' and Nursery Class, Wallingford</t>
  </si>
  <si>
    <t>Wantage CE P</t>
  </si>
  <si>
    <t xml:space="preserve"> </t>
  </si>
  <si>
    <t>Correction of previous years errors</t>
  </si>
  <si>
    <t>Amount</t>
  </si>
  <si>
    <t>Correction of approved previous years errors</t>
  </si>
  <si>
    <t>Revised Capital Balance</t>
  </si>
  <si>
    <t>St Gregory the Great VA Catholic Secondary School</t>
  </si>
  <si>
    <t>Harriers Ground Community Primary School</t>
  </si>
  <si>
    <r>
      <t>Action Required</t>
    </r>
    <r>
      <rPr>
        <sz val="12"/>
        <rFont val="Arial"/>
        <family val="2"/>
      </rPr>
      <t xml:space="preserve"> - As funding and expenditure has been populated, the return calculates the balances held. If you require expenditure to be allocated against a different funding source and thus amend the balances reported, you must contact your Schools Support Officer. </t>
    </r>
    <r>
      <rPr>
        <b/>
        <sz val="12"/>
        <rFont val="Arial"/>
        <family val="2"/>
      </rPr>
      <t>You do not need to submit a return if you agree with the figures</t>
    </r>
    <r>
      <rPr>
        <sz val="12"/>
        <rFont val="Arial"/>
        <family val="2"/>
      </rPr>
      <t>.</t>
    </r>
  </si>
  <si>
    <t>Drayton Community Primary School</t>
  </si>
  <si>
    <t>Faringdon Infant School</t>
  </si>
  <si>
    <t>Stephen Freeman Community Primary School</t>
  </si>
  <si>
    <t>West Witney Primary School</t>
  </si>
  <si>
    <t>Millbrook School</t>
  </si>
  <si>
    <t>St John the Evangelist CofE Primary School</t>
  </si>
  <si>
    <t>Wroxton Church of England Primary School</t>
  </si>
  <si>
    <t>St Mary's Church of England (VC) Primary School, Banbury</t>
  </si>
  <si>
    <t>Fritwell Church of England Primary School</t>
  </si>
  <si>
    <t>Charlton-on-Otmoor Church of England Primary School</t>
  </si>
  <si>
    <t>Chesterton Church of England Voluntary Aided Primary School</t>
  </si>
  <si>
    <t>Fringford Church of England Primary School</t>
  </si>
  <si>
    <t>Finmere Church of England Primary School</t>
  </si>
  <si>
    <t>Clanfield CE Primary School</t>
  </si>
  <si>
    <t>Leafield Church of England (Controlled) Primary School</t>
  </si>
  <si>
    <t>St Kenelm's Church of England (VC) School</t>
  </si>
  <si>
    <t>Revised Expenditure</t>
  </si>
  <si>
    <t>North Leigh Church of England (Controlled) School</t>
  </si>
  <si>
    <t>Dorchester St Birinus CE School</t>
  </si>
  <si>
    <t>Crowmarsh Gifford CE School</t>
  </si>
  <si>
    <t>Peppard CE School</t>
  </si>
  <si>
    <t>Stoke Row CE School</t>
  </si>
  <si>
    <t>St Mary's CE (Controlled) Infants School</t>
  </si>
  <si>
    <t>Freeland CE School</t>
  </si>
  <si>
    <t>Church Cowley St James CE (Controlled) School</t>
  </si>
  <si>
    <t>St Andrew's CE School</t>
  </si>
  <si>
    <t>New Hinksey CE School</t>
  </si>
  <si>
    <t>St Michael's CE School</t>
  </si>
  <si>
    <t>Brightwell-cum-Sotwell CE (C) School</t>
  </si>
  <si>
    <t>Buckland CE School</t>
  </si>
  <si>
    <t>St Nicholas' CE School (East Challow)</t>
  </si>
  <si>
    <t>St James CE School (Hanney)</t>
  </si>
  <si>
    <t>Grove CE School</t>
  </si>
  <si>
    <t>John Blandy V.C. School</t>
  </si>
  <si>
    <t>The Ridgeway CE (C) School</t>
  </si>
  <si>
    <t>Longcot &amp; Fernham CE School</t>
  </si>
  <si>
    <t>Long Wittenham CE School</t>
  </si>
  <si>
    <t>Longworth School</t>
  </si>
  <si>
    <t>Marcham CE (VC) School</t>
  </si>
  <si>
    <t>North Hinksey CE School</t>
  </si>
  <si>
    <t>Radley CE School</t>
  </si>
  <si>
    <t>Shrivenham CE Controlled School</t>
  </si>
  <si>
    <t>Stanford in the Vale CE School</t>
  </si>
  <si>
    <t>St Michael's CE School (Steventon)</t>
  </si>
  <si>
    <t>Sunningwell CE School</t>
  </si>
  <si>
    <t>All Saints' Sutton Courtenay CE School</t>
  </si>
  <si>
    <t>Wantage CE School</t>
  </si>
  <si>
    <t>St Nicolas CE School (Abingdon)</t>
  </si>
  <si>
    <t>Ref</t>
  </si>
  <si>
    <t>Revenue Contribution to Capital (please see notes, no C/Fwd allowed)</t>
  </si>
  <si>
    <t>All Saints CE (Aided) School</t>
  </si>
  <si>
    <t>Shenington CE School</t>
  </si>
  <si>
    <t>ED7015</t>
  </si>
  <si>
    <t>Ormerod</t>
  </si>
  <si>
    <t>HES</t>
  </si>
  <si>
    <t>Mabel Prichard</t>
  </si>
  <si>
    <t>Bishopswood</t>
  </si>
  <si>
    <t>Primary</t>
  </si>
  <si>
    <t>Secondary</t>
  </si>
  <si>
    <t>Special</t>
  </si>
  <si>
    <t>Our Lady of Lourdes Catholic Primary School, Witney</t>
  </si>
  <si>
    <t>St Thomas More Catholic Primary School, Kidlington</t>
  </si>
  <si>
    <t>St Mary's Catholic Primary School, Bicester</t>
  </si>
  <si>
    <t>St Joseph's Catholic Primary School, Banbury</t>
  </si>
  <si>
    <t>St Joseph's Catholic Primary School, Thame</t>
  </si>
  <si>
    <t>St Barnabas' Church of England Aided Primary School</t>
  </si>
  <si>
    <t>St Ebbe's Church of England Aided Primary School</t>
  </si>
  <si>
    <t>SS Mary and John Church of England Primary School</t>
  </si>
  <si>
    <t>SS Philip and James' Church of England Aided Primary School Oxford</t>
  </si>
  <si>
    <t>St Joseph's Catholic Primary School, Oxford</t>
  </si>
  <si>
    <t>St John Fisher Catholic Primary School, Littlemore</t>
  </si>
  <si>
    <t>BGN Catholic and Sports College</t>
  </si>
  <si>
    <t>Primary Income</t>
  </si>
  <si>
    <t>Income</t>
  </si>
  <si>
    <t>Expenditure</t>
  </si>
  <si>
    <t>Primary Expenditure</t>
  </si>
  <si>
    <t>Secondary Income</t>
  </si>
  <si>
    <t>Secondary Expenditure</t>
  </si>
  <si>
    <t>Special Income</t>
  </si>
  <si>
    <t>Special Expenditure</t>
  </si>
  <si>
    <t>Cropredy Church of England Primary School</t>
  </si>
  <si>
    <t>Sibford Gower Endowed Primary School</t>
  </si>
  <si>
    <t>Beckley Church of England Primary School</t>
  </si>
  <si>
    <t>Bishop Carpenter Church of England Aided Primary School</t>
  </si>
  <si>
    <t>Bishop Loveday Church of England Primary School</t>
  </si>
  <si>
    <t>Deddington Church of England Primary School</t>
  </si>
  <si>
    <t>Kirtlington Church of England Primary School</t>
  </si>
  <si>
    <t>Little Milton Church of England Primary School</t>
  </si>
  <si>
    <t>Checkendon Church of England (A) Primary School</t>
  </si>
  <si>
    <t>Shiplake Church of England School</t>
  </si>
  <si>
    <t>Orchard Fields C School</t>
  </si>
  <si>
    <t>Hill View School</t>
  </si>
  <si>
    <t>Charlbury School</t>
  </si>
  <si>
    <t>Enstone School</t>
  </si>
  <si>
    <t>Great Tew County School</t>
  </si>
  <si>
    <t>Kingham School</t>
  </si>
  <si>
    <t>West Kidlington School</t>
  </si>
  <si>
    <t>Five Acres School</t>
  </si>
  <si>
    <t>Brookside School</t>
  </si>
  <si>
    <t>Longfields and Nursery School</t>
  </si>
  <si>
    <t>Whitchurch County School</t>
  </si>
  <si>
    <t>Eynsham C School</t>
  </si>
  <si>
    <t>Glory Farm School and Nursery</t>
  </si>
  <si>
    <t>Brize Norton School</t>
  </si>
  <si>
    <t>Burford School</t>
  </si>
  <si>
    <t>Carterton School</t>
  </si>
  <si>
    <t>Gateway School</t>
  </si>
  <si>
    <t>Carswell C School</t>
  </si>
  <si>
    <t>Cholsey School</t>
  </si>
  <si>
    <t>Thameside School</t>
  </si>
  <si>
    <t>West Witney County School</t>
  </si>
  <si>
    <t>Long Furlong School</t>
  </si>
  <si>
    <t>Caldecott School</t>
  </si>
  <si>
    <t>Windale C School</t>
  </si>
  <si>
    <t>Southwold County School</t>
  </si>
  <si>
    <t>Langford Village C School</t>
  </si>
  <si>
    <t>Ladygrove Park School</t>
  </si>
  <si>
    <t>Bure Park School</t>
  </si>
  <si>
    <t>The John Henry Newman CE (A) School</t>
  </si>
  <si>
    <t>St John The Evangelist CE (A) School</t>
  </si>
  <si>
    <t>Cropredy CE School</t>
  </si>
  <si>
    <t>Wroxton CE School</t>
  </si>
  <si>
    <t>Sibford Gower Endowed School</t>
  </si>
  <si>
    <t>St Mary's CE (V.C.) School (Banbury)</t>
  </si>
  <si>
    <t>Finstock CE School</t>
  </si>
  <si>
    <t>Chadlington CE School</t>
  </si>
  <si>
    <t>Hook Norton CE School</t>
  </si>
  <si>
    <t>Bloxham CE School</t>
  </si>
  <si>
    <t>Fritwell CE School</t>
  </si>
  <si>
    <t>Charlton-on-Otmoor CE School</t>
  </si>
  <si>
    <t>Chesterton CE Aided School</t>
  </si>
  <si>
    <t>Fringford CE School</t>
  </si>
  <si>
    <t>Launton CE School</t>
  </si>
  <si>
    <t>Finmere CE School</t>
  </si>
  <si>
    <t>Clanfield CE School</t>
  </si>
  <si>
    <t>Aston and Cote CE School</t>
  </si>
  <si>
    <t>Ducklington School</t>
  </si>
  <si>
    <t>Hailey CE School</t>
  </si>
  <si>
    <t>Leafield CE Controlled School</t>
  </si>
  <si>
    <t>Standlake CE School</t>
  </si>
  <si>
    <t>North Leigh CE (Controlled) School</t>
  </si>
  <si>
    <t>Stanton Harcourt CE School</t>
  </si>
  <si>
    <t>Bampton CE School</t>
  </si>
  <si>
    <t>Bletchingdon Parochial CE School</t>
  </si>
  <si>
    <t>Combe CE School</t>
  </si>
  <si>
    <t>Tackley CE School</t>
  </si>
  <si>
    <t>Woodstock CE School</t>
  </si>
  <si>
    <t>Bladon CE School</t>
  </si>
  <si>
    <t>Hanborough Manor CE School</t>
  </si>
  <si>
    <t>Horspath CE School</t>
  </si>
  <si>
    <t>Wheatley CE School</t>
  </si>
  <si>
    <t>Garsington CE School</t>
  </si>
  <si>
    <t>Aston Rowant CE School</t>
  </si>
  <si>
    <t>Benson CE School</t>
  </si>
  <si>
    <t>St Andrew's CE School, Chinnor</t>
  </si>
  <si>
    <t>Clifton Hampden CE School</t>
  </si>
  <si>
    <t>Lewknor CE School</t>
  </si>
  <si>
    <t>St Leonard's CE School</t>
  </si>
  <si>
    <t>Bishop Carpenter CE Aided School</t>
  </si>
  <si>
    <t>St John's Catholic School</t>
  </si>
  <si>
    <t>Bishop Loveday CE School</t>
  </si>
  <si>
    <t>Great Rollright CE (Aided) School</t>
  </si>
  <si>
    <t>Holy Trinity Catholic School (Chipping Norton)</t>
  </si>
  <si>
    <t>Deddington CE School</t>
  </si>
  <si>
    <t>Christopher Rawlins CE Voluntary Aided School</t>
  </si>
  <si>
    <t>Kirtlington CE School</t>
  </si>
  <si>
    <t>ED7010</t>
  </si>
  <si>
    <t>ED7011</t>
  </si>
  <si>
    <t>ED7016</t>
  </si>
  <si>
    <t>ED7017</t>
  </si>
  <si>
    <t>ED7018</t>
  </si>
  <si>
    <t>ED7027</t>
  </si>
  <si>
    <t>ED7029</t>
  </si>
  <si>
    <t>ED7032</t>
  </si>
  <si>
    <t>ED2512</t>
  </si>
  <si>
    <t>ED2612</t>
  </si>
  <si>
    <t>ED2613</t>
  </si>
  <si>
    <t>ED3004</t>
  </si>
  <si>
    <t>ED3216</t>
  </si>
  <si>
    <t>ED3232</t>
  </si>
  <si>
    <t>ED3250</t>
  </si>
  <si>
    <t>ED3302</t>
  </si>
  <si>
    <t>ED3350</t>
  </si>
  <si>
    <t>ED3408</t>
  </si>
  <si>
    <t>ED3420</t>
  </si>
  <si>
    <t>ED3453</t>
  </si>
  <si>
    <t>ED3505</t>
  </si>
  <si>
    <t>ED3550</t>
  </si>
  <si>
    <t>ED3555</t>
  </si>
  <si>
    <t>ED3556</t>
  </si>
  <si>
    <t>ED3600</t>
  </si>
  <si>
    <t>ED3651</t>
  </si>
  <si>
    <t>ED3655</t>
  </si>
  <si>
    <t>ED3657</t>
  </si>
  <si>
    <t>ED3752</t>
  </si>
  <si>
    <t>ED3755</t>
  </si>
  <si>
    <t>ED3760</t>
  </si>
  <si>
    <t>ED3801</t>
  </si>
  <si>
    <t>ED3807</t>
  </si>
  <si>
    <t>ED3820</t>
  </si>
  <si>
    <t>ED3825</t>
  </si>
  <si>
    <t>ED3826</t>
  </si>
  <si>
    <t>ED3828</t>
  </si>
  <si>
    <t>ED3832</t>
  </si>
  <si>
    <t>ED3834</t>
  </si>
  <si>
    <t>ED3838</t>
  </si>
  <si>
    <t>ED3842</t>
  </si>
  <si>
    <t>ED3850</t>
  </si>
  <si>
    <t>ED3851</t>
  </si>
  <si>
    <t>ED3852</t>
  </si>
  <si>
    <t>ED3853</t>
  </si>
  <si>
    <t>ED3854</t>
  </si>
  <si>
    <t>ED3855</t>
  </si>
  <si>
    <t>ED3856</t>
  </si>
  <si>
    <t>ED3858</t>
  </si>
  <si>
    <t>ED5200</t>
  </si>
  <si>
    <t>ED7020</t>
  </si>
  <si>
    <t>Comper Foundation Stage</t>
  </si>
  <si>
    <t>Headington Quarry Foundation Stage</t>
  </si>
  <si>
    <t>Grandpont Nursery</t>
  </si>
  <si>
    <t>Slade Nursery</t>
  </si>
  <si>
    <t>Elms Road Nursery and Daycare</t>
  </si>
  <si>
    <t>Lydalls Nursery</t>
  </si>
  <si>
    <t>The Ace Centre Nursery</t>
  </si>
  <si>
    <t>Edward Feild Nursery</t>
  </si>
  <si>
    <t>West Kidlington Nursery</t>
  </si>
  <si>
    <t>Fiveacres Nursery</t>
  </si>
  <si>
    <t>Wheatley Nursery</t>
  </si>
  <si>
    <t>John Hampden Nursery</t>
  </si>
  <si>
    <t>Orchard Fields Community</t>
  </si>
  <si>
    <t>Queensway</t>
  </si>
  <si>
    <t>The Grange</t>
  </si>
  <si>
    <t>William Morris</t>
  </si>
  <si>
    <t>Middle Barton</t>
  </si>
  <si>
    <t>Queen's Dyke CP</t>
  </si>
  <si>
    <t>Stonesfield</t>
  </si>
  <si>
    <t>Nettlebed Community</t>
  </si>
  <si>
    <t>Valley Road</t>
  </si>
  <si>
    <t>Badgemore Community</t>
  </si>
  <si>
    <t>Faringdon Infant</t>
  </si>
  <si>
    <t>Faringdon Junior</t>
  </si>
  <si>
    <t>South Moreton</t>
  </si>
  <si>
    <t>Rush Common</t>
  </si>
  <si>
    <t>Fir Tree Junior</t>
  </si>
  <si>
    <t>Dashwood</t>
  </si>
  <si>
    <t>Pegasus</t>
  </si>
  <si>
    <t>Manor</t>
  </si>
  <si>
    <t>Millbrook</t>
  </si>
  <si>
    <t>Langford Village Community</t>
  </si>
  <si>
    <t>Hanborough Manor CofE</t>
  </si>
  <si>
    <t>Holy Trinity Catholic, Chipping Norton</t>
  </si>
  <si>
    <t>Hanwell Fields Community</t>
  </si>
  <si>
    <t xml:space="preserve">Willowcroft Community </t>
  </si>
  <si>
    <t>The Warriner</t>
  </si>
  <si>
    <t>Chipping Norton</t>
  </si>
  <si>
    <t>Banbury</t>
  </si>
  <si>
    <t>The Cooper</t>
  </si>
  <si>
    <t>Burford and Community College</t>
  </si>
  <si>
    <t>The Henry Box</t>
  </si>
  <si>
    <t>Wood Green</t>
  </si>
  <si>
    <t>Bartholomew</t>
  </si>
  <si>
    <t>Gillotts</t>
  </si>
  <si>
    <t>Gosford Hill</t>
  </si>
  <si>
    <t>Wheatley Park</t>
  </si>
  <si>
    <t>Chiltern Edge Community</t>
  </si>
  <si>
    <t>Langtree</t>
  </si>
  <si>
    <t>The Cherwell</t>
  </si>
  <si>
    <t>Oxford Community</t>
  </si>
  <si>
    <t>Cheney</t>
  </si>
  <si>
    <t>Larkmead</t>
  </si>
  <si>
    <t>John Mason</t>
  </si>
  <si>
    <t>Fitzharrys</t>
  </si>
  <si>
    <t>Matthew Arnold</t>
  </si>
  <si>
    <t>St Birinus</t>
  </si>
  <si>
    <t>Didcot Girls'</t>
  </si>
  <si>
    <t>Wallingford</t>
  </si>
  <si>
    <t>St Gregory the Great VA Catholic Secondary</t>
  </si>
  <si>
    <t>Caldecott Primary School</t>
  </si>
  <si>
    <t>Windale Community Primary School</t>
  </si>
  <si>
    <t>Southwold County Primary School</t>
  </si>
  <si>
    <t>Burford P</t>
  </si>
  <si>
    <t>Carterton P</t>
  </si>
  <si>
    <t>Gateway P</t>
  </si>
  <si>
    <t>Edith Moorhouse P</t>
  </si>
  <si>
    <t>St Nicholas P</t>
  </si>
  <si>
    <t>William Fletcher P</t>
  </si>
  <si>
    <t>North Kidlington P</t>
  </si>
  <si>
    <t>Stadhampton P</t>
  </si>
  <si>
    <t>Tetsworth P</t>
  </si>
  <si>
    <t>Watlington P</t>
  </si>
  <si>
    <t>Barley Hill P</t>
  </si>
  <si>
    <t>Sonning Common P</t>
  </si>
  <si>
    <t>South Stoke P</t>
  </si>
  <si>
    <t>Woodcote P</t>
  </si>
  <si>
    <t>Bayards Hill P</t>
  </si>
  <si>
    <t>Cutteslowe P</t>
  </si>
  <si>
    <t>East Oxford P</t>
  </si>
  <si>
    <t>Windmill P</t>
  </si>
  <si>
    <t>New Marston P</t>
  </si>
  <si>
    <t>Rose Hill P</t>
  </si>
  <si>
    <t>Wolvercote P</t>
  </si>
  <si>
    <t>Orchard Meadow P</t>
  </si>
  <si>
    <t>Larkrise P</t>
  </si>
  <si>
    <t>Chilton County P</t>
  </si>
  <si>
    <t>Harwell P</t>
  </si>
  <si>
    <t>Dry Sandford P</t>
  </si>
  <si>
    <t>St John's P</t>
  </si>
  <si>
    <t>Botley P</t>
  </si>
  <si>
    <t>Watchfield P</t>
  </si>
  <si>
    <t>Charlton P</t>
  </si>
  <si>
    <t>Stockham P</t>
  </si>
  <si>
    <t>Thomas Reade P</t>
  </si>
  <si>
    <t>Wood Farm P</t>
  </si>
  <si>
    <t>Edward Feild P</t>
  </si>
  <si>
    <t>John Hampden P</t>
  </si>
  <si>
    <t>Cholsey P</t>
  </si>
  <si>
    <t>Thameside P</t>
  </si>
  <si>
    <t>West Witney P</t>
  </si>
  <si>
    <t>Long Furlong P</t>
  </si>
  <si>
    <t>Caldecott P</t>
  </si>
  <si>
    <t>Southwold County P</t>
  </si>
  <si>
    <t>Ladygrove Park P</t>
  </si>
  <si>
    <t>Bure Park P</t>
  </si>
  <si>
    <t>The John Henry Newman CE (A) P</t>
  </si>
  <si>
    <t>St John's Catholic P, Banbury</t>
  </si>
  <si>
    <t>St Joseph's Catholic P, Carterton</t>
  </si>
  <si>
    <t>Ewelme CofE P</t>
  </si>
  <si>
    <t>Sacred Heart Catholic P, Henley-on-Thames</t>
  </si>
  <si>
    <t>Our Lady of Lourdes Catholic P, Witney</t>
  </si>
  <si>
    <t>St Thomas More Catholic P, Kidlington</t>
  </si>
  <si>
    <t>St Mary's Catholic P, Bicester</t>
  </si>
  <si>
    <t>St Joseph's Catholic P, Banbury</t>
  </si>
  <si>
    <t>St Joseph's Catholic P, Thame</t>
  </si>
  <si>
    <t>Our Lady's Catholic P</t>
  </si>
  <si>
    <t>St Joseph's Catholic P, Oxford</t>
  </si>
  <si>
    <t>St John Fisher Catholic P, Littlemore</t>
  </si>
  <si>
    <t>St Aloysius' Catholic P</t>
  </si>
  <si>
    <t>St Amand's Catholic P</t>
  </si>
  <si>
    <t>St Edmund's Catholic P</t>
  </si>
  <si>
    <t>Dunmore P</t>
  </si>
  <si>
    <t>Cropredy CE P</t>
  </si>
  <si>
    <t>Wroxton CE P</t>
  </si>
  <si>
    <t>St Mary's CE (VC) P, Banbury</t>
  </si>
  <si>
    <t>Finstock CE P</t>
  </si>
  <si>
    <t>Chadlington CE P</t>
  </si>
  <si>
    <t>Hook Norton CE P</t>
  </si>
  <si>
    <t>Bloxham CE P</t>
  </si>
  <si>
    <t>Fritwell CE P</t>
  </si>
  <si>
    <t>Charlton-on-Otmoor CE P</t>
  </si>
  <si>
    <t>Fringford CE P</t>
  </si>
  <si>
    <t>Launton CE P</t>
  </si>
  <si>
    <t>Finmere CE P</t>
  </si>
  <si>
    <t>Aston and Cote CE P</t>
  </si>
  <si>
    <t>Hailey CE P</t>
  </si>
  <si>
    <t>Leafield CE (Controlled) P</t>
  </si>
  <si>
    <t>St Kenelm's CE (VC)</t>
  </si>
  <si>
    <t>Standlake CE P</t>
  </si>
  <si>
    <t>North Leigh CE (Controlled)</t>
  </si>
  <si>
    <t>Bletchingdon Parochial CE P</t>
  </si>
  <si>
    <t>Combe CE P</t>
  </si>
  <si>
    <t>Tackley CE P</t>
  </si>
  <si>
    <t>Woodstock CE P</t>
  </si>
  <si>
    <t>Bladon CE P</t>
  </si>
  <si>
    <t>Horspath CE P</t>
  </si>
  <si>
    <t>Wheatley CE (C) P</t>
  </si>
  <si>
    <t>Garsington CE P</t>
  </si>
  <si>
    <t>Aston Rowant CE P</t>
  </si>
  <si>
    <r>
      <t xml:space="preserve">NOTE 1 - </t>
    </r>
    <r>
      <rPr>
        <sz val="12"/>
        <rFont val="Arial"/>
        <family val="2"/>
      </rPr>
      <t>correction of approved previous years error.</t>
    </r>
  </si>
  <si>
    <t>Blessed George Napier Catholic School and Sports College</t>
  </si>
  <si>
    <t>DCSF</t>
  </si>
  <si>
    <t>Headington Quarry Foundation Stage School</t>
  </si>
  <si>
    <t>Elms Road Nursery School and Daycare</t>
  </si>
  <si>
    <t>Fiveacres Nursery School</t>
  </si>
  <si>
    <t>Stanton Harcourt CofE Primary School</t>
  </si>
  <si>
    <t>Bampton CofE Primary School</t>
  </si>
  <si>
    <t>Hanborough Manor CofE School</t>
  </si>
  <si>
    <t>Wheatley Church of England (C) Primary School</t>
  </si>
  <si>
    <t>Garsington Church of England Primary School</t>
  </si>
  <si>
    <t>Blewbury Endowed CE School</t>
  </si>
  <si>
    <t>Hagbourne CE School</t>
  </si>
  <si>
    <t>The Hendreds CE School</t>
  </si>
  <si>
    <t>Uffington CE School</t>
  </si>
  <si>
    <t>St Christopher's (CE) School, Cowley</t>
  </si>
  <si>
    <t>St Francis CE School</t>
  </si>
  <si>
    <t>Trinity CE School</t>
  </si>
  <si>
    <t>Beckley CE School</t>
  </si>
  <si>
    <t>Wychwood CE School</t>
  </si>
  <si>
    <t>St Swithun's CE School</t>
  </si>
  <si>
    <t>Milton CE School (Abingdon)</t>
  </si>
  <si>
    <t>St John Fisher Catholic School (Littlemore)</t>
  </si>
  <si>
    <t>St Aloysius' Catholic School</t>
  </si>
  <si>
    <t>Appleton CE (A) School</t>
  </si>
  <si>
    <t>Ashbury with Compton Beauchamp CE (A) School</t>
  </si>
  <si>
    <t>Northbourne CE School</t>
  </si>
  <si>
    <t>Wootton St Peter CE School</t>
  </si>
  <si>
    <t>St Amand's Catholic School</t>
  </si>
  <si>
    <t>St Edmund's Catholic School</t>
  </si>
  <si>
    <t>St Mary's CE (Aided) School (Chipping Norton)</t>
  </si>
  <si>
    <t>St Peter's Church of England Primary School, Cassington</t>
  </si>
  <si>
    <t>Dr South's Church of England Voluntary Aided Primary School</t>
  </si>
  <si>
    <t>Wootton-by-Woodstock Church of England (Aided) Primary School</t>
  </si>
  <si>
    <t>Ewelme CofE Primary School</t>
  </si>
  <si>
    <t>St Laurence Church of England (A) School</t>
  </si>
  <si>
    <t>Goring Church of England Aided Primary School</t>
  </si>
  <si>
    <t>Kidmore End Church of England (Aided) Primary School</t>
  </si>
  <si>
    <t>Sacred Heart Catholic Primary School, Henley-on-Thames</t>
  </si>
  <si>
    <t>Amended by:</t>
  </si>
  <si>
    <t>The Hendreds CE</t>
  </si>
  <si>
    <t>Uffington CE P</t>
  </si>
  <si>
    <t>St Christopher's CE, Cowley</t>
  </si>
  <si>
    <t>St Francis CE P</t>
  </si>
  <si>
    <t>Trinity CE P</t>
  </si>
  <si>
    <t>Beckley CE P</t>
  </si>
  <si>
    <t>Wychwood CE P</t>
  </si>
  <si>
    <t>Milton CE P (Abingdon)</t>
  </si>
  <si>
    <t>St Leonard's CE P</t>
  </si>
  <si>
    <t>Bishop Carpenter CE Aided P</t>
  </si>
  <si>
    <t>Bishop Loveday CE P</t>
  </si>
  <si>
    <t>Great Rollright CE (Aided) P</t>
  </si>
  <si>
    <t>Deddington CE P</t>
  </si>
  <si>
    <t>Kirtlington CE P</t>
  </si>
  <si>
    <t>St Edburg's CE (VA)</t>
  </si>
  <si>
    <t>St Christopher's CE</t>
  </si>
  <si>
    <t>The Blake CE (Aided) P</t>
  </si>
  <si>
    <t>St Peter's CE P, Cassington</t>
  </si>
  <si>
    <t>Wootton-by-Woodstock CE (Aided) P</t>
  </si>
  <si>
    <t>Little Milton CE P</t>
  </si>
  <si>
    <t>St Laurence CE (A)</t>
  </si>
  <si>
    <t>Checkendon CE (A) P</t>
  </si>
  <si>
    <t>Goring CE Aided P</t>
  </si>
  <si>
    <t>Kidmore End CE (Aided) P</t>
  </si>
  <si>
    <t>Shiplake CE</t>
  </si>
  <si>
    <t>Dr Radcliffe's CE</t>
  </si>
  <si>
    <t>St Barnabas' CE Aided P</t>
  </si>
  <si>
    <t>St Ebbe's CE Aided P</t>
  </si>
  <si>
    <t>Dr Radcliffe's Church of England School</t>
  </si>
  <si>
    <t>Hornton School</t>
  </si>
  <si>
    <t>Madley Brook</t>
  </si>
  <si>
    <t>Harriers Ground County School</t>
  </si>
  <si>
    <t>Long Wittenham (Church of England) Primary School</t>
  </si>
  <si>
    <t>Marcham Church of England (Voluntary Controlled) Primary School</t>
  </si>
  <si>
    <t>Stanford in the Vale Church of England Primary School</t>
  </si>
  <si>
    <t>St Michael's Church of England Primary School, Steventon</t>
  </si>
  <si>
    <t>Sutton Courtenay All Saints' CofE Primary School</t>
  </si>
  <si>
    <t>St Nicholas' Church of England Infants' School and Nursery Class, Wallingford</t>
  </si>
  <si>
    <t>St Nicolas Church of England Primary School, Abingdon</t>
  </si>
  <si>
    <t>Blewbury Endowed Church of England Primary School</t>
  </si>
  <si>
    <t>Eynsham</t>
  </si>
  <si>
    <t>Witney</t>
  </si>
  <si>
    <t>Tower Hill</t>
  </si>
  <si>
    <t>Sandhills</t>
  </si>
  <si>
    <t>RAF Benson</t>
  </si>
  <si>
    <t>Chalgrove</t>
  </si>
  <si>
    <t>Berinsfield</t>
  </si>
  <si>
    <t>Mill Lane</t>
  </si>
  <si>
    <t>West Oxford</t>
  </si>
  <si>
    <t>Drayton</t>
  </si>
  <si>
    <t>Stephen Freeman</t>
  </si>
  <si>
    <t>Carswell</t>
  </si>
  <si>
    <t>Windale</t>
  </si>
  <si>
    <t>Hornton P</t>
  </si>
  <si>
    <t>Hill View P</t>
  </si>
  <si>
    <t>Hardwick P</t>
  </si>
  <si>
    <t>Charlbury P</t>
  </si>
  <si>
    <t>Enstone P</t>
  </si>
  <si>
    <t>Great Tew County P</t>
  </si>
  <si>
    <t>Kingham P</t>
  </si>
  <si>
    <t>West Kidlington P</t>
  </si>
  <si>
    <t>Five Acres P</t>
  </si>
  <si>
    <t>Brookside P</t>
  </si>
  <si>
    <t>Longfields P and Nursery</t>
  </si>
  <si>
    <t>Whitchurch P</t>
  </si>
  <si>
    <t>King's Meadow P</t>
  </si>
  <si>
    <t>Glory Farm P</t>
  </si>
  <si>
    <t>Brize Norton P</t>
  </si>
  <si>
    <t>St John the Evangelist CofE P</t>
  </si>
  <si>
    <t>Sibford Gower Endowed P</t>
  </si>
  <si>
    <t>Clanfield CE P</t>
  </si>
  <si>
    <t>Ducklington P</t>
  </si>
  <si>
    <t>Stanton Harcourt CofE P</t>
  </si>
  <si>
    <t>Bampton CofE P</t>
  </si>
  <si>
    <t xml:space="preserve">St Michael's CofE P </t>
  </si>
  <si>
    <t>St Nicholas CofE P</t>
  </si>
  <si>
    <t>John Blandy VC P</t>
  </si>
  <si>
    <t>Long Wittenham (Church of England) P</t>
  </si>
  <si>
    <t>Longworth P</t>
  </si>
  <si>
    <t>Sutton Courtenay All Saints' CofE P</t>
  </si>
  <si>
    <t>St Swithun's CofE P</t>
  </si>
  <si>
    <t>Benson CE P</t>
  </si>
  <si>
    <t>St Andrew's CE P</t>
  </si>
  <si>
    <t>Clifton Hampden CE P</t>
  </si>
  <si>
    <t>Lewknor CE P</t>
  </si>
  <si>
    <t>Dorchester St Birinus CE</t>
  </si>
  <si>
    <t>Great Milton CE P</t>
  </si>
  <si>
    <t>Marsh Baldon CE Controlled</t>
  </si>
  <si>
    <t>Culham Parochial CE</t>
  </si>
  <si>
    <t>Crowmarsh Gifford CE</t>
  </si>
  <si>
    <t>Peppard CE P</t>
  </si>
  <si>
    <t>Stoke Row CE</t>
  </si>
  <si>
    <t>St Mary's CE Controlled Infant</t>
  </si>
  <si>
    <t>Freeland CE P</t>
  </si>
  <si>
    <t>Church Cowley St James CE P</t>
  </si>
  <si>
    <t>New Hinksey CE P</t>
  </si>
  <si>
    <t>Brightwell-cum-Sotwell CE (C) P</t>
  </si>
  <si>
    <t>Buckland CE P</t>
  </si>
  <si>
    <t>Cumnor CE (Voluntary Controlled)</t>
  </si>
  <si>
    <t>St James CE, Hanney</t>
  </si>
  <si>
    <t>Grove CE</t>
  </si>
  <si>
    <t>The Ridgeway CE (C) P</t>
  </si>
  <si>
    <t>Longcot and Fernham CE P</t>
  </si>
  <si>
    <t>Marcham CE (Voluntary Controlled) P</t>
  </si>
  <si>
    <t>North Hinksey CE P</t>
  </si>
  <si>
    <t>Radley CE P</t>
  </si>
  <si>
    <t>Shrivenham CE Controlled</t>
  </si>
  <si>
    <t>Stanford in the Vale CE P</t>
  </si>
  <si>
    <t>St Michael's CE P, Steventon</t>
  </si>
  <si>
    <t>Sunningwell CE P</t>
  </si>
  <si>
    <t>SS Mary and John CE P</t>
  </si>
  <si>
    <t>SS Philip and James' CE Aided P Oxford</t>
  </si>
  <si>
    <t>Appleton CE (A) P</t>
  </si>
  <si>
    <t>Ashbury with Compton Beauchamp CE (A) P</t>
  </si>
  <si>
    <t>Northbourne CE P</t>
  </si>
  <si>
    <t>Wootton St Peter CE</t>
  </si>
  <si>
    <t>St Mary's CE (Aided) P, Chipping Norton</t>
  </si>
  <si>
    <t>All Saints CE (Aided) P</t>
  </si>
  <si>
    <t>The Marlborough CE</t>
  </si>
  <si>
    <t>Shenington CE P</t>
  </si>
  <si>
    <t>Chesterton CE VA P</t>
  </si>
  <si>
    <t>Christopher Rawlins CE VA P</t>
  </si>
  <si>
    <t>St Peter's CE VA Infants', Alvescot</t>
  </si>
  <si>
    <t>The Batt CE VA P</t>
  </si>
  <si>
    <t>Dr South's CE VA P</t>
  </si>
  <si>
    <t>Shellingford CE (VA)</t>
  </si>
  <si>
    <t>ED4032</t>
  </si>
  <si>
    <t>RM</t>
  </si>
  <si>
    <t>Benson Church of England Primary School</t>
  </si>
  <si>
    <t>Great Milton Church of England Primary School</t>
  </si>
  <si>
    <t>Marsh Baldon Church of England Controlled School</t>
  </si>
  <si>
    <t>St Mary's Church of England Controlled Infant School</t>
  </si>
  <si>
    <t>Church Cowley St James Church of England Primary School</t>
  </si>
  <si>
    <t xml:space="preserve">St Michael's CofE Primary School </t>
  </si>
  <si>
    <t>Cumnor Church of England School (Voluntary Controlled)</t>
  </si>
  <si>
    <t>St Nicholas CofE Primary School</t>
  </si>
  <si>
    <t>St James Church of England School, Hanney</t>
  </si>
  <si>
    <t>Grove Church of England School</t>
  </si>
  <si>
    <t>John Blandy VC Primary School</t>
  </si>
  <si>
    <t>The Ridgeway Church of England (C) Primary School</t>
  </si>
  <si>
    <t>Longcot and Fernham Church of England Primary School</t>
  </si>
  <si>
    <t>Lord Williams's</t>
  </si>
  <si>
    <t>Harriers Ground</t>
  </si>
  <si>
    <t>Adjustments</t>
  </si>
  <si>
    <t>Revised Balance</t>
  </si>
  <si>
    <t>DfE</t>
  </si>
  <si>
    <t>Other</t>
  </si>
  <si>
    <t>Dunmore School</t>
  </si>
  <si>
    <t xml:space="preserve">Willowcroft CP School </t>
  </si>
  <si>
    <t/>
  </si>
  <si>
    <t>Inc/Exp</t>
  </si>
  <si>
    <t>School name</t>
  </si>
  <si>
    <t>Totals</t>
  </si>
  <si>
    <t>Balance</t>
  </si>
  <si>
    <t>Funding - Issued</t>
  </si>
  <si>
    <t>CERA</t>
  </si>
  <si>
    <t>Private</t>
  </si>
  <si>
    <t>Total - Balances</t>
  </si>
  <si>
    <t>Schedule</t>
  </si>
  <si>
    <t>Balance B/Fwd</t>
  </si>
  <si>
    <t>Control - Income</t>
  </si>
  <si>
    <t>Balance C/Fwd</t>
  </si>
  <si>
    <t>Capital Grant not required</t>
  </si>
  <si>
    <t>Income (B/fwd &amp; in year funding)</t>
  </si>
  <si>
    <t>Total - Income</t>
  </si>
  <si>
    <t>Total - Expenditure</t>
  </si>
  <si>
    <t>includes Contributions &amp; Academy Tfr</t>
  </si>
  <si>
    <t>Movement - before adjustment</t>
  </si>
  <si>
    <t xml:space="preserve">less funding </t>
  </si>
  <si>
    <t>less Academy</t>
  </si>
  <si>
    <t>Funding required</t>
  </si>
  <si>
    <t>Academy</t>
  </si>
  <si>
    <t>Deficit Balance</t>
  </si>
  <si>
    <t>S106</t>
  </si>
  <si>
    <t>Other Capital Grants</t>
  </si>
  <si>
    <t>Developer Contributions</t>
  </si>
  <si>
    <t>Specific Capital Grants</t>
  </si>
  <si>
    <t>Specific Capital Funding</t>
  </si>
  <si>
    <t>Approved adjustments (errors &amp; switches) that have occurred and are being corrected</t>
  </si>
  <si>
    <t>Specific Project Funding</t>
  </si>
  <si>
    <t>S106 (90102)</t>
  </si>
  <si>
    <t xml:space="preserve">Specific </t>
  </si>
  <si>
    <t>Specific</t>
  </si>
  <si>
    <t>81</t>
  </si>
  <si>
    <t>Control</t>
  </si>
  <si>
    <t>WP</t>
  </si>
  <si>
    <t>Deficit</t>
  </si>
  <si>
    <t>Check - other</t>
  </si>
  <si>
    <t>Deficit £</t>
  </si>
  <si>
    <t>CC</t>
  </si>
  <si>
    <t>SAP</t>
  </si>
  <si>
    <t>School Balances (SAP)</t>
  </si>
  <si>
    <t>Movement</t>
  </si>
  <si>
    <t>Opening Balance</t>
  </si>
  <si>
    <t>Closing Balance</t>
  </si>
  <si>
    <t>ED2529 New Marston</t>
  </si>
  <si>
    <t>Revised Total</t>
  </si>
  <si>
    <t>Total Expenditure</t>
  </si>
  <si>
    <t>Less funded from</t>
  </si>
  <si>
    <t>Grants</t>
  </si>
  <si>
    <t>A 12/13</t>
  </si>
  <si>
    <t>Pri</t>
  </si>
  <si>
    <t>Sec</t>
  </si>
  <si>
    <t>Spe</t>
  </si>
  <si>
    <t>Bal B/Fwd</t>
  </si>
  <si>
    <t>Bal C/Fwd</t>
  </si>
  <si>
    <t>BALANCES (Before Adjustment)</t>
  </si>
  <si>
    <t>BALANCES (After Adjustment)</t>
  </si>
  <si>
    <t>All Funding 14/15</t>
  </si>
  <si>
    <t>A 14/15</t>
  </si>
  <si>
    <t>A 13/14</t>
  </si>
  <si>
    <t>A 11/12</t>
  </si>
  <si>
    <t>Cont</t>
  </si>
  <si>
    <t>SA</t>
  </si>
  <si>
    <t>ZR</t>
  </si>
  <si>
    <t>Responsible</t>
  </si>
  <si>
    <t>capital Balance to revenue</t>
  </si>
  <si>
    <t>GL 1268</t>
  </si>
  <si>
    <t>GL 5470</t>
  </si>
  <si>
    <t>B3212 (1268)</t>
  </si>
  <si>
    <t>B4432 (1617)</t>
  </si>
  <si>
    <t>A 15/16</t>
  </si>
  <si>
    <t>A 16/17</t>
  </si>
  <si>
    <t>GL</t>
  </si>
  <si>
    <t>Ref Doc</t>
  </si>
  <si>
    <t>Doc</t>
  </si>
  <si>
    <t>Text</t>
  </si>
  <si>
    <t>date</t>
  </si>
  <si>
    <t>Value</t>
  </si>
  <si>
    <t>Movement Grants</t>
  </si>
  <si>
    <t>Movement Other</t>
  </si>
  <si>
    <t>Funding Switch</t>
  </si>
  <si>
    <t>A 17/18</t>
  </si>
  <si>
    <t>The Grange Community Primary School</t>
  </si>
  <si>
    <t>Clanfield CofE Primary School</t>
  </si>
  <si>
    <t>St Blaise CofE Primary School</t>
  </si>
  <si>
    <t>Oxfordshire Hospital School</t>
  </si>
  <si>
    <t>ED318110</t>
  </si>
  <si>
    <t>2200371438</t>
  </si>
  <si>
    <t>LINKED TO ORDER NO. 9003512568. DUE TO S</t>
  </si>
  <si>
    <t>9003516437</t>
  </si>
  <si>
    <t>5706</t>
  </si>
  <si>
    <t>Reason</t>
  </si>
  <si>
    <t>Code</t>
  </si>
  <si>
    <t>Reply</t>
  </si>
  <si>
    <t>Switch</t>
  </si>
  <si>
    <t>Opening</t>
  </si>
  <si>
    <t>Closing</t>
  </si>
  <si>
    <t>A 18/19</t>
  </si>
  <si>
    <t>School Name</t>
  </si>
  <si>
    <t>EDxxxx01</t>
  </si>
  <si>
    <t>PC</t>
  </si>
  <si>
    <t>DZ</t>
  </si>
  <si>
    <t>HPCF</t>
  </si>
  <si>
    <t xml:space="preserve">Healthy Pupil Capital Fund </t>
  </si>
  <si>
    <t>Healthy Pupil Capital Fund</t>
  </si>
  <si>
    <t>Balances</t>
  </si>
  <si>
    <t>Cost Centre</t>
  </si>
  <si>
    <t>Move</t>
  </si>
  <si>
    <t>Jnrl</t>
  </si>
  <si>
    <t>Dr/CR</t>
  </si>
  <si>
    <t>Revised SAP after Switches</t>
  </si>
  <si>
    <t>00</t>
  </si>
  <si>
    <t>HPF</t>
  </si>
  <si>
    <t>EM1121 / EBAL00</t>
  </si>
  <si>
    <t>EDxxxx</t>
  </si>
  <si>
    <t>In yr Academy Balances Tfr</t>
  </si>
  <si>
    <t>5707</t>
  </si>
  <si>
    <t>5708</t>
  </si>
  <si>
    <t>5709</t>
  </si>
  <si>
    <t>5711</t>
  </si>
  <si>
    <t>5712</t>
  </si>
  <si>
    <t>ED326280</t>
  </si>
  <si>
    <t>Download</t>
  </si>
  <si>
    <t>A 19/20</t>
  </si>
  <si>
    <t>Above is before funding switches</t>
  </si>
  <si>
    <t>Current Forecasted Capital Balance</t>
  </si>
  <si>
    <t>Switch Requested</t>
  </si>
  <si>
    <t>Radley</t>
  </si>
  <si>
    <t>Clanfield</t>
  </si>
  <si>
    <t>C/Fwd</t>
  </si>
  <si>
    <t>Capital Expenditure met from Revenue Account (E30) GL 6061 = CI04</t>
  </si>
  <si>
    <t>B/Fwd</t>
  </si>
  <si>
    <t>Capital</t>
  </si>
  <si>
    <t>A 20/21</t>
  </si>
  <si>
    <t>EBAL00</t>
  </si>
  <si>
    <t>net</t>
  </si>
  <si>
    <t>GL (1268)</t>
  </si>
  <si>
    <t>GL (1617)</t>
  </si>
  <si>
    <t>1006</t>
  </si>
  <si>
    <t>St Andrew's</t>
  </si>
  <si>
    <t>Correction / approved switch</t>
  </si>
  <si>
    <t>22/23</t>
  </si>
  <si>
    <t>Estimate</t>
  </si>
  <si>
    <t>Grange</t>
  </si>
  <si>
    <t>Dunmore</t>
  </si>
  <si>
    <t>Capital Balance Deficits - as per current schedule (17 Janaury 2022)</t>
  </si>
  <si>
    <t>Capital Balance Deficits - as per current schedule (8 March 2022)</t>
  </si>
  <si>
    <t>Aston &amp; Cote</t>
  </si>
  <si>
    <t>Combe</t>
  </si>
  <si>
    <t>Capital Balance Deficits - as per current schedule (21 March 2022)</t>
  </si>
  <si>
    <t>2057</t>
  </si>
  <si>
    <t>2201044633</t>
  </si>
  <si>
    <t>2022</t>
  </si>
  <si>
    <t>Inv - Car Park Lights Replacement Oct 22</t>
  </si>
  <si>
    <t>SI-303</t>
  </si>
  <si>
    <t>9004843026</t>
  </si>
  <si>
    <t>Edxxxx</t>
  </si>
  <si>
    <t>School Capital Balances 2022/23</t>
  </si>
  <si>
    <t>A 22/23</t>
  </si>
  <si>
    <t>Profit Centre</t>
  </si>
  <si>
    <t>Profit Centre 00</t>
  </si>
  <si>
    <t>24/25</t>
  </si>
  <si>
    <t>CORRECTION</t>
  </si>
  <si>
    <t>IT Grant direct to schools</t>
  </si>
  <si>
    <t>All Funding 23/24</t>
  </si>
  <si>
    <t>A 23/24</t>
  </si>
  <si>
    <t>Capital Funding 24/25</t>
  </si>
  <si>
    <t>Balance at 24/25</t>
  </si>
  <si>
    <t>LED lighting project- nursery</t>
  </si>
  <si>
    <t>School Energy Loan</t>
  </si>
  <si>
    <t>CIL</t>
  </si>
  <si>
    <t>Balances (Closing) 31st March 2025</t>
  </si>
  <si>
    <t>School Energy Fund</t>
  </si>
  <si>
    <t>SEL</t>
  </si>
  <si>
    <t>5713</t>
  </si>
  <si>
    <t>Coded to 6061</t>
  </si>
  <si>
    <t xml:space="preserve">contact your school’s named Finance Adviser, Education Financial Services (EFS), Hampshire County Council  </t>
  </si>
  <si>
    <t>ED323300</t>
  </si>
  <si>
    <t>ED306500</t>
  </si>
  <si>
    <t>ED251300</t>
  </si>
  <si>
    <t>ED324900</t>
  </si>
  <si>
    <t>ED225200</t>
  </si>
  <si>
    <t>ED325300</t>
  </si>
  <si>
    <t>ED259400</t>
  </si>
  <si>
    <t>ED324100</t>
  </si>
  <si>
    <t>School capital grant account</t>
  </si>
  <si>
    <t>School capital cont account</t>
  </si>
  <si>
    <t>School Holding account</t>
  </si>
  <si>
    <t>Tawanda Dzingai</t>
  </si>
  <si>
    <t>Robert Sherrott</t>
  </si>
  <si>
    <t>A 24/25</t>
  </si>
  <si>
    <t>CAPITAL ACCOUNTS RETURN 2025/26</t>
  </si>
  <si>
    <t>Balances brought forward from 2024/25
All balances are automatically completed within the form on entering your DfE number within the Capital Return sheet.  These are the reported balances from 2024/25 and cannot be amended.  Your schools financial system should balance to the figures in the form.  You will need to adjust your accounts if the two sets of data do not balance.</t>
  </si>
  <si>
    <t>Capital Funding 2025/26
All funding passed to schools during 2025/26 will automatically be populated on entering your DfE number within the Capital Return sheet.   The Revenue Contributions to Capital(CI04) entered in cell D29 must equal the entry within cell D32 - Revenue Contributions to Capital (E30).
Your financial system should reflect the balances entered on your return.  If they do not you should seek assistance from your Schools Support Officer</t>
  </si>
  <si>
    <r>
      <t>Capital Expenditure 2025/26</t>
    </r>
    <r>
      <rPr>
        <sz val="12"/>
        <rFont val="Arial"/>
        <family val="2"/>
      </rPr>
      <t xml:space="preserve">
To identify the balances for specific funding streams we have allocated expenditure against each item of funding you have received.  The expenditure has been split across the four CFR expenditure categories and the total reconciled back to your financial system. We would not expect any expenditure to be shown in CE01.</t>
    </r>
  </si>
  <si>
    <t>School Capital Return 2025/26</t>
  </si>
  <si>
    <t>SCHOOL CAPITAL BALANCES 2025/26</t>
  </si>
  <si>
    <t>01.04.2025</t>
  </si>
  <si>
    <t>31.03.2026</t>
  </si>
  <si>
    <t>Expenditure total taken from SAP as at 20th March 2026 to be allocated over income headings below</t>
  </si>
  <si>
    <t>TOTAL CAPITAL BALANCES (to confirm with C/Fwd 31.3.2026)</t>
  </si>
  <si>
    <t>REVISED CAPITAL BALANCES 2025/26</t>
  </si>
  <si>
    <t>DEVOLVED FORMULA CAPITAL ALLOCATIONS 2025/26</t>
  </si>
  <si>
    <t>25/26</t>
  </si>
  <si>
    <t>DFC 25/26</t>
  </si>
  <si>
    <t>SAP CI01 as at 31st March 2026</t>
  </si>
  <si>
    <t>xx</t>
  </si>
  <si>
    <t>William Fletcher</t>
  </si>
  <si>
    <t>EDxxxx00</t>
  </si>
  <si>
    <t>St Ebbes</t>
  </si>
  <si>
    <t>St Swithun's</t>
  </si>
  <si>
    <t>Email</t>
  </si>
  <si>
    <t>Balance as at 24/25</t>
  </si>
  <si>
    <t>Adj in 25/26</t>
  </si>
  <si>
    <t>Detailed Analysis (Closing Balances 31 March 2025)</t>
  </si>
  <si>
    <t>Opening Balances - 1 April 2025</t>
  </si>
  <si>
    <t>Closing Balances - 31 March 2026</t>
  </si>
  <si>
    <t>Movement 2025/26</t>
  </si>
  <si>
    <t>Academy Balance / Funding Switches as at 31 March 2026</t>
  </si>
  <si>
    <t>Academy Tfr 25/26</t>
  </si>
  <si>
    <t>ED325800</t>
  </si>
  <si>
    <t>ED383300</t>
  </si>
  <si>
    <t>ED235400</t>
  </si>
  <si>
    <t>C/Fwd work in Summer 2026, email 9/2/26</t>
  </si>
  <si>
    <t>23/24</t>
  </si>
  <si>
    <t>2201358098</t>
  </si>
  <si>
    <t>Po for Invoice 11353 - Deposit for</t>
  </si>
  <si>
    <t>9005492793</t>
  </si>
  <si>
    <t>2201366504</t>
  </si>
  <si>
    <t>PO for invoice 11417</t>
  </si>
  <si>
    <t>9005512027</t>
  </si>
  <si>
    <t>2201368901</t>
  </si>
  <si>
    <t>Po for invoice 11454 - Boiler in FS</t>
  </si>
  <si>
    <t>9005516418</t>
  </si>
  <si>
    <t>2201431462</t>
  </si>
  <si>
    <t>Po for invoice RS/9999-261 William</t>
  </si>
  <si>
    <t>9005631204</t>
  </si>
  <si>
    <t>2201434290</t>
  </si>
  <si>
    <t>Roof Repairs</t>
  </si>
  <si>
    <t>2201336210</t>
  </si>
  <si>
    <t>LED lighting project- corridor EY</t>
  </si>
  <si>
    <t>9005445306</t>
  </si>
  <si>
    <t>2201340193</t>
  </si>
  <si>
    <t>Blizzard BR1SS 650L Upright Single Door</t>
  </si>
  <si>
    <t>9005441157</t>
  </si>
  <si>
    <t>2201336512</t>
  </si>
  <si>
    <t>Playground stage payment</t>
  </si>
  <si>
    <t>9005445775</t>
  </si>
  <si>
    <t>2201342273</t>
  </si>
  <si>
    <t>LED lighting project Kitchen</t>
  </si>
  <si>
    <t>9005446063</t>
  </si>
  <si>
    <t>2201336302</t>
  </si>
  <si>
    <t>New Fridge</t>
  </si>
  <si>
    <t>2201340787</t>
  </si>
  <si>
    <t>Works carried out as per 5year</t>
  </si>
  <si>
    <t>9005456477</t>
  </si>
  <si>
    <t>2201340146</t>
  </si>
  <si>
    <t>Windows and doors invoice 0068 stanford</t>
  </si>
  <si>
    <t>9005453134</t>
  </si>
  <si>
    <t>2201341222</t>
  </si>
  <si>
    <t>Raised to Pay Invoice</t>
  </si>
  <si>
    <t>9005424078</t>
  </si>
  <si>
    <t>2201341223</t>
  </si>
  <si>
    <t>2201342908</t>
  </si>
  <si>
    <t>Woodstock 000KC82</t>
  </si>
  <si>
    <t>9005460612</t>
  </si>
  <si>
    <t>2201343238</t>
  </si>
  <si>
    <t>Inv Playground Hedge Removal Apr 25</t>
  </si>
  <si>
    <t>9005462340</t>
  </si>
  <si>
    <t>2201343426</t>
  </si>
  <si>
    <t>LED lighting project- Kitchen toilet</t>
  </si>
  <si>
    <t>9005461237</t>
  </si>
  <si>
    <t>2201343846</t>
  </si>
  <si>
    <t>Supply and install 35 metres of picket</t>
  </si>
  <si>
    <t>9005442621</t>
  </si>
  <si>
    <t>2201343857</t>
  </si>
  <si>
    <t>Works as per the quote raised on</t>
  </si>
  <si>
    <t>9005449626</t>
  </si>
  <si>
    <t>2201344091</t>
  </si>
  <si>
    <t>Broadwater Ref. 250350-MT-th -</t>
  </si>
  <si>
    <t>9005461831</t>
  </si>
  <si>
    <t>2201344156</t>
  </si>
  <si>
    <t>Supply &amp; Install Internal Double Doors</t>
  </si>
  <si>
    <t>9005464775</t>
  </si>
  <si>
    <t>2201344247</t>
  </si>
  <si>
    <t>3* Double Sockets , 1* 6mm T&amp; E</t>
  </si>
  <si>
    <t>9005462007</t>
  </si>
  <si>
    <t>2201344659</t>
  </si>
  <si>
    <t>Grandpont LED lighting upgrade - March</t>
  </si>
  <si>
    <t>9005426318</t>
  </si>
  <si>
    <t>2201345954</t>
  </si>
  <si>
    <t>Playground final payment</t>
  </si>
  <si>
    <t>2201346878</t>
  </si>
  <si>
    <t>Maintenance Inspection Remedial Actions,</t>
  </si>
  <si>
    <t>9005410771</t>
  </si>
  <si>
    <t>2201347103</t>
  </si>
  <si>
    <t>WC pipework removal works as quoted</t>
  </si>
  <si>
    <t>9005465514</t>
  </si>
  <si>
    <t>2201347482</t>
  </si>
  <si>
    <t>JEGS 1¼" U BOLT - NIPPON ANT KILLER</t>
  </si>
  <si>
    <t>9005472059</t>
  </si>
  <si>
    <t>2201347495</t>
  </si>
  <si>
    <t>DULUX P/B/W MATT 6LTR - Dulux</t>
  </si>
  <si>
    <t>9005472081</t>
  </si>
  <si>
    <t>2201348662</t>
  </si>
  <si>
    <t>Confirmation Only - Your Invoice No 3239</t>
  </si>
  <si>
    <t>9005475082</t>
  </si>
  <si>
    <t>2201344504</t>
  </si>
  <si>
    <t>Blizzard Kitchen Mixer FMX20</t>
  </si>
  <si>
    <t>9005458946</t>
  </si>
  <si>
    <t>2201347552</t>
  </si>
  <si>
    <t>CAPITAL - deposit for garage door works,</t>
  </si>
  <si>
    <t>9005472436</t>
  </si>
  <si>
    <t>2201348321</t>
  </si>
  <si>
    <t>JG IMPACT SCREWS 4X25 [200] - 1</t>
  </si>
  <si>
    <t>9005472246</t>
  </si>
  <si>
    <t>2201350778</t>
  </si>
  <si>
    <t>DEBIT</t>
  </si>
  <si>
    <t>CREDIT</t>
  </si>
  <si>
    <t>2201351053</t>
  </si>
  <si>
    <t>2201351456</t>
  </si>
  <si>
    <t>2201351067</t>
  </si>
  <si>
    <t>MISCODE</t>
  </si>
  <si>
    <t>2201352916</t>
  </si>
  <si>
    <t>Solar Panel Deposit</t>
  </si>
  <si>
    <t>016</t>
  </si>
  <si>
    <t>2201356661</t>
  </si>
  <si>
    <t>Carters Fencing &amp; Gates invoice INV-0594</t>
  </si>
  <si>
    <t>9005490835</t>
  </si>
  <si>
    <t>2201353613</t>
  </si>
  <si>
    <t>Works to install new sound proofed</t>
  </si>
  <si>
    <t>9005484006</t>
  </si>
  <si>
    <t>2201353618</t>
  </si>
  <si>
    <t>Refurbishment of Year 5/ASN Cloakroom</t>
  </si>
  <si>
    <t>9005484005</t>
  </si>
  <si>
    <t>2201355867</t>
  </si>
  <si>
    <t>50% deposit for access pathway to</t>
  </si>
  <si>
    <t>9005486383</t>
  </si>
  <si>
    <t>2201358436</t>
  </si>
  <si>
    <t>REMEHA QUINTA ACE 115ml GB (Boiler).</t>
  </si>
  <si>
    <t>9005494395</t>
  </si>
  <si>
    <t>9300066527</t>
  </si>
  <si>
    <t>- kitchen units 000326</t>
  </si>
  <si>
    <t>000326</t>
  </si>
  <si>
    <t>2201355932</t>
  </si>
  <si>
    <t>Quote 2551858-1 Promethean Activpanel x</t>
  </si>
  <si>
    <t>9005489178</t>
  </si>
  <si>
    <t>2201359386</t>
  </si>
  <si>
    <t>completion of work to kitchen roof as</t>
  </si>
  <si>
    <t>9005496392</t>
  </si>
  <si>
    <t>2201359708</t>
  </si>
  <si>
    <t>Class 2 Canopy Removal and install</t>
  </si>
  <si>
    <t>9005478985</t>
  </si>
  <si>
    <t>2201360900</t>
  </si>
  <si>
    <t>Electrical invoices coded to the wrong GL</t>
  </si>
  <si>
    <t>2201363473</t>
  </si>
  <si>
    <t>Fridge</t>
  </si>
  <si>
    <t>9005505008</t>
  </si>
  <si>
    <t>2201367731</t>
  </si>
  <si>
    <t>STRUCTURAL SURVEY 050625 - FOR SOLAR</t>
  </si>
  <si>
    <t>9005494170</t>
  </si>
  <si>
    <t>2201363258</t>
  </si>
  <si>
    <t>DC 255 installation of rationale</t>
  </si>
  <si>
    <t>DC 255 installation of external socket</t>
  </si>
  <si>
    <t>2201431708</t>
  </si>
  <si>
    <t>2201366253</t>
  </si>
  <si>
    <t>PO INV 18595 GUARDIAN FENCING 65%</t>
  </si>
  <si>
    <t>9005512181</t>
  </si>
  <si>
    <t>2201367656</t>
  </si>
  <si>
    <t>PCS FROM 5711</t>
  </si>
  <si>
    <t>2201369695</t>
  </si>
  <si>
    <t>PO INV 17856 C B POOLS Deposit - Pool</t>
  </si>
  <si>
    <t>9005518927</t>
  </si>
  <si>
    <t>2201373326</t>
  </si>
  <si>
    <t>Refurbishment Project Orchard Class -</t>
  </si>
  <si>
    <t>9005522641</t>
  </si>
  <si>
    <t>2201373064</t>
  </si>
  <si>
    <t>Woodstock Nursery rough price</t>
  </si>
  <si>
    <t>9005484763</t>
  </si>
  <si>
    <t>2201375556</t>
  </si>
  <si>
    <t>INV18078 - 2nd Payment Pool</t>
  </si>
  <si>
    <t>9005522954</t>
  </si>
  <si>
    <t>2201376427</t>
  </si>
  <si>
    <t>2201376428</t>
  </si>
  <si>
    <t>2201378771</t>
  </si>
  <si>
    <t>Po for invoice INV-3644 - William</t>
  </si>
  <si>
    <t>9005523983</t>
  </si>
  <si>
    <t>2201374062</t>
  </si>
  <si>
    <t>woodstock front gate</t>
  </si>
  <si>
    <t>9005442428</t>
  </si>
  <si>
    <t>2201374353</t>
  </si>
  <si>
    <t>QUOTE No. 1676</t>
  </si>
  <si>
    <t>9005460386</t>
  </si>
  <si>
    <t>2201378400</t>
  </si>
  <si>
    <t>Canopy Installation ref Quote 60132435</t>
  </si>
  <si>
    <t>9005444285</t>
  </si>
  <si>
    <t>2201377565</t>
  </si>
  <si>
    <t>quote provided to Mark</t>
  </si>
  <si>
    <t>9005482886</t>
  </si>
  <si>
    <t>2201377569</t>
  </si>
  <si>
    <t>2201377570</t>
  </si>
  <si>
    <t>2201377572</t>
  </si>
  <si>
    <t>2201378070</t>
  </si>
  <si>
    <t>Fire Alarm replacement and associated</t>
  </si>
  <si>
    <t>9005475767</t>
  </si>
  <si>
    <t>2201379062</t>
  </si>
  <si>
    <t>Carbon Reduction Survey Project</t>
  </si>
  <si>
    <t>9005507958</t>
  </si>
  <si>
    <t>2201379239</t>
  </si>
  <si>
    <t>Classroom/Music Room Refurbishment</t>
  </si>
  <si>
    <t>9005533740</t>
  </si>
  <si>
    <t>2201379254</t>
  </si>
  <si>
    <t>Classroom/Music Room Refurbishments</t>
  </si>
  <si>
    <t>9005533705</t>
  </si>
  <si>
    <t>2201384638</t>
  </si>
  <si>
    <t>INVOICE: 33900 - Supply, install and</t>
  </si>
  <si>
    <t>9005539736</t>
  </si>
  <si>
    <t>2201385956</t>
  </si>
  <si>
    <t>Year 3 Payment for Kitchen Equipment -</t>
  </si>
  <si>
    <t>9005536802</t>
  </si>
  <si>
    <t>2201387339</t>
  </si>
  <si>
    <t>PO for invoice 4115 - William Fletcher</t>
  </si>
  <si>
    <t>9005547296</t>
  </si>
  <si>
    <t>2201387602</t>
  </si>
  <si>
    <t>Foundation &amp; forest school sheds</t>
  </si>
  <si>
    <t>9005549097</t>
  </si>
  <si>
    <t>2201387603</t>
  </si>
  <si>
    <t>Garage door see also inv INV-1117</t>
  </si>
  <si>
    <t>9005549110</t>
  </si>
  <si>
    <t>9300067004</t>
  </si>
  <si>
    <t>Refurbishment of wildlife area</t>
  </si>
  <si>
    <t>2201380537</t>
  </si>
  <si>
    <t>roof line replacement invoice 0219</t>
  </si>
  <si>
    <t>9005535058</t>
  </si>
  <si>
    <t>2201381434</t>
  </si>
  <si>
    <t>JJ250306</t>
  </si>
  <si>
    <t>9005457780</t>
  </si>
  <si>
    <t>2201381719</t>
  </si>
  <si>
    <t>PO INV SI-008887 CALOO Phase 1</t>
  </si>
  <si>
    <t>9005537575</t>
  </si>
  <si>
    <t>2201381985</t>
  </si>
  <si>
    <t>decoration expenditure</t>
  </si>
  <si>
    <t>2201383835</t>
  </si>
  <si>
    <t>Ref 123IN-09966. No action required</t>
  </si>
  <si>
    <t>9005540509</t>
  </si>
  <si>
    <t>2201383997</t>
  </si>
  <si>
    <t>Hille Premium Fully Welded Rectangular</t>
  </si>
  <si>
    <t>9005519704</t>
  </si>
  <si>
    <t>2201382324</t>
  </si>
  <si>
    <t>After school club roofing  Thomas Reade</t>
  </si>
  <si>
    <t>9005539266</t>
  </si>
  <si>
    <t>2201382343</t>
  </si>
  <si>
    <t>Stage 5 windows deposit invoice 0234</t>
  </si>
  <si>
    <t>9005538949</t>
  </si>
  <si>
    <t>2201382547</t>
  </si>
  <si>
    <t>site safety expenditure</t>
  </si>
  <si>
    <t>2201382548</t>
  </si>
  <si>
    <t>Solar Loan exp</t>
  </si>
  <si>
    <t>2201384929</t>
  </si>
  <si>
    <t>2201384931</t>
  </si>
  <si>
    <t>2201385575</t>
  </si>
  <si>
    <t>Invoice Peacock (toilet) Orchard</t>
  </si>
  <si>
    <t>9005543417</t>
  </si>
  <si>
    <t>2201386150</t>
  </si>
  <si>
    <t>PO INV 18208 C B POOLS Completion of</t>
  </si>
  <si>
    <t>9005542596</t>
  </si>
  <si>
    <t>2201392323</t>
  </si>
  <si>
    <t>Supply &amp; Install new Mikrofill 3 Unit</t>
  </si>
  <si>
    <t>9005556985</t>
  </si>
  <si>
    <t>2201394283</t>
  </si>
  <si>
    <t>24 Shallow Tray Storage Unit, YELLOW</t>
  </si>
  <si>
    <t>9005518488</t>
  </si>
  <si>
    <t>2201390749</t>
  </si>
  <si>
    <t>Reallocation gutter shortfall capital income</t>
  </si>
  <si>
    <t>2201391643</t>
  </si>
  <si>
    <t>PO INV 18618 GUARDIAN FENCING supply and</t>
  </si>
  <si>
    <t>9005557389</t>
  </si>
  <si>
    <t>2201391645</t>
  </si>
  <si>
    <t>PO INV 18605 GUARDIAN FENCING 75%</t>
  </si>
  <si>
    <t>9005557404</t>
  </si>
  <si>
    <t>2201392753</t>
  </si>
  <si>
    <t>Order to cover quote number: BGR90 -</t>
  </si>
  <si>
    <t>9005521805</t>
  </si>
  <si>
    <t>2201395132</t>
  </si>
  <si>
    <t>Pay invoice 1056 - 50% balance for</t>
  </si>
  <si>
    <t>9005563265</t>
  </si>
  <si>
    <t>2201394356</t>
  </si>
  <si>
    <t>Ref 5105927046 BGR Modular Classroom - 50%</t>
  </si>
  <si>
    <t>2201394769</t>
  </si>
  <si>
    <t>Aug25 JPH LED Sch Lighting correction CC/ LC</t>
  </si>
  <si>
    <t>2201395291</t>
  </si>
  <si>
    <t>2201397619</t>
  </si>
  <si>
    <t>Secure Room to convert to Classroom</t>
  </si>
  <si>
    <t>9005568601</t>
  </si>
  <si>
    <t>2201399846</t>
  </si>
  <si>
    <t>TRINITY-INSTALL SOUNDERS &amp; KEY SWITCHES</t>
  </si>
  <si>
    <t>9005570057</t>
  </si>
  <si>
    <t>2201399851</t>
  </si>
  <si>
    <t>TRINITY-INSTALL COMMISSION SOUNDER</t>
  </si>
  <si>
    <t>2201402387</t>
  </si>
  <si>
    <t>electric points for door closures inv</t>
  </si>
  <si>
    <t>9005577537</t>
  </si>
  <si>
    <t>2201403137</t>
  </si>
  <si>
    <t>Eibe Sensory Garden Construction ref</t>
  </si>
  <si>
    <t>9005444302</t>
  </si>
  <si>
    <t>2201404601</t>
  </si>
  <si>
    <t>Labour costs for installation of</t>
  </si>
  <si>
    <t>9005581056</t>
  </si>
  <si>
    <t>Supply of materials for sink plumbing</t>
  </si>
  <si>
    <t>2201404650</t>
  </si>
  <si>
    <t>To extend hot water system and</t>
  </si>
  <si>
    <t>9005568388</t>
  </si>
  <si>
    <t>2201399483</t>
  </si>
  <si>
    <t>Payment of invoice number 56092353/3</t>
  </si>
  <si>
    <t>9005569604</t>
  </si>
  <si>
    <t>2201400722</t>
  </si>
  <si>
    <t>Carpark Fence supply and fit 27m of 1.8m</t>
  </si>
  <si>
    <t>9005561163</t>
  </si>
  <si>
    <t>2201401484</t>
  </si>
  <si>
    <t>Lifts GSM Communications Upgrade</t>
  </si>
  <si>
    <t>9005574661</t>
  </si>
  <si>
    <t>2201405449</t>
  </si>
  <si>
    <t>2201402530</t>
  </si>
  <si>
    <t>JNL PO INV 18585 GUARDIAN FENCING DEPOSIT</t>
  </si>
  <si>
    <t>2201424920</t>
  </si>
  <si>
    <t>2201402973</t>
  </si>
  <si>
    <t>GATES INSTALL</t>
  </si>
  <si>
    <t>BIKE SHELTERS INSTALL</t>
  </si>
  <si>
    <t>2201403064</t>
  </si>
  <si>
    <t>P8 DR CREDIT</t>
  </si>
  <si>
    <t>2201403672</t>
  </si>
  <si>
    <t>75% Balance for Class 2 Canopy replacing</t>
  </si>
  <si>
    <t>9005580703</t>
  </si>
  <si>
    <t>2201404767</t>
  </si>
  <si>
    <t>Miscode transfers</t>
  </si>
  <si>
    <t>2201405465</t>
  </si>
  <si>
    <t>GL code correction</t>
  </si>
  <si>
    <t>2201405649</t>
  </si>
  <si>
    <t>Health &amp; Safety - Guttering</t>
  </si>
  <si>
    <t>9005581142</t>
  </si>
  <si>
    <t>2201405973</t>
  </si>
  <si>
    <t>Smartboards</t>
  </si>
  <si>
    <t>Wireless Install</t>
  </si>
  <si>
    <t>2201408843</t>
  </si>
  <si>
    <t>PAY INVOICE 01113 SUPPLY &amp; INSTALLATION</t>
  </si>
  <si>
    <t>9005590455</t>
  </si>
  <si>
    <t>2201407478</t>
  </si>
  <si>
    <t>Pupil Toilet Refurbishment</t>
  </si>
  <si>
    <t>9005578592</t>
  </si>
  <si>
    <t>2201408370</t>
  </si>
  <si>
    <t>Order to cover quote for Wireless access</t>
  </si>
  <si>
    <t>9005520640</t>
  </si>
  <si>
    <t>2201408568</t>
  </si>
  <si>
    <t>to correct capital spemd</t>
  </si>
  <si>
    <t>to correct capital spend</t>
  </si>
  <si>
    <t>2201408929</t>
  </si>
  <si>
    <t>miscode - wildlife area</t>
  </si>
  <si>
    <t>2201409151</t>
  </si>
  <si>
    <t>Raised to pay invoice 7828</t>
  </si>
  <si>
    <t>9005590752</t>
  </si>
  <si>
    <t>2201410310</t>
  </si>
  <si>
    <t>Ref 123IN-10180 - no action required</t>
  </si>
  <si>
    <t>9005591767</t>
  </si>
  <si>
    <t>2201411236</t>
  </si>
  <si>
    <t>Ref  invoice 76853 - no action required</t>
  </si>
  <si>
    <t>9005594304</t>
  </si>
  <si>
    <t>2201411240</t>
  </si>
  <si>
    <t>Ref invoice 76888 - no action required</t>
  </si>
  <si>
    <t>2201411241</t>
  </si>
  <si>
    <t>Ref 123IN-101221 -  no action required</t>
  </si>
  <si>
    <t>9005594312</t>
  </si>
  <si>
    <t>2201410314</t>
  </si>
  <si>
    <t>Boiler UpgradeInv 34983</t>
  </si>
  <si>
    <t>9005592628</t>
  </si>
  <si>
    <t>2201410318</t>
  </si>
  <si>
    <t>Boiler Upgrade.Inv 5647</t>
  </si>
  <si>
    <t>9005592138</t>
  </si>
  <si>
    <t>2201411315</t>
  </si>
  <si>
    <t>Wrong CC used. Capital project 2025 Solar Panel</t>
  </si>
  <si>
    <t>4200036789</t>
  </si>
  <si>
    <t>IV</t>
  </si>
  <si>
    <t>RAF Benson School  Invoice 472 from Waterpark</t>
  </si>
  <si>
    <t>2201414083</t>
  </si>
  <si>
    <t>Staff Room Improvements</t>
  </si>
  <si>
    <t>2201414549</t>
  </si>
  <si>
    <t>new decking in the nursery garden</t>
  </si>
  <si>
    <t>2201416641</t>
  </si>
  <si>
    <t>Extra door closures part payment inv</t>
  </si>
  <si>
    <t>9005603499</t>
  </si>
  <si>
    <t>2201414887</t>
  </si>
  <si>
    <t>PO 9005578592 Pupil Toilet Refurb - Inside out</t>
  </si>
  <si>
    <t>2201415859</t>
  </si>
  <si>
    <t>INV641835 - Health and Safety Trim Trail</t>
  </si>
  <si>
    <t>9005602411</t>
  </si>
  <si>
    <t>2201423293</t>
  </si>
  <si>
    <t>eibe snagging works balancing payment</t>
  </si>
  <si>
    <t>9005612340</t>
  </si>
  <si>
    <t>2201418244</t>
  </si>
  <si>
    <t>Waterpark Heating Ltd - INV.497 - Boiler</t>
  </si>
  <si>
    <t>9005604840</t>
  </si>
  <si>
    <t>2201418484</t>
  </si>
  <si>
    <t>Order to cover invoice 003567 -</t>
  </si>
  <si>
    <t>9005604640</t>
  </si>
  <si>
    <t>2201421039</t>
  </si>
  <si>
    <t>9005484222 LED Lights move to CAPITAL ref AF</t>
  </si>
  <si>
    <t>2201424455</t>
  </si>
  <si>
    <t>Toilet block refurbishment 1st payment</t>
  </si>
  <si>
    <t>9005613865</t>
  </si>
  <si>
    <t>2201421235</t>
  </si>
  <si>
    <t>Supply &amp; install artificial turf</t>
  </si>
  <si>
    <t>9005610041</t>
  </si>
  <si>
    <t>2201422297</t>
  </si>
  <si>
    <t>yeastar cloud system- full</t>
  </si>
  <si>
    <t>9005611909</t>
  </si>
  <si>
    <t>2201423369</t>
  </si>
  <si>
    <t>Forest school project Aug 25 ongoing</t>
  </si>
  <si>
    <t>2201424923</t>
  </si>
  <si>
    <t>JNL PO INV SI-008887 CALOO PHASE 1</t>
  </si>
  <si>
    <t>JNL CALOO</t>
  </si>
  <si>
    <t>2201425675</t>
  </si>
  <si>
    <t>Safesite Fencing FSU area as per</t>
  </si>
  <si>
    <t>9005606246</t>
  </si>
  <si>
    <t>2201426771</t>
  </si>
  <si>
    <t>Endeavour</t>
  </si>
  <si>
    <t>2201428447</t>
  </si>
  <si>
    <t>New Water Heater ref Quote QU-0939</t>
  </si>
  <si>
    <t>9005594467</t>
  </si>
  <si>
    <t>2201428504</t>
  </si>
  <si>
    <t>2201430246</t>
  </si>
  <si>
    <t>9005628802</t>
  </si>
  <si>
    <t>2201430355</t>
  </si>
  <si>
    <t>TOILET BLOCK REFURBISHMENT INV-1166</t>
  </si>
  <si>
    <t>9005627414</t>
  </si>
  <si>
    <t>2201428292</t>
  </si>
  <si>
    <t>Kitchen equip project-dishwasher</t>
  </si>
  <si>
    <t>2201429764</t>
  </si>
  <si>
    <t>EY refurbishment</t>
  </si>
  <si>
    <t>2201430337</t>
  </si>
  <si>
    <t>35698 - Replacement vessel, safety valve</t>
  </si>
  <si>
    <t>9005627361</t>
  </si>
  <si>
    <t>2201431645</t>
  </si>
  <si>
    <t>Ref 5105937097 PO 9005563265 Tfr to Capital</t>
  </si>
  <si>
    <t>Ref 5105782151 PO 9005486383 Tfr to Capital</t>
  </si>
  <si>
    <t>2201431718</t>
  </si>
  <si>
    <t>plug</t>
  </si>
  <si>
    <t>cooker</t>
  </si>
  <si>
    <t>2201433773</t>
  </si>
  <si>
    <t>Supply of Finger Guards / Smoke Strips /</t>
  </si>
  <si>
    <t>9005636118</t>
  </si>
  <si>
    <t>Fire Door Work</t>
  </si>
  <si>
    <t>Supply &amp; Install Magnet Catches and</t>
  </si>
  <si>
    <t>2201434944</t>
  </si>
  <si>
    <t>Phase 2 LED Lighting Installation ref</t>
  </si>
  <si>
    <t>9005606308</t>
  </si>
  <si>
    <t>2201435341</t>
  </si>
  <si>
    <t>Supply &amp; install two new convector</t>
  </si>
  <si>
    <t>9005639891</t>
  </si>
  <si>
    <t>2201435231</t>
  </si>
  <si>
    <t>FLINT PROPERTY GROUP 3RD PAYMENT INVOICE</t>
  </si>
  <si>
    <t>9005639588</t>
  </si>
  <si>
    <t>2201435106</t>
  </si>
  <si>
    <t>Dinner Hall dishwasher</t>
  </si>
  <si>
    <t>2201435108</t>
  </si>
  <si>
    <t>Quote NP/JC/09/25 - Headteacher office</t>
  </si>
  <si>
    <t>9005587809</t>
  </si>
  <si>
    <t>2201435120</t>
  </si>
  <si>
    <t>Supply and install windows as per Q02674</t>
  </si>
  <si>
    <t>9005523615</t>
  </si>
  <si>
    <t>2201435338</t>
  </si>
  <si>
    <t>Health &amp; Safety - Fire Report Works.</t>
  </si>
  <si>
    <t>2201435975</t>
  </si>
  <si>
    <t>Raised to pay invoice 7953</t>
  </si>
  <si>
    <t>9005640928</t>
  </si>
  <si>
    <t>2201437909</t>
  </si>
  <si>
    <t>Caloo (playground) SI-009684 input</t>
  </si>
  <si>
    <t>9005644031</t>
  </si>
  <si>
    <t>2201437950</t>
  </si>
  <si>
    <t>MWA (refurb) 30503 input only</t>
  </si>
  <si>
    <t>9005644054</t>
  </si>
  <si>
    <t>2201437952</t>
  </si>
  <si>
    <t>MWA (refurb) 30504 input only</t>
  </si>
  <si>
    <t>9005644036</t>
  </si>
  <si>
    <t>2201437953</t>
  </si>
  <si>
    <t>MWA (refurb) 30512 input only</t>
  </si>
  <si>
    <t>9005644046</t>
  </si>
  <si>
    <t>2201437954</t>
  </si>
  <si>
    <t>MWA (refurb) 30513 input only</t>
  </si>
  <si>
    <t>9005644055</t>
  </si>
  <si>
    <t>2201437957</t>
  </si>
  <si>
    <t>MWA (refurb) 30514 input</t>
  </si>
  <si>
    <t>9005644047</t>
  </si>
  <si>
    <t>2201437959</t>
  </si>
  <si>
    <t>MWA (refurb) 30515 input only</t>
  </si>
  <si>
    <t>9005644056</t>
  </si>
  <si>
    <t>2201437960</t>
  </si>
  <si>
    <t>MWA (refurb) 30516 input only</t>
  </si>
  <si>
    <t>9005644039</t>
  </si>
  <si>
    <t>2201437962</t>
  </si>
  <si>
    <t>MWA (refurb) 30517 input only</t>
  </si>
  <si>
    <t>9005644057</t>
  </si>
  <si>
    <t>2201437963</t>
  </si>
  <si>
    <t>MWA (refurb) 30518 input only</t>
  </si>
  <si>
    <t>9005644061</t>
  </si>
  <si>
    <t>2201440388</t>
  </si>
  <si>
    <t>(CAP) INV-7351</t>
  </si>
  <si>
    <t>9005649272</t>
  </si>
  <si>
    <t>2201435892</t>
  </si>
  <si>
    <t>36125 - Supply and install replacement</t>
  </si>
  <si>
    <t>9005640024</t>
  </si>
  <si>
    <t>2201436173</t>
  </si>
  <si>
    <t>correct 80p error</t>
  </si>
  <si>
    <t>2201436610</t>
  </si>
  <si>
    <t>Promethean Panels - TIO</t>
  </si>
  <si>
    <t>2201439007</t>
  </si>
  <si>
    <t>Invoice 136</t>
  </si>
  <si>
    <t>9005642464</t>
  </si>
  <si>
    <t>2201437122</t>
  </si>
  <si>
    <t>kitchen-dishwasher</t>
  </si>
  <si>
    <t>9005642879</t>
  </si>
  <si>
    <t>2201437688</t>
  </si>
  <si>
    <t>Deposit payment for carpentry in Wizards</t>
  </si>
  <si>
    <t>9005644552</t>
  </si>
  <si>
    <t>2201438082</t>
  </si>
  <si>
    <t>Move kitchen equip project to correct GL code</t>
  </si>
  <si>
    <t>2201438156</t>
  </si>
  <si>
    <t>Invoice 17320 - final invoice for H&amp;S</t>
  </si>
  <si>
    <t>9005644544</t>
  </si>
  <si>
    <t>2201439589</t>
  </si>
  <si>
    <t>LED replacement project-nursery</t>
  </si>
  <si>
    <t>9005648375</t>
  </si>
  <si>
    <t>2201440286</t>
  </si>
  <si>
    <t>Deposit for cork boards capital project</t>
  </si>
  <si>
    <t>9005649104</t>
  </si>
  <si>
    <t>2201440288</t>
  </si>
  <si>
    <t>Refurb project capital Wizards</t>
  </si>
  <si>
    <t>9005649097</t>
  </si>
  <si>
    <t>2201440289</t>
  </si>
  <si>
    <t>Classroom chairs Capital project refurb</t>
  </si>
  <si>
    <t>9005649098</t>
  </si>
  <si>
    <t>2201345453</t>
  </si>
  <si>
    <t>Supply &amp; Install of dishwasher as per</t>
  </si>
  <si>
    <t>9005449071</t>
  </si>
  <si>
    <t>2201357956</t>
  </si>
  <si>
    <t>Taylor Dolman GH3 track - INV.43192 -</t>
  </si>
  <si>
    <t>9005488666</t>
  </si>
  <si>
    <t>2201362029</t>
  </si>
  <si>
    <t>CAPITAL MISCODE</t>
  </si>
  <si>
    <t>2201374141</t>
  </si>
  <si>
    <t>security door locks</t>
  </si>
  <si>
    <t>9005525940</t>
  </si>
  <si>
    <t>2201374145</t>
  </si>
  <si>
    <t>Security camera</t>
  </si>
  <si>
    <t>2201376825</t>
  </si>
  <si>
    <t>Pay Prego IV002436 50% of quote</t>
  </si>
  <si>
    <t>9005530649</t>
  </si>
  <si>
    <t>2201381166</t>
  </si>
  <si>
    <t>New electric water heater ref</t>
  </si>
  <si>
    <t>9005501314</t>
  </si>
  <si>
    <t>2201383732</t>
  </si>
  <si>
    <t>G&amp;O invoice INV-33821 - 29/07/25 - Major</t>
  </si>
  <si>
    <t>9005540438</t>
  </si>
  <si>
    <t>2201383733</t>
  </si>
  <si>
    <t>G &amp; O Invoice INV-33822 - Gas &amp; boiler</t>
  </si>
  <si>
    <t>9005540443</t>
  </si>
  <si>
    <t>2201393136</t>
  </si>
  <si>
    <t>Water heater</t>
  </si>
  <si>
    <t>2201405016</t>
  </si>
  <si>
    <t>Purchase of new Minibus - invoice</t>
  </si>
  <si>
    <t>9005582787</t>
  </si>
  <si>
    <t>2201420727</t>
  </si>
  <si>
    <t>balance of payment for door closures inv</t>
  </si>
  <si>
    <t>9005609089</t>
  </si>
  <si>
    <t>2201426750</t>
  </si>
  <si>
    <t>Oven to capital</t>
  </si>
  <si>
    <t>2201426773</t>
  </si>
  <si>
    <t>lighting loan</t>
  </si>
  <si>
    <t>2201432741</t>
  </si>
  <si>
    <t>Lighting loan to rev</t>
  </si>
  <si>
    <t>2201440317</t>
  </si>
  <si>
    <t>KH00117 Samsung tablets &amp; cases</t>
  </si>
  <si>
    <t>9005647979</t>
  </si>
  <si>
    <t>KH00108 Network switch</t>
  </si>
  <si>
    <t>BAC125 Synology backup</t>
  </si>
  <si>
    <t>2201335486</t>
  </si>
  <si>
    <t>HPE Aruba Instant on Access Points.</t>
  </si>
  <si>
    <t>9005442981</t>
  </si>
  <si>
    <t>2201341452</t>
  </si>
  <si>
    <t>123ICT- WIFI UPGRADE</t>
  </si>
  <si>
    <t>9005458326</t>
  </si>
  <si>
    <t>2201334887</t>
  </si>
  <si>
    <t>Wifi UpgradeOrder to cover invoice</t>
  </si>
  <si>
    <t>9005441518</t>
  </si>
  <si>
    <t>2201336472</t>
  </si>
  <si>
    <t>3d filament resources</t>
  </si>
  <si>
    <t>9005444692</t>
  </si>
  <si>
    <t>2201341429</t>
  </si>
  <si>
    <t>123ICT-WIFI UPGRADE INSTALLATION OF</t>
  </si>
  <si>
    <t>9005458343</t>
  </si>
  <si>
    <t>2201343437</t>
  </si>
  <si>
    <t>Interactive whiteboards</t>
  </si>
  <si>
    <t>9005461261</t>
  </si>
  <si>
    <t>2201344158</t>
  </si>
  <si>
    <t>Aruba Instant ON 1930 8G 2SFP 124W</t>
  </si>
  <si>
    <t>9005464790</t>
  </si>
  <si>
    <t>Aruba Networking Instant ON 1930 24G</t>
  </si>
  <si>
    <t>2201344354</t>
  </si>
  <si>
    <t>JBL professional speakers and microphone</t>
  </si>
  <si>
    <t>9005465381</t>
  </si>
  <si>
    <t>2201346888</t>
  </si>
  <si>
    <t>5 x teacher laptops</t>
  </si>
  <si>
    <t>9005470858</t>
  </si>
  <si>
    <t>2201351737</t>
  </si>
  <si>
    <t>Interactive panel installation</t>
  </si>
  <si>
    <t>9005480652</t>
  </si>
  <si>
    <t>2201343752</t>
  </si>
  <si>
    <t>Order to cover invoice INV-16437 - Wifi</t>
  </si>
  <si>
    <t>9005462823</t>
  </si>
  <si>
    <t>2201345634</t>
  </si>
  <si>
    <t>To pay invoice 123IN-09530 - Prowise</t>
  </si>
  <si>
    <t>9005466800</t>
  </si>
  <si>
    <t>2201346887</t>
  </si>
  <si>
    <t>Ipad to play music</t>
  </si>
  <si>
    <t>9005470857</t>
  </si>
  <si>
    <t>2201350804</t>
  </si>
  <si>
    <t>HP G10 450 &amp; 455 Laptops x8</t>
  </si>
  <si>
    <t>9005478510</t>
  </si>
  <si>
    <t>2201356463</t>
  </si>
  <si>
    <t>123ICT inv 123IN-09640. BENQ boards</t>
  </si>
  <si>
    <t>9005490561</t>
  </si>
  <si>
    <t>123ICT inv 123IN-09640. WiFI Dongle</t>
  </si>
  <si>
    <t>123ICT inv 123IN-09640. Installation of</t>
  </si>
  <si>
    <t>123ICT inv 123IN-09640. Extra work for</t>
  </si>
  <si>
    <t>2201355496</t>
  </si>
  <si>
    <t>Teacher laptop invoice 155721</t>
  </si>
  <si>
    <t>9005487660</t>
  </si>
  <si>
    <t>2201356215</t>
  </si>
  <si>
    <t>Bag for music equipment</t>
  </si>
  <si>
    <t>Inlay for the music bag</t>
  </si>
  <si>
    <t>Music equipment</t>
  </si>
  <si>
    <t>2201362884</t>
  </si>
  <si>
    <t>2201361118</t>
  </si>
  <si>
    <t>Invoice 156150 - Bronze server</t>
  </si>
  <si>
    <t>9005500221</t>
  </si>
  <si>
    <t>2201362414</t>
  </si>
  <si>
    <t>14.05.2025 AMZNMKTPLACE RW95I3CA5</t>
  </si>
  <si>
    <t>2201362897</t>
  </si>
  <si>
    <t>Mispost re procurement card</t>
  </si>
  <si>
    <t>Mispost on capital account</t>
  </si>
  <si>
    <t>2201364044</t>
  </si>
  <si>
    <t>HP Probook 440 14 G10 Laptop Windows 11</t>
  </si>
  <si>
    <t>9005507143</t>
  </si>
  <si>
    <t>Apple ipad mini wifi 128GB Space grey</t>
  </si>
  <si>
    <t>Operlo 360 with hand strap and shoulder</t>
  </si>
  <si>
    <t>Delivery</t>
  </si>
  <si>
    <t>2201364347</t>
  </si>
  <si>
    <t>New server plus extras</t>
  </si>
  <si>
    <t>9005507467</t>
  </si>
  <si>
    <t>2201364489</t>
  </si>
  <si>
    <t>BENQ RE6504 65" Interactive Touchscreen</t>
  </si>
  <si>
    <t>9005496819</t>
  </si>
  <si>
    <t>BenQ Wifi Dongle compatible with</t>
  </si>
  <si>
    <t>Installation of interactive display</t>
  </si>
  <si>
    <t>2201369198</t>
  </si>
  <si>
    <t>ACER CHROMEBOOKS INVOICE 700871586</t>
  </si>
  <si>
    <t>9005516549</t>
  </si>
  <si>
    <t>2201370801</t>
  </si>
  <si>
    <t>Ipad, tablet, delivery</t>
  </si>
  <si>
    <t>9005519251</t>
  </si>
  <si>
    <t>2201370806</t>
  </si>
  <si>
    <t>ASUS VivoBook laptop, delivery</t>
  </si>
  <si>
    <t>9005519261</t>
  </si>
  <si>
    <t>2201370812</t>
  </si>
  <si>
    <t>Ipad, tablet, monitor and delivery</t>
  </si>
  <si>
    <t>9005519242</t>
  </si>
  <si>
    <t>2201363464</t>
  </si>
  <si>
    <t>Dell OptiPlex 7020 MFF - re Quote</t>
  </si>
  <si>
    <t>9005494684</t>
  </si>
  <si>
    <t>HP 250 G10 Notebook re quote 123QU-3354</t>
  </si>
  <si>
    <t>2201384476</t>
  </si>
  <si>
    <t>server set up and management</t>
  </si>
  <si>
    <t>9005542571</t>
  </si>
  <si>
    <t>2201384050</t>
  </si>
  <si>
    <t>Payment of invoice number 123IN-09960</t>
  </si>
  <si>
    <t>9005540935</t>
  </si>
  <si>
    <t>2201384320</t>
  </si>
  <si>
    <t>Arbor Migration services . Inv 157154</t>
  </si>
  <si>
    <t>9005539257</t>
  </si>
  <si>
    <t>2201384628</t>
  </si>
  <si>
    <t>4800000894 - Computer Monitor</t>
  </si>
  <si>
    <t>2201384933</t>
  </si>
  <si>
    <t>Promethean Panels 366131</t>
  </si>
  <si>
    <t>9005522840</t>
  </si>
  <si>
    <t>2201386328</t>
  </si>
  <si>
    <t>10 x Lenovo notebooks for South Stoke</t>
  </si>
  <si>
    <t>9005544307</t>
  </si>
  <si>
    <t>2201388411</t>
  </si>
  <si>
    <t>HPE Aruba Instant on AP22.   NB. THIS IS</t>
  </si>
  <si>
    <t>9005549638</t>
  </si>
  <si>
    <t>2201390255</t>
  </si>
  <si>
    <t>SA new desktop</t>
  </si>
  <si>
    <t>9005554013</t>
  </si>
  <si>
    <t>Extra teachers laptop</t>
  </si>
  <si>
    <t>25 children's laptops and charging</t>
  </si>
  <si>
    <t>2201394473</t>
  </si>
  <si>
    <t>Radio access points. Invoice 123IN-10065</t>
  </si>
  <si>
    <t>9005562268</t>
  </si>
  <si>
    <t>Install and configure access points.</t>
  </si>
  <si>
    <t>Delivery charge. Invoice 123IN-10065</t>
  </si>
  <si>
    <t>2201394000</t>
  </si>
  <si>
    <t>Quote 00060094 - Chrome Education Device</t>
  </si>
  <si>
    <t>9005557442</t>
  </si>
  <si>
    <t>2201396795</t>
  </si>
  <si>
    <t>BSL Ltd Order 9005534259 /5105881738 DT Comp/Trol</t>
  </si>
  <si>
    <t>2201396803</t>
  </si>
  <si>
    <t>NS Optimum Ltd 9500480382/9005489217/9005526378</t>
  </si>
  <si>
    <t>2201396945</t>
  </si>
  <si>
    <t>Macbook Pro</t>
  </si>
  <si>
    <t>Access Point &amp; WIfi Upgrade</t>
  </si>
  <si>
    <t>Screen &amp; Bracket Install</t>
  </si>
  <si>
    <t>2201399812</t>
  </si>
  <si>
    <t>Prowise Touchscreen 65" whiteboards +</t>
  </si>
  <si>
    <t>9005572012</t>
  </si>
  <si>
    <t>2201403863</t>
  </si>
  <si>
    <t>Chromebooks x16, Licenses, Charging</t>
  </si>
  <si>
    <t>9005580610</t>
  </si>
  <si>
    <t>2201399987</t>
  </si>
  <si>
    <t>To Pay Invoice INV-3166 Chromebooks +</t>
  </si>
  <si>
    <t>9005566294</t>
  </si>
  <si>
    <t>2201403779</t>
  </si>
  <si>
    <t>663027 - LENOVO DUET 3 11 MT 128</t>
  </si>
  <si>
    <t>9005577208</t>
  </si>
  <si>
    <t>2201404994</t>
  </si>
  <si>
    <t>Activpanel x 3 wall mount cable delivery</t>
  </si>
  <si>
    <t>9005581279</t>
  </si>
  <si>
    <t>2201407355</t>
  </si>
  <si>
    <t>2201411542</t>
  </si>
  <si>
    <t>ipads - as per your invoice 10220 order</t>
  </si>
  <si>
    <t>9005593991</t>
  </si>
  <si>
    <t>charging trolley - as per your invoice</t>
  </si>
  <si>
    <t>2201411555</t>
  </si>
  <si>
    <t>Ip pad cases as per your invoice 188341</t>
  </si>
  <si>
    <t>9005593982</t>
  </si>
  <si>
    <t>2201415204</t>
  </si>
  <si>
    <t>1INVOICE: 158841 - Lenova V15 G4 Core</t>
  </si>
  <si>
    <t>9005600854</t>
  </si>
  <si>
    <t>2201422675</t>
  </si>
  <si>
    <t>reverse 2201388708</t>
  </si>
  <si>
    <t>IT puchases 2201388708 charged ED700210 tfr to DFC</t>
  </si>
  <si>
    <t>2201425171</t>
  </si>
  <si>
    <t>HP Laptop and Philips V line monitor.</t>
  </si>
  <si>
    <t>9005617693</t>
  </si>
  <si>
    <t>2201425176</t>
  </si>
  <si>
    <t>Disposal of</t>
  </si>
  <si>
    <t>2201425178</t>
  </si>
  <si>
    <t>Promethean Activ Panel 75''. Invoice</t>
  </si>
  <si>
    <t>2201425181</t>
  </si>
  <si>
    <t>4 x Android tablets. Invoice 158254</t>
  </si>
  <si>
    <t>2201426522</t>
  </si>
  <si>
    <t>Pure power laptop charging and storage</t>
  </si>
  <si>
    <t>9005535117</t>
  </si>
  <si>
    <t>2201428084</t>
  </si>
  <si>
    <t>TSFR CHROMEBOOKS PURCHASE TO REVENUE CODE</t>
  </si>
  <si>
    <t>2201429703</t>
  </si>
  <si>
    <t>Confirm PO KoalaIT Chromebooks Jan 26</t>
  </si>
  <si>
    <t>9005607119</t>
  </si>
  <si>
    <t>2201434709</t>
  </si>
  <si>
    <t>Invoice # INV-3303 ASUS Vivobook 15</t>
  </si>
  <si>
    <t>9005632886</t>
  </si>
  <si>
    <t>Invoice # INV3303 Dell 22 Monitor - Full</t>
  </si>
  <si>
    <t>2201431884</t>
  </si>
  <si>
    <t>lenovo Chrome books + device management</t>
  </si>
  <si>
    <t>9005630940</t>
  </si>
  <si>
    <t>chromebook trolley</t>
  </si>
  <si>
    <t>2201432977</t>
  </si>
  <si>
    <t>LAPTOPS</t>
  </si>
  <si>
    <t>CAP LAPTOPS</t>
  </si>
  <si>
    <t>2201433367</t>
  </si>
  <si>
    <t>IT package</t>
  </si>
  <si>
    <t>2201434095</t>
  </si>
  <si>
    <t>IT equipment for school</t>
  </si>
  <si>
    <t>9005591865</t>
  </si>
  <si>
    <t>2201434612</t>
  </si>
  <si>
    <t>RAISE PO FOR QUOTE Q680419d  LYNX</t>
  </si>
  <si>
    <t>9005629297</t>
  </si>
  <si>
    <t>2201435367</t>
  </si>
  <si>
    <t>Acer Extensa 15 16GB Laptop.    NB.T</t>
  </si>
  <si>
    <t>9005639935</t>
  </si>
  <si>
    <t>2201435057</t>
  </si>
  <si>
    <t>JNL Q680419D  LYNX</t>
  </si>
  <si>
    <t>2201435058</t>
  </si>
  <si>
    <t>Capital move</t>
  </si>
  <si>
    <t>2201439660</t>
  </si>
  <si>
    <t>Staff Laptops. Inv 500941 26/2/26. PO</t>
  </si>
  <si>
    <t>9005647284</t>
  </si>
  <si>
    <t>2201437127</t>
  </si>
  <si>
    <t>QUOTE 356093 Google Chome Quote Jan 2026</t>
  </si>
  <si>
    <t>9005610770</t>
  </si>
  <si>
    <t>9300068239</t>
  </si>
  <si>
    <t>Smart board &amp; wifi dongle</t>
  </si>
  <si>
    <t>2201439104</t>
  </si>
  <si>
    <t>IT Upgrade Feb 26</t>
  </si>
  <si>
    <t>9005644395</t>
  </si>
  <si>
    <t>2201440104</t>
  </si>
  <si>
    <t>QU-0128 Supply/Installation Projector</t>
  </si>
  <si>
    <t>9005620295</t>
  </si>
  <si>
    <t>2201388708</t>
  </si>
  <si>
    <t>IT Purchases</t>
  </si>
  <si>
    <t>2201340573</t>
  </si>
  <si>
    <t>Pay invoice 1560 - 10 x replacement</t>
  </si>
  <si>
    <t>9005455021</t>
  </si>
  <si>
    <t>2201361040</t>
  </si>
  <si>
    <t>Inv-S011871</t>
  </si>
  <si>
    <t>9005497093</t>
  </si>
  <si>
    <t>2201364145</t>
  </si>
  <si>
    <t>Capital Income from OCC</t>
  </si>
  <si>
    <t>2201372449</t>
  </si>
  <si>
    <t>Invoice SSS25909</t>
  </si>
  <si>
    <t>9005497068</t>
  </si>
  <si>
    <t>2201369100</t>
  </si>
  <si>
    <t>Devolved Formula Capital 25/26 Allocation</t>
  </si>
  <si>
    <t>9500738237</t>
  </si>
  <si>
    <t>93 DFE CAPITAL P0001128-513 00136 18.07.2025</t>
  </si>
  <si>
    <t>Inc</t>
  </si>
  <si>
    <t>2201392361</t>
  </si>
  <si>
    <t>2201392362</t>
  </si>
  <si>
    <t>2201404385</t>
  </si>
  <si>
    <t>2201341688</t>
  </si>
  <si>
    <t>SA donation for cookery room works</t>
  </si>
  <si>
    <t>2201364135</t>
  </si>
  <si>
    <t>Money sent back from ODBE</t>
  </si>
  <si>
    <t>2201364422</t>
  </si>
  <si>
    <t>Reallocation of SA donation revenue costs</t>
  </si>
  <si>
    <t>2201390505</t>
  </si>
  <si>
    <t>PPC Grant for interactive panels</t>
  </si>
  <si>
    <t>2201400317</t>
  </si>
  <si>
    <t>Canopy PTA</t>
  </si>
  <si>
    <t>2201411744</t>
  </si>
  <si>
    <t>PTA Donation Pool Refurbishment</t>
  </si>
  <si>
    <t>NOV DCI JNL</t>
  </si>
  <si>
    <t>2201424930</t>
  </si>
  <si>
    <t>JNL HENLEY LIONS DONATION - POOL</t>
  </si>
  <si>
    <t>JNL INSPIRED VILLAGES DONATION - POOL</t>
  </si>
  <si>
    <t>JNL DONATION TG GYM POOL FUND</t>
  </si>
  <si>
    <t>JNL PARENT DONATIONS - POOL</t>
  </si>
  <si>
    <t>2201427057</t>
  </si>
  <si>
    <t>PTA Donation Kites Refurbishment</t>
  </si>
  <si>
    <t>JAN DCI JNL</t>
  </si>
  <si>
    <t>2201430924</t>
  </si>
  <si>
    <t>TRANSFER DONATION TO CAPITAL CODE</t>
  </si>
  <si>
    <t>2201395870</t>
  </si>
  <si>
    <t>Capital Transfer</t>
  </si>
  <si>
    <t>2201425657</t>
  </si>
  <si>
    <t>Rvu to Capt trsfr - boiler replacement</t>
  </si>
  <si>
    <t>2201435193</t>
  </si>
  <si>
    <t>Move to capital</t>
  </si>
  <si>
    <t>2201436988</t>
  </si>
  <si>
    <t>Vire Revenue to Capital 25-26</t>
  </si>
  <si>
    <t>Specific Project Funding (BN) Energy Loan</t>
  </si>
  <si>
    <t>Nettlebed</t>
  </si>
  <si>
    <t>Woodcote</t>
  </si>
  <si>
    <t>Capital Balance Deficits - as per current schedule (13 March 2026)</t>
  </si>
  <si>
    <t>ED235480</t>
  </si>
  <si>
    <t>ED312280</t>
  </si>
  <si>
    <t>ED304480</t>
  </si>
  <si>
    <t>ED318880</t>
  </si>
  <si>
    <t>ED261080</t>
  </si>
  <si>
    <t>Coding Error</t>
  </si>
  <si>
    <t>ED259180</t>
  </si>
  <si>
    <t>ED324080</t>
  </si>
  <si>
    <t>ED260860</t>
  </si>
  <si>
    <t>ED314580</t>
  </si>
  <si>
    <t>ED101980</t>
  </si>
  <si>
    <t>ED701080</t>
  </si>
  <si>
    <t>ED251210</t>
  </si>
  <si>
    <t>ED101080</t>
  </si>
  <si>
    <t>ED245080</t>
  </si>
  <si>
    <t>ED386180</t>
  </si>
  <si>
    <t>ED258380</t>
  </si>
  <si>
    <t>MISCODE CORRECTION</t>
  </si>
  <si>
    <t>ED260880</t>
  </si>
  <si>
    <t>ED318380</t>
  </si>
  <si>
    <t>ED205780</t>
  </si>
  <si>
    <t>ED235380</t>
  </si>
  <si>
    <t>ED220780</t>
  </si>
  <si>
    <t>ED256510</t>
  </si>
  <si>
    <t>ED324280</t>
  </si>
  <si>
    <t>ED2353 25JUNE25</t>
  </si>
  <si>
    <t>ED312080</t>
  </si>
  <si>
    <t>ED325880</t>
  </si>
  <si>
    <t>transfer</t>
  </si>
  <si>
    <t>ED250680</t>
  </si>
  <si>
    <t>ED314680</t>
  </si>
  <si>
    <t>ED314510</t>
  </si>
  <si>
    <t>ED101780</t>
  </si>
  <si>
    <t>ED252780</t>
  </si>
  <si>
    <t>ED324780</t>
  </si>
  <si>
    <t>ED205880</t>
  </si>
  <si>
    <t>ED251080</t>
  </si>
  <si>
    <t>Cheque payments</t>
  </si>
  <si>
    <t>ED701180</t>
  </si>
  <si>
    <t>capital journal</t>
  </si>
  <si>
    <t>ED235780</t>
  </si>
  <si>
    <t>ED258780</t>
  </si>
  <si>
    <t>code errors</t>
  </si>
  <si>
    <t>SEP DC reallocations</t>
  </si>
  <si>
    <t>ED320080</t>
  </si>
  <si>
    <t>Tfr Exp to Capital A/c's</t>
  </si>
  <si>
    <t>ED383380</t>
  </si>
  <si>
    <t>Aug 25 Capital correction</t>
  </si>
  <si>
    <t>ED258980</t>
  </si>
  <si>
    <t>ED221080</t>
  </si>
  <si>
    <t>ED325780</t>
  </si>
  <si>
    <t>ED326080</t>
  </si>
  <si>
    <t>ED321380</t>
  </si>
  <si>
    <t>ED253310</t>
  </si>
  <si>
    <t>jnl fence</t>
  </si>
  <si>
    <t>CAPITAL CORRECTION</t>
  </si>
  <si>
    <t>ED259580</t>
  </si>
  <si>
    <t>P8 NOV DR CREDITS</t>
  </si>
  <si>
    <t>ED318680</t>
  </si>
  <si>
    <t>P6 Journal</t>
  </si>
  <si>
    <t>ED323180</t>
  </si>
  <si>
    <t>ED383310</t>
  </si>
  <si>
    <t>ED210380</t>
  </si>
  <si>
    <t>ED306480</t>
  </si>
  <si>
    <t>to correct miscoding</t>
  </si>
  <si>
    <t>P8 Capital miscode adj</t>
  </si>
  <si>
    <t>ED256580</t>
  </si>
  <si>
    <t>Capital A/C adj</t>
  </si>
  <si>
    <t>ED256380</t>
  </si>
  <si>
    <t>ED101180</t>
  </si>
  <si>
    <t>coding correction</t>
  </si>
  <si>
    <t>Tfr Schl Costs to Cap A/c</t>
  </si>
  <si>
    <t>ED312380</t>
  </si>
  <si>
    <t>LED Lights Rev to Capital</t>
  </si>
  <si>
    <t>ED220880</t>
  </si>
  <si>
    <t>ED210480</t>
  </si>
  <si>
    <t>Correct Capital Jan 26</t>
  </si>
  <si>
    <t>ED323880</t>
  </si>
  <si>
    <t>ED250480</t>
  </si>
  <si>
    <t>P10 move to Capital</t>
  </si>
  <si>
    <t>Dishwasher</t>
  </si>
  <si>
    <t>ED246580</t>
  </si>
  <si>
    <t>Tfr Costs to Capital</t>
  </si>
  <si>
    <t>Journal correction</t>
  </si>
  <si>
    <t>ED225480</t>
  </si>
  <si>
    <t>Journal to capital</t>
  </si>
  <si>
    <t>ED210680</t>
  </si>
  <si>
    <t>Capital correction</t>
  </si>
  <si>
    <t>Recode Capital Spend</t>
  </si>
  <si>
    <t>ED100580</t>
  </si>
  <si>
    <t>ED304380</t>
  </si>
  <si>
    <t>Capital expenditure corr</t>
  </si>
  <si>
    <t>2201442448</t>
  </si>
  <si>
    <t>Aug25 LED lights wrong cc used to pay invoice.</t>
  </si>
  <si>
    <t>P12 Mar26 Cap correction</t>
  </si>
  <si>
    <t>ED321080</t>
  </si>
  <si>
    <t>P3 MISCODE ADJUSTMENT</t>
  </si>
  <si>
    <t>ED318780</t>
  </si>
  <si>
    <t>ED255580</t>
  </si>
  <si>
    <t>P6 journal</t>
  </si>
  <si>
    <t>P10 adjustments</t>
  </si>
  <si>
    <t>P10 moves lighting</t>
  </si>
  <si>
    <t>Lighting loan to rev JI</t>
  </si>
  <si>
    <t>ED318410</t>
  </si>
  <si>
    <t>ED308380</t>
  </si>
  <si>
    <t>ED324027</t>
  </si>
  <si>
    <t>Procurement card</t>
  </si>
  <si>
    <t>ED3043 Expend. Journal</t>
  </si>
  <si>
    <t>ED318480</t>
  </si>
  <si>
    <t>BM P3</t>
  </si>
  <si>
    <t>ED314627</t>
  </si>
  <si>
    <t>ED326081</t>
  </si>
  <si>
    <t>trf between c/s &amp; gl code</t>
  </si>
  <si>
    <t>ED250780</t>
  </si>
  <si>
    <t>ED404180</t>
  </si>
  <si>
    <t>Rev/Cap Transfer</t>
  </si>
  <si>
    <t>NS Optimum Ltd Screens</t>
  </si>
  <si>
    <t>ED325480</t>
  </si>
  <si>
    <t>ED325110</t>
  </si>
  <si>
    <t>ED260580</t>
  </si>
  <si>
    <t>ED700280</t>
  </si>
  <si>
    <t>Miscoding - School DFC</t>
  </si>
  <si>
    <t>CHROMEBOOKS CAP TO REV</t>
  </si>
  <si>
    <t>ED310080</t>
  </si>
  <si>
    <t>ED321180</t>
  </si>
  <si>
    <t>JNL Switches</t>
  </si>
  <si>
    <t>P10 moves</t>
  </si>
  <si>
    <t>ED205580</t>
  </si>
  <si>
    <t>CQ 793</t>
  </si>
  <si>
    <t>ED306460</t>
  </si>
  <si>
    <t>ED318080</t>
  </si>
  <si>
    <t>Coding Correction</t>
  </si>
  <si>
    <t>Inc 1</t>
  </si>
  <si>
    <t>DFC Allocation 25-26</t>
  </si>
  <si>
    <t>ED100680</t>
  </si>
  <si>
    <t>ED103180</t>
  </si>
  <si>
    <t>ED220080</t>
  </si>
  <si>
    <t>ED220280</t>
  </si>
  <si>
    <t>ED235280</t>
  </si>
  <si>
    <t>ED245680</t>
  </si>
  <si>
    <t>ED246380</t>
  </si>
  <si>
    <t>ED251280</t>
  </si>
  <si>
    <t>ED252580</t>
  </si>
  <si>
    <t>ED253380</t>
  </si>
  <si>
    <t>ED256080</t>
  </si>
  <si>
    <t>ED260280</t>
  </si>
  <si>
    <t>ED308180</t>
  </si>
  <si>
    <t>ED308580</t>
  </si>
  <si>
    <t>ED312580</t>
  </si>
  <si>
    <t>ED314280</t>
  </si>
  <si>
    <t>ED318280</t>
  </si>
  <si>
    <t>ED320580</t>
  </si>
  <si>
    <t>ED322380</t>
  </si>
  <si>
    <t>ED323480</t>
  </si>
  <si>
    <t>ED323580</t>
  </si>
  <si>
    <t>ED325180</t>
  </si>
  <si>
    <t>ED701780</t>
  </si>
  <si>
    <t>reallocation</t>
  </si>
  <si>
    <t>St Swithun's Energy Loan</t>
  </si>
  <si>
    <t>St Ebbs Energy Loan</t>
  </si>
  <si>
    <t>Willam Flecher Energy Loa</t>
  </si>
  <si>
    <t>APR DC reallocations</t>
  </si>
  <si>
    <t>Reallocation pre P3</t>
  </si>
  <si>
    <t>move pymnts ex dir cr acc</t>
  </si>
  <si>
    <t>9500746034</t>
  </si>
  <si>
    <t>JNL POOL DONATIONS</t>
  </si>
  <si>
    <t>Tsfr donation Y5/6toilets</t>
  </si>
  <si>
    <t>Correct CC/GL</t>
  </si>
  <si>
    <t>capital top up</t>
  </si>
  <si>
    <t>Vire Rev to Cap 25-26</t>
  </si>
  <si>
    <t>2201441909</t>
  </si>
  <si>
    <t>Year end 25/26: Rev Conts to Capital</t>
  </si>
  <si>
    <t>Rev conts to capital</t>
  </si>
  <si>
    <t>2201442683</t>
  </si>
  <si>
    <t>rev to cap</t>
  </si>
  <si>
    <t>Rev to cap March 26</t>
  </si>
  <si>
    <t>St Ebbs</t>
  </si>
  <si>
    <t>Agreed 25/26</t>
  </si>
  <si>
    <t>1017</t>
  </si>
  <si>
    <t>Other Income</t>
  </si>
  <si>
    <t>Thomas Reade (Nursery Grant)</t>
  </si>
  <si>
    <t>Aston Rowant (Diocese DFC)</t>
  </si>
  <si>
    <t>Capital Balance Deficits - as per current schedule (20 March 2022)</t>
  </si>
  <si>
    <t xml:space="preserve">                          Accounts as at 20th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</si>
</sst>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_ ;[Red]\-#,##0\ "/>
    <numFmt numFmtId="165" formatCode="\(0\)"/>
    <numFmt numFmtId="166" formatCode="dd/mm/yyyy;@"/>
    <numFmt numFmtId="167" formatCode="0\)"/>
    <numFmt numFmtId="168" formatCode="0\)."/>
    <numFmt numFmtId="169" formatCode="#,##0.00_ ;[Red]\-#,##0.00\ "/>
    <numFmt numFmtId="170" formatCode="#,##0;[Red]\(#,##0\)"/>
  </numFmts>
  <fonts count="22" x14ac:knownFonts="1">
    <font>
      <sz val="10"/>
      <name val="Arial"/>
    </font>
    <font>
      <sz val="11"/>
      <color theme="1"/>
      <name val="Calibri"/>
      <family val="2"/>
      <scheme val="minor"/>
    </font>
    <font>
      <sz val="11"/>
      <color theme="1"/>
      <name val="Arial"/>
      <family val="2"/>
    </font>
    <font>
      <sz val="10"/>
      <name val="Arial"/>
      <family val="2"/>
    </font>
    <font>
      <b/>
      <sz val="12"/>
      <name val="Arial"/>
      <family val="2"/>
    </font>
    <font>
      <sz val="12"/>
      <name val="Arial"/>
      <family val="2"/>
    </font>
    <font>
      <b/>
      <sz val="10"/>
      <name val="Arial"/>
      <family val="2"/>
    </font>
    <font>
      <sz val="8"/>
      <name val="Arial"/>
      <family val="2"/>
    </font>
    <font>
      <b/>
      <sz val="11"/>
      <name val="Arial"/>
      <family val="2"/>
    </font>
    <font>
      <sz val="10"/>
      <name val="Arial"/>
      <family val="2"/>
    </font>
    <font>
      <b/>
      <sz val="14"/>
      <name val="Arial"/>
      <family val="2"/>
    </font>
    <font>
      <b/>
      <sz val="12"/>
      <color indexed="20"/>
      <name val="Arial"/>
      <family val="2"/>
    </font>
    <font>
      <sz val="10"/>
      <name val="Arial"/>
      <family val="2"/>
    </font>
    <font>
      <b/>
      <sz val="11"/>
      <color theme="1"/>
      <name val="Calibri"/>
      <family val="2"/>
      <scheme val="minor"/>
    </font>
    <font>
      <sz val="11"/>
      <color theme="1"/>
      <name val="Calibri"/>
      <family val="2"/>
      <scheme val="minor"/>
    </font>
    <font>
      <sz val="12"/>
      <color theme="1"/>
      <name val="Arial"/>
      <family val="2"/>
    </font>
    <font>
      <sz val="11"/>
      <name val="Arial"/>
      <family val="2"/>
    </font>
    <font>
      <u/>
      <sz val="10"/>
      <color indexed="12"/>
      <name val="Arial"/>
      <family val="2"/>
    </font>
    <font>
      <sz val="8"/>
      <color indexed="72"/>
      <name val="MS Sans Serif"/>
      <family val="2"/>
    </font>
    <font>
      <sz val="10"/>
      <color theme="1"/>
      <name val="Arial"/>
      <family val="2"/>
    </font>
    <font>
      <sz val="8"/>
      <name val="Arial"/>
      <family val="2"/>
    </font>
    <font>
      <sz val="11"/>
      <color rgb="FF000000"/>
      <name val="Calibri"/>
      <family val="2"/>
      <scheme val="minor"/>
    </font>
  </fonts>
  <fills count="18">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indexed="43"/>
        <bgColor indexed="64"/>
      </patternFill>
    </fill>
    <fill>
      <patternFill patternType="solid">
        <fgColor indexed="22"/>
        <bgColor indexed="64"/>
      </patternFill>
    </fill>
    <fill>
      <patternFill patternType="solid">
        <fgColor indexed="47"/>
        <bgColor indexed="64"/>
      </patternFill>
    </fill>
    <fill>
      <patternFill patternType="solid">
        <fgColor indexed="11"/>
        <bgColor indexed="64"/>
      </patternFill>
    </fill>
    <fill>
      <patternFill patternType="solid">
        <fgColor indexed="44"/>
        <bgColor indexed="64"/>
      </patternFill>
    </fill>
    <fill>
      <patternFill patternType="solid">
        <fgColor indexed="46"/>
        <bgColor indexed="64"/>
      </patternFill>
    </fill>
    <fill>
      <patternFill patternType="solid">
        <fgColor indexed="40"/>
        <bgColor indexed="64"/>
      </patternFill>
    </fill>
    <fill>
      <patternFill patternType="solid">
        <fgColor indexed="10"/>
        <bgColor indexed="64"/>
      </patternFill>
    </fill>
    <fill>
      <patternFill patternType="solid">
        <fgColor indexed="45"/>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3" tint="0.59999389629810485"/>
        <bgColor indexed="64"/>
      </patternFill>
    </fill>
  </fills>
  <borders count="22">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s>
  <cellStyleXfs count="23">
    <xf numFmtId="0" fontId="0" fillId="0" borderId="0"/>
    <xf numFmtId="0" fontId="12" fillId="0" borderId="0"/>
    <xf numFmtId="0" fontId="3" fillId="0" borderId="0"/>
    <xf numFmtId="0" fontId="3" fillId="0" borderId="0"/>
    <xf numFmtId="0" fontId="2" fillId="0" borderId="0"/>
    <xf numFmtId="0" fontId="14" fillId="0" borderId="0"/>
    <xf numFmtId="0" fontId="15" fillId="0" borderId="0"/>
    <xf numFmtId="43" fontId="16"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4" fillId="0" borderId="0"/>
    <xf numFmtId="0" fontId="2" fillId="0" borderId="0"/>
    <xf numFmtId="0" fontId="3" fillId="0" borderId="0"/>
    <xf numFmtId="0" fontId="16" fillId="0" borderId="0"/>
    <xf numFmtId="0" fontId="16" fillId="0" borderId="0"/>
    <xf numFmtId="0" fontId="3" fillId="0" borderId="0"/>
    <xf numFmtId="0" fontId="14" fillId="0" borderId="0"/>
    <xf numFmtId="0" fontId="18" fillId="0" borderId="0" applyAlignment="0">
      <alignment vertical="top" wrapText="1"/>
      <protection locked="0"/>
    </xf>
    <xf numFmtId="9" fontId="19"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0" fontId="1" fillId="0" borderId="0"/>
  </cellStyleXfs>
  <cellXfs count="393">
    <xf numFmtId="0" fontId="0" fillId="0" borderId="0" xfId="0"/>
    <xf numFmtId="0" fontId="4" fillId="0" borderId="0" xfId="1" applyFont="1"/>
    <xf numFmtId="0" fontId="5" fillId="0" borderId="0" xfId="1" applyFont="1"/>
    <xf numFmtId="164" fontId="5" fillId="0" borderId="0" xfId="1" applyNumberFormat="1" applyFont="1"/>
    <xf numFmtId="0" fontId="5" fillId="0" borderId="0" xfId="1" applyFont="1" applyAlignment="1">
      <alignment vertical="top" wrapText="1"/>
    </xf>
    <xf numFmtId="0" fontId="4" fillId="0" borderId="0" xfId="1" applyFont="1" applyAlignment="1">
      <alignment horizontal="left" vertical="top" wrapText="1"/>
    </xf>
    <xf numFmtId="0" fontId="5" fillId="0" borderId="0" xfId="1" applyFont="1" applyAlignment="1">
      <alignment horizontal="left" vertical="top" wrapText="1"/>
    </xf>
    <xf numFmtId="0" fontId="6" fillId="0" borderId="0" xfId="1" applyFont="1"/>
    <xf numFmtId="0" fontId="6" fillId="0" borderId="1" xfId="1" applyFont="1" applyBorder="1" applyAlignment="1">
      <alignment horizontal="center"/>
    </xf>
    <xf numFmtId="0" fontId="6" fillId="0" borderId="2" xfId="1" applyFont="1" applyBorder="1" applyAlignment="1">
      <alignment horizontal="center"/>
    </xf>
    <xf numFmtId="0" fontId="6" fillId="0" borderId="3" xfId="1" applyFont="1" applyBorder="1" applyAlignment="1">
      <alignment horizontal="center"/>
    </xf>
    <xf numFmtId="0" fontId="6" fillId="0" borderId="4" xfId="1" applyFont="1" applyBorder="1" applyAlignment="1">
      <alignment horizontal="center"/>
    </xf>
    <xf numFmtId="0" fontId="6" fillId="0" borderId="5" xfId="1" applyFont="1" applyBorder="1" applyAlignment="1">
      <alignment horizontal="center"/>
    </xf>
    <xf numFmtId="0" fontId="0" fillId="0" borderId="6" xfId="1" applyFont="1" applyBorder="1"/>
    <xf numFmtId="0" fontId="0" fillId="0" borderId="7" xfId="1" applyFont="1" applyBorder="1"/>
    <xf numFmtId="0" fontId="6" fillId="0" borderId="7" xfId="1" applyFont="1" applyBorder="1"/>
    <xf numFmtId="0" fontId="0" fillId="0" borderId="6" xfId="1" applyFont="1" applyBorder="1" applyAlignment="1">
      <alignment horizontal="center"/>
    </xf>
    <xf numFmtId="0" fontId="0" fillId="0" borderId="4" xfId="1" applyFont="1" applyBorder="1"/>
    <xf numFmtId="0" fontId="0" fillId="0" borderId="3" xfId="1" applyFont="1" applyBorder="1"/>
    <xf numFmtId="0" fontId="6" fillId="0" borderId="5" xfId="1" applyFont="1" applyBorder="1"/>
    <xf numFmtId="0" fontId="6" fillId="0" borderId="2" xfId="1" applyFont="1" applyBorder="1"/>
    <xf numFmtId="0" fontId="0" fillId="0" borderId="1" xfId="1" applyFont="1" applyBorder="1"/>
    <xf numFmtId="0" fontId="0" fillId="0" borderId="0" xfId="1" applyFont="1"/>
    <xf numFmtId="164" fontId="0" fillId="0" borderId="0" xfId="1" applyNumberFormat="1" applyFont="1"/>
    <xf numFmtId="165" fontId="6" fillId="0" borderId="0" xfId="1" applyNumberFormat="1" applyFont="1" applyAlignment="1">
      <alignment horizontal="center"/>
    </xf>
    <xf numFmtId="0" fontId="0" fillId="0" borderId="5" xfId="1" applyFont="1" applyBorder="1"/>
    <xf numFmtId="0" fontId="0" fillId="0" borderId="3" xfId="1" applyFont="1" applyBorder="1" applyAlignment="1">
      <alignment horizontal="center"/>
    </xf>
    <xf numFmtId="0" fontId="0" fillId="0" borderId="2" xfId="1" applyFont="1" applyBorder="1"/>
    <xf numFmtId="0" fontId="6" fillId="0" borderId="0" xfId="1" applyFont="1" applyAlignment="1">
      <alignment horizontal="center"/>
    </xf>
    <xf numFmtId="0" fontId="6" fillId="0" borderId="6" xfId="1" applyFont="1" applyBorder="1" applyAlignment="1">
      <alignment horizontal="center"/>
    </xf>
    <xf numFmtId="0" fontId="0" fillId="2" borderId="5" xfId="1" applyFont="1" applyFill="1" applyBorder="1" applyProtection="1">
      <protection locked="0"/>
    </xf>
    <xf numFmtId="0" fontId="0" fillId="2" borderId="2" xfId="1" applyFont="1" applyFill="1" applyBorder="1" applyProtection="1">
      <protection locked="0"/>
    </xf>
    <xf numFmtId="0" fontId="0" fillId="2" borderId="7" xfId="1" applyFont="1" applyFill="1" applyBorder="1" applyProtection="1">
      <protection locked="0"/>
    </xf>
    <xf numFmtId="0" fontId="0" fillId="2" borderId="4" xfId="1" applyFont="1" applyFill="1" applyBorder="1" applyProtection="1">
      <protection locked="0"/>
    </xf>
    <xf numFmtId="0" fontId="8" fillId="2" borderId="0" xfId="2" applyFont="1" applyFill="1" applyAlignment="1" applyProtection="1">
      <alignment horizontal="left"/>
      <protection locked="0"/>
    </xf>
    <xf numFmtId="0" fontId="6" fillId="0" borderId="8" xfId="1" applyFont="1" applyBorder="1" applyAlignment="1">
      <alignment vertical="center" wrapText="1"/>
    </xf>
    <xf numFmtId="0" fontId="10" fillId="0" borderId="0" xfId="1" applyFont="1"/>
    <xf numFmtId="0" fontId="4" fillId="0" borderId="0" xfId="1" applyFont="1" applyAlignment="1">
      <alignment horizontal="center" vertical="top" wrapText="1"/>
    </xf>
    <xf numFmtId="0" fontId="5" fillId="0" borderId="0" xfId="1" applyFont="1" applyAlignment="1">
      <alignment horizontal="left" vertical="top" wrapText="1" indent="1"/>
    </xf>
    <xf numFmtId="0" fontId="8" fillId="0" borderId="0" xfId="2" applyFont="1" applyAlignment="1">
      <alignment horizontal="left"/>
    </xf>
    <xf numFmtId="2" fontId="6" fillId="0" borderId="5" xfId="1" applyNumberFormat="1" applyFont="1" applyBorder="1" applyAlignment="1">
      <alignment horizontal="center" vertical="center"/>
    </xf>
    <xf numFmtId="0" fontId="0" fillId="0" borderId="0" xfId="1" applyFont="1" applyAlignment="1">
      <alignment horizontal="center"/>
    </xf>
    <xf numFmtId="3" fontId="0" fillId="0" borderId="0" xfId="1" applyNumberFormat="1" applyFont="1"/>
    <xf numFmtId="4" fontId="0" fillId="0" borderId="0" xfId="1" applyNumberFormat="1" applyFont="1"/>
    <xf numFmtId="4" fontId="6" fillId="0" borderId="9" xfId="1" applyNumberFormat="1" applyFont="1" applyBorder="1"/>
    <xf numFmtId="0" fontId="0" fillId="0" borderId="4" xfId="1" applyFont="1" applyBorder="1" applyAlignment="1">
      <alignment horizontal="center"/>
    </xf>
    <xf numFmtId="0" fontId="0" fillId="0" borderId="5" xfId="1" applyFont="1" applyBorder="1" applyAlignment="1">
      <alignment vertical="top" wrapText="1"/>
    </xf>
    <xf numFmtId="0" fontId="0" fillId="0" borderId="2" xfId="1" applyFont="1" applyBorder="1" applyAlignment="1">
      <alignment vertical="top" wrapText="1"/>
    </xf>
    <xf numFmtId="168" fontId="5" fillId="0" borderId="0" xfId="1" applyNumberFormat="1" applyFont="1" applyAlignment="1">
      <alignment horizontal="center" vertical="top" wrapText="1"/>
    </xf>
    <xf numFmtId="0" fontId="11" fillId="0" borderId="0" xfId="1" applyFont="1" applyAlignment="1">
      <alignment vertical="top" wrapText="1"/>
    </xf>
    <xf numFmtId="0" fontId="10" fillId="0" borderId="13" xfId="1" applyFont="1" applyBorder="1" applyAlignment="1">
      <alignment horizontal="center" vertical="top" wrapText="1"/>
    </xf>
    <xf numFmtId="0" fontId="5" fillId="0" borderId="14" xfId="1" applyFont="1" applyBorder="1" applyAlignment="1">
      <alignment horizontal="left" vertical="top" wrapText="1"/>
    </xf>
    <xf numFmtId="0" fontId="4" fillId="0" borderId="14" xfId="1" applyFont="1" applyBorder="1" applyAlignment="1">
      <alignment horizontal="left" vertical="top" wrapText="1"/>
    </xf>
    <xf numFmtId="0" fontId="4" fillId="0" borderId="15" xfId="1" applyFont="1" applyBorder="1" applyAlignment="1">
      <alignment horizontal="left" vertical="top" wrapText="1"/>
    </xf>
    <xf numFmtId="0" fontId="3" fillId="0" borderId="0" xfId="1" applyFont="1"/>
    <xf numFmtId="164" fontId="6" fillId="2" borderId="0" xfId="1" applyNumberFormat="1" applyFont="1" applyFill="1" applyAlignment="1">
      <alignment horizontal="center"/>
    </xf>
    <xf numFmtId="164" fontId="9" fillId="0" borderId="0" xfId="1" applyNumberFormat="1" applyFont="1"/>
    <xf numFmtId="164" fontId="6" fillId="0" borderId="0" xfId="1" applyNumberFormat="1" applyFont="1"/>
    <xf numFmtId="0" fontId="6" fillId="0" borderId="5" xfId="1" applyFont="1" applyBorder="1" applyAlignment="1">
      <alignment horizontal="center" vertical="center" wrapText="1"/>
    </xf>
    <xf numFmtId="164" fontId="6" fillId="2" borderId="5" xfId="1" applyNumberFormat="1" applyFont="1" applyFill="1" applyBorder="1" applyAlignment="1">
      <alignment horizontal="center" vertical="center" wrapText="1"/>
    </xf>
    <xf numFmtId="3" fontId="6" fillId="2" borderId="5" xfId="1" applyNumberFormat="1" applyFont="1" applyFill="1" applyBorder="1" applyAlignment="1">
      <alignment horizontal="center" vertical="center" wrapText="1"/>
    </xf>
    <xf numFmtId="0" fontId="0" fillId="0" borderId="5" xfId="1" applyFont="1" applyBorder="1" applyAlignment="1">
      <alignment horizontal="center"/>
    </xf>
    <xf numFmtId="164" fontId="0" fillId="0" borderId="5" xfId="1" applyNumberFormat="1" applyFont="1" applyBorder="1"/>
    <xf numFmtId="0" fontId="0" fillId="2" borderId="5" xfId="1" applyFont="1" applyFill="1" applyBorder="1" applyAlignment="1">
      <alignment horizontal="center"/>
    </xf>
    <xf numFmtId="0" fontId="0" fillId="0" borderId="5" xfId="1" applyFont="1" applyBorder="1" applyAlignment="1">
      <alignment vertical="center"/>
    </xf>
    <xf numFmtId="0" fontId="7" fillId="0" borderId="5" xfId="1" applyFont="1" applyBorder="1" applyAlignment="1">
      <alignment vertical="center"/>
    </xf>
    <xf numFmtId="49" fontId="9" fillId="0" borderId="5" xfId="1" applyNumberFormat="1" applyFont="1" applyBorder="1" applyAlignment="1">
      <alignment horizontal="center" vertical="top"/>
    </xf>
    <xf numFmtId="0" fontId="9" fillId="0" borderId="5" xfId="1" applyFont="1" applyBorder="1" applyAlignment="1">
      <alignment horizontal="center"/>
    </xf>
    <xf numFmtId="164" fontId="6" fillId="0" borderId="5" xfId="1" applyNumberFormat="1" applyFont="1" applyBorder="1"/>
    <xf numFmtId="0" fontId="3" fillId="0" borderId="5" xfId="1" applyFont="1" applyBorder="1"/>
    <xf numFmtId="3" fontId="3" fillId="0" borderId="5" xfId="1" applyNumberFormat="1" applyFont="1" applyBorder="1"/>
    <xf numFmtId="0" fontId="0" fillId="0" borderId="0" xfId="1" applyFont="1" applyAlignment="1">
      <alignment horizontal="left"/>
    </xf>
    <xf numFmtId="0" fontId="0" fillId="0" borderId="0" xfId="1" applyFont="1" applyAlignment="1">
      <alignment vertical="top" wrapText="1"/>
    </xf>
    <xf numFmtId="0" fontId="0" fillId="0" borderId="5" xfId="1" applyFont="1" applyBorder="1" applyAlignment="1">
      <alignment horizontal="left"/>
    </xf>
    <xf numFmtId="0" fontId="0" fillId="4" borderId="5" xfId="1" applyFont="1" applyFill="1" applyBorder="1" applyAlignment="1">
      <alignment horizontal="left"/>
    </xf>
    <xf numFmtId="0" fontId="0" fillId="4" borderId="5" xfId="1" applyFont="1" applyFill="1" applyBorder="1"/>
    <xf numFmtId="164" fontId="0" fillId="5" borderId="5" xfId="1" applyNumberFormat="1" applyFont="1" applyFill="1" applyBorder="1" applyAlignment="1">
      <alignment vertical="top" wrapText="1"/>
    </xf>
    <xf numFmtId="164" fontId="0" fillId="0" borderId="5" xfId="1" applyNumberFormat="1" applyFont="1" applyBorder="1" applyAlignment="1">
      <alignment vertical="top" wrapText="1"/>
    </xf>
    <xf numFmtId="164" fontId="0" fillId="5" borderId="5" xfId="1" applyNumberFormat="1" applyFont="1" applyFill="1" applyBorder="1"/>
    <xf numFmtId="164" fontId="0" fillId="4" borderId="5" xfId="1" applyNumberFormat="1" applyFont="1" applyFill="1" applyBorder="1"/>
    <xf numFmtId="0" fontId="0" fillId="0" borderId="8" xfId="1" applyFont="1" applyBorder="1" applyAlignment="1">
      <alignment vertical="top" wrapText="1"/>
    </xf>
    <xf numFmtId="164" fontId="6" fillId="6" borderId="4" xfId="1" applyNumberFormat="1" applyFont="1" applyFill="1" applyBorder="1" applyAlignment="1">
      <alignment horizontal="center"/>
    </xf>
    <xf numFmtId="164" fontId="6" fillId="0" borderId="4" xfId="1" applyNumberFormat="1" applyFont="1" applyBorder="1" applyAlignment="1">
      <alignment horizontal="center"/>
    </xf>
    <xf numFmtId="164" fontId="6" fillId="0" borderId="5" xfId="1" applyNumberFormat="1" applyFont="1" applyBorder="1" applyAlignment="1">
      <alignment horizontal="center"/>
    </xf>
    <xf numFmtId="164" fontId="6" fillId="0" borderId="7" xfId="1" applyNumberFormat="1" applyFont="1" applyBorder="1" applyAlignment="1">
      <alignment horizontal="center"/>
    </xf>
    <xf numFmtId="164" fontId="0" fillId="0" borderId="2" xfId="1" applyNumberFormat="1" applyFont="1" applyBorder="1"/>
    <xf numFmtId="164" fontId="0" fillId="0" borderId="5" xfId="1" applyNumberFormat="1" applyFont="1" applyBorder="1" applyAlignment="1">
      <alignment horizontal="center"/>
    </xf>
    <xf numFmtId="164" fontId="0" fillId="4" borderId="5" xfId="1" applyNumberFormat="1" applyFont="1" applyFill="1" applyBorder="1" applyProtection="1">
      <protection locked="0"/>
    </xf>
    <xf numFmtId="164" fontId="0" fillId="0" borderId="7" xfId="1" applyNumberFormat="1" applyFont="1" applyBorder="1"/>
    <xf numFmtId="164" fontId="0" fillId="5" borderId="9" xfId="1" applyNumberFormat="1" applyFont="1" applyFill="1" applyBorder="1"/>
    <xf numFmtId="164" fontId="7" fillId="5" borderId="2" xfId="1" applyNumberFormat="1" applyFont="1" applyFill="1" applyBorder="1" applyAlignment="1">
      <alignment wrapText="1"/>
    </xf>
    <xf numFmtId="164" fontId="0" fillId="5" borderId="2" xfId="1" applyNumberFormat="1" applyFont="1" applyFill="1" applyBorder="1"/>
    <xf numFmtId="164" fontId="6" fillId="0" borderId="6" xfId="1" applyNumberFormat="1" applyFont="1" applyBorder="1"/>
    <xf numFmtId="0" fontId="0" fillId="3" borderId="5" xfId="1" applyFont="1" applyFill="1" applyBorder="1"/>
    <xf numFmtId="0" fontId="0" fillId="3" borderId="5" xfId="1" applyFont="1" applyFill="1" applyBorder="1" applyAlignment="1">
      <alignment horizontal="left"/>
    </xf>
    <xf numFmtId="164" fontId="6" fillId="0" borderId="6" xfId="1" applyNumberFormat="1" applyFont="1" applyBorder="1" applyAlignment="1">
      <alignment horizontal="center"/>
    </xf>
    <xf numFmtId="164" fontId="6" fillId="0" borderId="0" xfId="1" applyNumberFormat="1" applyFont="1" applyAlignment="1">
      <alignment horizontal="center"/>
    </xf>
    <xf numFmtId="164" fontId="6" fillId="0" borderId="16" xfId="1" applyNumberFormat="1" applyFont="1" applyBorder="1" applyAlignment="1">
      <alignment horizontal="center"/>
    </xf>
    <xf numFmtId="167" fontId="0" fillId="0" borderId="0" xfId="1" applyNumberFormat="1" applyFont="1" applyAlignment="1">
      <alignment horizontal="center"/>
    </xf>
    <xf numFmtId="0" fontId="0" fillId="0" borderId="0" xfId="1" applyFont="1" applyProtection="1">
      <protection locked="0"/>
    </xf>
    <xf numFmtId="164" fontId="0" fillId="0" borderId="5" xfId="1" applyNumberFormat="1" applyFont="1" applyBorder="1" applyProtection="1">
      <protection locked="0"/>
    </xf>
    <xf numFmtId="0" fontId="0" fillId="7" borderId="5" xfId="1" applyFont="1" applyFill="1" applyBorder="1"/>
    <xf numFmtId="0" fontId="4" fillId="8" borderId="14" xfId="1" applyFont="1" applyFill="1" applyBorder="1" applyAlignment="1">
      <alignment horizontal="left" vertical="top" wrapText="1"/>
    </xf>
    <xf numFmtId="167" fontId="6" fillId="0" borderId="0" xfId="1" applyNumberFormat="1" applyFont="1" applyAlignment="1">
      <alignment horizontal="left"/>
    </xf>
    <xf numFmtId="0" fontId="0" fillId="9" borderId="5" xfId="1" applyFont="1" applyFill="1" applyBorder="1" applyAlignment="1">
      <alignment horizontal="left"/>
    </xf>
    <xf numFmtId="0" fontId="0" fillId="9" borderId="5" xfId="1" applyFont="1" applyFill="1" applyBorder="1"/>
    <xf numFmtId="0" fontId="0" fillId="10" borderId="5" xfId="1" applyFont="1" applyFill="1" applyBorder="1" applyAlignment="1">
      <alignment horizontal="left"/>
    </xf>
    <xf numFmtId="0" fontId="0" fillId="10" borderId="5" xfId="1" applyFont="1" applyFill="1" applyBorder="1"/>
    <xf numFmtId="166" fontId="3" fillId="0" borderId="0" xfId="1" applyNumberFormat="1" applyFont="1"/>
    <xf numFmtId="0" fontId="6" fillId="0" borderId="0" xfId="1" applyFont="1" applyAlignment="1">
      <alignment horizontal="center" vertical="top" wrapText="1"/>
    </xf>
    <xf numFmtId="3" fontId="6" fillId="0" borderId="0" xfId="1" applyNumberFormat="1" applyFont="1"/>
    <xf numFmtId="164" fontId="0" fillId="3" borderId="0" xfId="1" applyNumberFormat="1" applyFont="1" applyFill="1"/>
    <xf numFmtId="4" fontId="3" fillId="0" borderId="5" xfId="1" applyNumberFormat="1" applyFont="1" applyBorder="1"/>
    <xf numFmtId="4" fontId="0" fillId="0" borderId="5" xfId="1" applyNumberFormat="1" applyFont="1" applyBorder="1"/>
    <xf numFmtId="4" fontId="9" fillId="0" borderId="5" xfId="1" applyNumberFormat="1" applyFont="1" applyBorder="1"/>
    <xf numFmtId="4" fontId="6" fillId="0" borderId="5" xfId="1" applyNumberFormat="1" applyFont="1" applyBorder="1"/>
    <xf numFmtId="0" fontId="6" fillId="0" borderId="0" xfId="0" applyFont="1"/>
    <xf numFmtId="0" fontId="12" fillId="0" borderId="0" xfId="0" applyFont="1"/>
    <xf numFmtId="3" fontId="6" fillId="0" borderId="5" xfId="0" applyNumberFormat="1" applyFont="1" applyBorder="1" applyAlignment="1">
      <alignment horizontal="center"/>
    </xf>
    <xf numFmtId="0" fontId="12" fillId="0" borderId="2" xfId="0" applyFont="1" applyBorder="1"/>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3" fontId="6" fillId="0" borderId="9" xfId="0" applyNumberFormat="1" applyFont="1" applyBorder="1" applyAlignment="1">
      <alignment horizontal="center" vertical="center" wrapText="1"/>
    </xf>
    <xf numFmtId="0" fontId="12" fillId="0" borderId="0" xfId="0" applyFont="1" applyAlignment="1">
      <alignment horizontal="center" vertical="center" wrapText="1"/>
    </xf>
    <xf numFmtId="3" fontId="6" fillId="0" borderId="5" xfId="0" applyNumberFormat="1" applyFont="1" applyBorder="1" applyAlignment="1">
      <alignment horizontal="center" vertical="center" wrapText="1"/>
    </xf>
    <xf numFmtId="3" fontId="6" fillId="0" borderId="10" xfId="0" applyNumberFormat="1" applyFont="1" applyBorder="1" applyAlignment="1">
      <alignment horizontal="center" vertical="center" wrapText="1"/>
    </xf>
    <xf numFmtId="0" fontId="12" fillId="0" borderId="6" xfId="0" applyFont="1" applyBorder="1"/>
    <xf numFmtId="3" fontId="12" fillId="0" borderId="7" xfId="0" applyNumberFormat="1" applyFont="1" applyBorder="1"/>
    <xf numFmtId="0" fontId="12" fillId="0" borderId="7" xfId="0" applyFont="1" applyBorder="1"/>
    <xf numFmtId="3" fontId="0" fillId="0" borderId="7" xfId="0" applyNumberFormat="1" applyBorder="1"/>
    <xf numFmtId="3" fontId="0" fillId="0" borderId="0" xfId="0" applyNumberFormat="1"/>
    <xf numFmtId="3" fontId="0" fillId="0" borderId="16" xfId="0" applyNumberFormat="1" applyBorder="1"/>
    <xf numFmtId="0" fontId="6" fillId="0" borderId="8" xfId="0" applyFont="1" applyBorder="1"/>
    <xf numFmtId="3" fontId="6" fillId="0" borderId="5" xfId="0" applyNumberFormat="1" applyFont="1" applyBorder="1"/>
    <xf numFmtId="0" fontId="12" fillId="0" borderId="1" xfId="0" applyFont="1" applyBorder="1"/>
    <xf numFmtId="3" fontId="12" fillId="0" borderId="2" xfId="0" applyNumberFormat="1" applyFont="1" applyBorder="1"/>
    <xf numFmtId="3" fontId="12" fillId="0" borderId="18" xfId="0" applyNumberFormat="1" applyFont="1" applyBorder="1"/>
    <xf numFmtId="3" fontId="12" fillId="0" borderId="16" xfId="0" applyNumberFormat="1" applyFont="1" applyBorder="1"/>
    <xf numFmtId="0" fontId="12" fillId="0" borderId="8" xfId="0" applyFont="1" applyBorder="1"/>
    <xf numFmtId="3" fontId="6" fillId="0" borderId="0" xfId="0" applyNumberFormat="1" applyFont="1"/>
    <xf numFmtId="0" fontId="9" fillId="0" borderId="0" xfId="1" applyFont="1"/>
    <xf numFmtId="164" fontId="0" fillId="5" borderId="8" xfId="1" applyNumberFormat="1" applyFont="1" applyFill="1" applyBorder="1" applyAlignment="1">
      <alignment horizontal="center" vertical="top" wrapText="1"/>
    </xf>
    <xf numFmtId="164" fontId="0" fillId="5" borderId="9" xfId="1" applyNumberFormat="1" applyFont="1" applyFill="1" applyBorder="1" applyAlignment="1">
      <alignment horizontal="center" vertical="top" wrapText="1"/>
    </xf>
    <xf numFmtId="164" fontId="0" fillId="5" borderId="10" xfId="1" applyNumberFormat="1" applyFont="1" applyFill="1" applyBorder="1" applyAlignment="1">
      <alignment horizontal="center" vertical="top" wrapText="1"/>
    </xf>
    <xf numFmtId="164" fontId="0" fillId="0" borderId="8" xfId="1" applyNumberFormat="1" applyFont="1" applyBorder="1" applyAlignment="1">
      <alignment vertical="top" wrapText="1"/>
    </xf>
    <xf numFmtId="164" fontId="0" fillId="0" borderId="9" xfId="1" applyNumberFormat="1" applyFont="1" applyBorder="1" applyAlignment="1">
      <alignment vertical="top" wrapText="1"/>
    </xf>
    <xf numFmtId="164" fontId="0" fillId="0" borderId="10" xfId="1" applyNumberFormat="1" applyFont="1" applyBorder="1" applyAlignment="1">
      <alignment vertical="top" wrapText="1"/>
    </xf>
    <xf numFmtId="164" fontId="0" fillId="12" borderId="8" xfId="1" applyNumberFormat="1" applyFont="1" applyFill="1" applyBorder="1"/>
    <xf numFmtId="164" fontId="0" fillId="12" borderId="9" xfId="1" applyNumberFormat="1" applyFont="1" applyFill="1" applyBorder="1"/>
    <xf numFmtId="164" fontId="0" fillId="12" borderId="10" xfId="1" applyNumberFormat="1" applyFont="1" applyFill="1" applyBorder="1"/>
    <xf numFmtId="49" fontId="3" fillId="0" borderId="0" xfId="1" applyNumberFormat="1" applyFont="1"/>
    <xf numFmtId="4" fontId="0" fillId="0" borderId="0" xfId="0" applyNumberFormat="1"/>
    <xf numFmtId="164" fontId="0" fillId="13" borderId="0" xfId="1" applyNumberFormat="1" applyFont="1" applyFill="1"/>
    <xf numFmtId="0" fontId="6" fillId="0" borderId="0" xfId="1" applyFont="1" applyAlignment="1">
      <alignment horizontal="left"/>
    </xf>
    <xf numFmtId="0" fontId="3" fillId="0" borderId="0" xfId="0" applyFont="1"/>
    <xf numFmtId="0" fontId="3" fillId="0" borderId="5" xfId="1" applyFont="1" applyBorder="1" applyAlignment="1">
      <alignment vertical="top" wrapText="1"/>
    </xf>
    <xf numFmtId="164" fontId="0" fillId="0" borderId="0" xfId="0" applyNumberFormat="1"/>
    <xf numFmtId="4" fontId="6" fillId="0" borderId="0" xfId="0" applyNumberFormat="1" applyFont="1"/>
    <xf numFmtId="164" fontId="3" fillId="0" borderId="0" xfId="1" applyNumberFormat="1" applyFont="1"/>
    <xf numFmtId="4" fontId="12" fillId="0" borderId="0" xfId="0" applyNumberFormat="1" applyFont="1"/>
    <xf numFmtId="3" fontId="6" fillId="0" borderId="9" xfId="0" applyNumberFormat="1" applyFont="1" applyBorder="1" applyAlignment="1">
      <alignment horizontal="center"/>
    </xf>
    <xf numFmtId="3" fontId="6" fillId="0" borderId="10" xfId="0" applyNumberFormat="1" applyFont="1" applyBorder="1" applyAlignment="1">
      <alignment horizontal="center"/>
    </xf>
    <xf numFmtId="0" fontId="12" fillId="0" borderId="2" xfId="0" applyFont="1" applyBorder="1" applyAlignment="1">
      <alignment horizontal="center"/>
    </xf>
    <xf numFmtId="0" fontId="12" fillId="0" borderId="7" xfId="0" applyFont="1" applyBorder="1" applyAlignment="1">
      <alignment horizontal="center"/>
    </xf>
    <xf numFmtId="4" fontId="6" fillId="0" borderId="5" xfId="0" applyNumberFormat="1" applyFont="1" applyBorder="1"/>
    <xf numFmtId="0" fontId="12" fillId="0" borderId="5" xfId="0" applyFont="1" applyBorder="1"/>
    <xf numFmtId="0" fontId="6" fillId="0" borderId="2" xfId="1" applyFont="1" applyBorder="1" applyAlignment="1">
      <alignment horizontal="center" vertical="center"/>
    </xf>
    <xf numFmtId="0" fontId="6" fillId="0" borderId="0" xfId="0" applyFont="1" applyAlignment="1">
      <alignment horizontal="left"/>
    </xf>
    <xf numFmtId="0" fontId="0" fillId="0" borderId="1" xfId="0" applyBorder="1"/>
    <xf numFmtId="0" fontId="3" fillId="0" borderId="11" xfId="1" applyFont="1" applyBorder="1"/>
    <xf numFmtId="0" fontId="0" fillId="0" borderId="6" xfId="0" applyBorder="1"/>
    <xf numFmtId="0" fontId="13" fillId="0" borderId="8" xfId="0" applyFont="1" applyBorder="1"/>
    <xf numFmtId="0" fontId="3" fillId="0" borderId="9" xfId="1" applyFont="1" applyBorder="1"/>
    <xf numFmtId="0" fontId="0" fillId="0" borderId="9" xfId="0" applyBorder="1"/>
    <xf numFmtId="4" fontId="0" fillId="0" borderId="2" xfId="0" applyNumberFormat="1" applyBorder="1"/>
    <xf numFmtId="4" fontId="0" fillId="0" borderId="7" xfId="0" applyNumberFormat="1" applyBorder="1"/>
    <xf numFmtId="4" fontId="13" fillId="0" borderId="5" xfId="0" applyNumberFormat="1" applyFont="1" applyBorder="1"/>
    <xf numFmtId="0" fontId="0" fillId="0" borderId="7" xfId="0" applyBorder="1"/>
    <xf numFmtId="4" fontId="12" fillId="0" borderId="6" xfId="0" applyNumberFormat="1" applyFont="1" applyBorder="1"/>
    <xf numFmtId="4" fontId="12" fillId="0" borderId="16" xfId="0" applyNumberFormat="1" applyFont="1" applyBorder="1"/>
    <xf numFmtId="4" fontId="6" fillId="0" borderId="8" xfId="0" applyNumberFormat="1" applyFont="1" applyBorder="1"/>
    <xf numFmtId="4" fontId="12" fillId="0" borderId="7" xfId="0" applyNumberFormat="1" applyFont="1" applyBorder="1"/>
    <xf numFmtId="4" fontId="12" fillId="0" borderId="18" xfId="0" applyNumberFormat="1" applyFont="1" applyBorder="1"/>
    <xf numFmtId="4" fontId="3" fillId="0" borderId="1" xfId="0" applyNumberFormat="1" applyFont="1" applyBorder="1"/>
    <xf numFmtId="4" fontId="3" fillId="0" borderId="2" xfId="0" applyNumberFormat="1" applyFont="1" applyBorder="1"/>
    <xf numFmtId="0" fontId="6" fillId="0" borderId="2" xfId="0" applyFont="1" applyBorder="1" applyAlignment="1">
      <alignment horizontal="center"/>
    </xf>
    <xf numFmtId="0" fontId="6" fillId="0" borderId="7" xfId="0" applyFont="1" applyBorder="1" applyAlignment="1">
      <alignment horizontal="center"/>
    </xf>
    <xf numFmtId="0" fontId="6" fillId="0" borderId="4" xfId="0" applyFont="1" applyBorder="1" applyAlignment="1">
      <alignment horizontal="center"/>
    </xf>
    <xf numFmtId="3" fontId="0" fillId="0" borderId="0" xfId="0" applyNumberFormat="1" applyAlignment="1">
      <alignment horizontal="center"/>
    </xf>
    <xf numFmtId="3" fontId="12" fillId="0" borderId="4" xfId="0" applyNumberFormat="1" applyFont="1" applyBorder="1"/>
    <xf numFmtId="3" fontId="6" fillId="0" borderId="18" xfId="0" applyNumberFormat="1" applyFont="1" applyBorder="1"/>
    <xf numFmtId="3" fontId="6" fillId="0" borderId="16" xfId="0" applyNumberFormat="1" applyFont="1" applyBorder="1"/>
    <xf numFmtId="3" fontId="6" fillId="0" borderId="7" xfId="0" applyNumberFormat="1" applyFont="1" applyBorder="1"/>
    <xf numFmtId="0" fontId="3" fillId="0" borderId="7" xfId="1" applyFont="1" applyBorder="1" applyAlignment="1">
      <alignment vertical="center" wrapText="1"/>
    </xf>
    <xf numFmtId="164" fontId="3" fillId="0" borderId="8" xfId="1" applyNumberFormat="1" applyFont="1" applyBorder="1" applyAlignment="1">
      <alignment vertical="top" wrapText="1"/>
    </xf>
    <xf numFmtId="169" fontId="0" fillId="0" borderId="0" xfId="1" applyNumberFormat="1" applyFont="1"/>
    <xf numFmtId="0" fontId="3" fillId="0" borderId="7" xfId="1" applyFont="1" applyBorder="1"/>
    <xf numFmtId="0" fontId="6" fillId="0" borderId="5" xfId="1" applyFont="1" applyBorder="1" applyAlignment="1">
      <alignment horizontal="center" vertical="top" wrapText="1"/>
    </xf>
    <xf numFmtId="49" fontId="0" fillId="0" borderId="0" xfId="0" applyNumberFormat="1"/>
    <xf numFmtId="4" fontId="6" fillId="0" borderId="5" xfId="0" applyNumberFormat="1" applyFont="1" applyBorder="1" applyAlignment="1">
      <alignment horizontal="center"/>
    </xf>
    <xf numFmtId="4" fontId="6" fillId="0" borderId="5" xfId="0" applyNumberFormat="1" applyFont="1" applyBorder="1" applyAlignment="1">
      <alignment horizontal="center" vertical="center" wrapText="1"/>
    </xf>
    <xf numFmtId="4" fontId="0" fillId="0" borderId="0" xfId="0" applyNumberFormat="1" applyAlignment="1">
      <alignment horizontal="center"/>
    </xf>
    <xf numFmtId="4" fontId="3" fillId="0" borderId="0" xfId="0" applyNumberFormat="1" applyFont="1"/>
    <xf numFmtId="14" fontId="0" fillId="0" borderId="0" xfId="0" applyNumberFormat="1"/>
    <xf numFmtId="0" fontId="3" fillId="0" borderId="7" xfId="0" applyFont="1" applyBorder="1" applyAlignment="1">
      <alignment horizontal="center"/>
    </xf>
    <xf numFmtId="3" fontId="3" fillId="0" borderId="16" xfId="0" applyNumberFormat="1" applyFont="1" applyBorder="1"/>
    <xf numFmtId="0" fontId="0" fillId="0" borderId="8" xfId="0" applyBorder="1"/>
    <xf numFmtId="3" fontId="3" fillId="0" borderId="2" xfId="0" applyNumberFormat="1" applyFont="1" applyBorder="1"/>
    <xf numFmtId="3" fontId="3" fillId="0" borderId="7" xfId="0" applyNumberFormat="1" applyFont="1" applyBorder="1"/>
    <xf numFmtId="0" fontId="6" fillId="0" borderId="5" xfId="0" applyFont="1" applyBorder="1" applyAlignment="1">
      <alignment horizontal="center"/>
    </xf>
    <xf numFmtId="0" fontId="0" fillId="0" borderId="2" xfId="0" applyBorder="1"/>
    <xf numFmtId="0" fontId="0" fillId="13" borderId="0" xfId="0" applyFill="1"/>
    <xf numFmtId="49" fontId="0" fillId="13" borderId="0" xfId="0" applyNumberFormat="1" applyFill="1"/>
    <xf numFmtId="14" fontId="0" fillId="13" borderId="0" xfId="0" applyNumberFormat="1" applyFill="1"/>
    <xf numFmtId="4" fontId="0" fillId="13" borderId="0" xfId="0" applyNumberFormat="1" applyFill="1"/>
    <xf numFmtId="4" fontId="6" fillId="0" borderId="0" xfId="1" applyNumberFormat="1" applyFont="1"/>
    <xf numFmtId="169" fontId="0" fillId="0" borderId="0" xfId="0" applyNumberFormat="1"/>
    <xf numFmtId="0" fontId="12" fillId="0" borderId="0" xfId="0" applyFont="1" applyAlignment="1">
      <alignment horizontal="left" vertical="center" wrapText="1"/>
    </xf>
    <xf numFmtId="4" fontId="3" fillId="0" borderId="7" xfId="0" applyNumberFormat="1" applyFont="1" applyBorder="1"/>
    <xf numFmtId="4" fontId="6" fillId="0" borderId="2" xfId="0" applyNumberFormat="1" applyFont="1" applyBorder="1" applyAlignment="1">
      <alignment horizontal="center" vertical="center" wrapText="1"/>
    </xf>
    <xf numFmtId="0" fontId="12" fillId="13" borderId="0" xfId="0" applyFont="1" applyFill="1"/>
    <xf numFmtId="4" fontId="3" fillId="0" borderId="0" xfId="1" applyNumberFormat="1" applyFont="1"/>
    <xf numFmtId="4" fontId="0" fillId="0" borderId="5" xfId="0" applyNumberFormat="1" applyBorder="1"/>
    <xf numFmtId="0" fontId="6" fillId="13" borderId="8" xfId="0" applyFont="1" applyFill="1" applyBorder="1" applyAlignment="1">
      <alignment horizontal="center" vertical="center" wrapText="1"/>
    </xf>
    <xf numFmtId="0" fontId="6" fillId="13" borderId="5" xfId="0" applyFont="1" applyFill="1" applyBorder="1" applyAlignment="1">
      <alignment horizontal="center" vertical="center" wrapText="1"/>
    </xf>
    <xf numFmtId="0" fontId="6" fillId="13" borderId="10" xfId="0" applyFont="1" applyFill="1" applyBorder="1" applyAlignment="1">
      <alignment horizontal="center" vertical="center" wrapText="1"/>
    </xf>
    <xf numFmtId="0" fontId="12" fillId="13" borderId="0" xfId="0" applyFont="1" applyFill="1" applyAlignment="1">
      <alignment horizontal="center" vertical="center" wrapText="1"/>
    </xf>
    <xf numFmtId="4" fontId="12" fillId="13" borderId="6" xfId="0" applyNumberFormat="1" applyFont="1" applyFill="1" applyBorder="1"/>
    <xf numFmtId="4" fontId="12" fillId="13" borderId="7" xfId="0" applyNumberFormat="1" applyFont="1" applyFill="1" applyBorder="1"/>
    <xf numFmtId="4" fontId="12" fillId="13" borderId="16" xfId="0" applyNumberFormat="1" applyFont="1" applyFill="1" applyBorder="1"/>
    <xf numFmtId="0" fontId="12" fillId="13" borderId="6" xfId="0" applyFont="1" applyFill="1" applyBorder="1"/>
    <xf numFmtId="0" fontId="12" fillId="13" borderId="7" xfId="0" applyFont="1" applyFill="1" applyBorder="1"/>
    <xf numFmtId="0" fontId="12" fillId="13" borderId="16" xfId="0" applyFont="1" applyFill="1" applyBorder="1"/>
    <xf numFmtId="4" fontId="6" fillId="13" borderId="8" xfId="0" applyNumberFormat="1" applyFont="1" applyFill="1" applyBorder="1"/>
    <xf numFmtId="4" fontId="6" fillId="13" borderId="5" xfId="0" applyNumberFormat="1" applyFont="1" applyFill="1" applyBorder="1"/>
    <xf numFmtId="4" fontId="6" fillId="13" borderId="10" xfId="0" applyNumberFormat="1" applyFont="1" applyFill="1" applyBorder="1"/>
    <xf numFmtId="4" fontId="3" fillId="13" borderId="1" xfId="0" applyNumberFormat="1" applyFont="1" applyFill="1" applyBorder="1"/>
    <xf numFmtId="4" fontId="3" fillId="13" borderId="2" xfId="0" applyNumberFormat="1" applyFont="1" applyFill="1" applyBorder="1"/>
    <xf numFmtId="4" fontId="12" fillId="13" borderId="18" xfId="0" applyNumberFormat="1" applyFont="1" applyFill="1" applyBorder="1"/>
    <xf numFmtId="0" fontId="0" fillId="13" borderId="5" xfId="1" applyFont="1" applyFill="1" applyBorder="1"/>
    <xf numFmtId="164" fontId="6" fillId="0" borderId="0" xfId="0" applyNumberFormat="1" applyFont="1"/>
    <xf numFmtId="3" fontId="3" fillId="0" borderId="0" xfId="1" applyNumberFormat="1" applyFont="1"/>
    <xf numFmtId="0" fontId="6" fillId="0" borderId="0" xfId="0" applyFont="1" applyAlignment="1">
      <alignment horizontal="center"/>
    </xf>
    <xf numFmtId="4" fontId="6" fillId="0" borderId="0" xfId="0" applyNumberFormat="1" applyFont="1" applyAlignment="1">
      <alignment horizontal="left"/>
    </xf>
    <xf numFmtId="4" fontId="12" fillId="13" borderId="0" xfId="0" applyNumberFormat="1" applyFont="1" applyFill="1"/>
    <xf numFmtId="4" fontId="6" fillId="13" borderId="0" xfId="0" applyNumberFormat="1" applyFont="1" applyFill="1"/>
    <xf numFmtId="0" fontId="3" fillId="13" borderId="0" xfId="0" applyFont="1" applyFill="1"/>
    <xf numFmtId="4" fontId="3" fillId="13" borderId="0" xfId="0" applyNumberFormat="1" applyFont="1" applyFill="1"/>
    <xf numFmtId="0" fontId="0" fillId="0" borderId="11" xfId="0" applyBorder="1"/>
    <xf numFmtId="0" fontId="0" fillId="0" borderId="18" xfId="0" applyBorder="1"/>
    <xf numFmtId="0" fontId="0" fillId="0" borderId="16" xfId="0" applyBorder="1"/>
    <xf numFmtId="0" fontId="0" fillId="0" borderId="3" xfId="0" applyBorder="1"/>
    <xf numFmtId="0" fontId="0" fillId="0" borderId="12" xfId="0" applyBorder="1"/>
    <xf numFmtId="0" fontId="0" fillId="0" borderId="17" xfId="0" applyBorder="1"/>
    <xf numFmtId="0" fontId="0" fillId="13" borderId="5" xfId="1" applyFont="1" applyFill="1" applyBorder="1" applyAlignment="1">
      <alignment horizontal="left"/>
    </xf>
    <xf numFmtId="164" fontId="3" fillId="0" borderId="5" xfId="1" applyNumberFormat="1" applyFont="1" applyBorder="1"/>
    <xf numFmtId="0" fontId="6" fillId="0" borderId="0" xfId="1" applyFont="1" applyAlignment="1">
      <alignment horizontal="center" vertical="center"/>
    </xf>
    <xf numFmtId="4" fontId="12" fillId="0" borderId="1" xfId="0" applyNumberFormat="1" applyFont="1" applyBorder="1"/>
    <xf numFmtId="4" fontId="12" fillId="0" borderId="3" xfId="0" applyNumberFormat="1" applyFont="1" applyBorder="1"/>
    <xf numFmtId="4" fontId="12" fillId="0" borderId="17" xfId="0" applyNumberFormat="1" applyFont="1" applyBorder="1"/>
    <xf numFmtId="0" fontId="0" fillId="0" borderId="0" xfId="0" applyAlignment="1">
      <alignment horizontal="left"/>
    </xf>
    <xf numFmtId="0" fontId="0" fillId="0" borderId="0" xfId="0" applyAlignment="1">
      <alignment horizontal="center"/>
    </xf>
    <xf numFmtId="4" fontId="0" fillId="0" borderId="0" xfId="0" applyNumberFormat="1" applyAlignment="1">
      <alignment horizontal="right"/>
    </xf>
    <xf numFmtId="4" fontId="6" fillId="0" borderId="0" xfId="0" applyNumberFormat="1" applyFont="1" applyAlignment="1">
      <alignment horizontal="right"/>
    </xf>
    <xf numFmtId="0" fontId="6" fillId="13" borderId="0" xfId="0" applyFont="1" applyFill="1" applyAlignment="1">
      <alignment horizontal="center"/>
    </xf>
    <xf numFmtId="0" fontId="6" fillId="13" borderId="0" xfId="0" applyFont="1" applyFill="1" applyAlignment="1">
      <alignment horizontal="center" vertical="center" wrapText="1"/>
    </xf>
    <xf numFmtId="4" fontId="12" fillId="13" borderId="2" xfId="0" applyNumberFormat="1" applyFont="1" applyFill="1" applyBorder="1"/>
    <xf numFmtId="4" fontId="3" fillId="13" borderId="7" xfId="0" applyNumberFormat="1" applyFont="1" applyFill="1" applyBorder="1"/>
    <xf numFmtId="169" fontId="0" fillId="13" borderId="0" xfId="1" applyNumberFormat="1" applyFont="1" applyFill="1"/>
    <xf numFmtId="0" fontId="6" fillId="13" borderId="5" xfId="1" applyFont="1" applyFill="1" applyBorder="1" applyAlignment="1">
      <alignment vertical="top" wrapText="1"/>
    </xf>
    <xf numFmtId="4" fontId="0" fillId="13" borderId="5" xfId="1" applyNumberFormat="1" applyFont="1" applyFill="1" applyBorder="1"/>
    <xf numFmtId="4" fontId="6" fillId="13" borderId="5" xfId="1" applyNumberFormat="1" applyFont="1" applyFill="1" applyBorder="1"/>
    <xf numFmtId="49" fontId="3" fillId="0" borderId="0" xfId="0" applyNumberFormat="1" applyFont="1"/>
    <xf numFmtId="0" fontId="7" fillId="13" borderId="5" xfId="1" applyFont="1" applyFill="1" applyBorder="1" applyAlignment="1">
      <alignment vertical="center"/>
    </xf>
    <xf numFmtId="164" fontId="4" fillId="0" borderId="0" xfId="1" applyNumberFormat="1" applyFont="1"/>
    <xf numFmtId="164" fontId="5" fillId="0" borderId="0" xfId="1" applyNumberFormat="1" applyFont="1" applyAlignment="1">
      <alignment horizontal="center"/>
    </xf>
    <xf numFmtId="49" fontId="6" fillId="0" borderId="6" xfId="1" applyNumberFormat="1" applyFont="1" applyBorder="1" applyAlignment="1">
      <alignment horizontal="center"/>
    </xf>
    <xf numFmtId="0" fontId="6" fillId="0" borderId="1" xfId="1" applyFont="1" applyBorder="1" applyAlignment="1">
      <alignment horizontal="center" vertical="center" wrapText="1"/>
    </xf>
    <xf numFmtId="0" fontId="6" fillId="0" borderId="2" xfId="1" applyFont="1" applyBorder="1" applyAlignment="1">
      <alignment horizontal="center" vertical="center" wrapText="1"/>
    </xf>
    <xf numFmtId="0" fontId="3" fillId="0" borderId="6" xfId="0" applyFont="1" applyBorder="1"/>
    <xf numFmtId="167" fontId="0" fillId="0" borderId="6" xfId="1" applyNumberFormat="1" applyFont="1" applyBorder="1" applyAlignment="1">
      <alignment horizontal="center"/>
    </xf>
    <xf numFmtId="0" fontId="0" fillId="0" borderId="4" xfId="0" applyBorder="1"/>
    <xf numFmtId="3" fontId="6" fillId="0" borderId="9" xfId="0" applyNumberFormat="1" applyFont="1" applyBorder="1"/>
    <xf numFmtId="0" fontId="6" fillId="0" borderId="9" xfId="0" applyFont="1" applyBorder="1" applyAlignment="1">
      <alignment horizontal="center"/>
    </xf>
    <xf numFmtId="167" fontId="6" fillId="0" borderId="8" xfId="1" applyNumberFormat="1" applyFont="1" applyBorder="1" applyAlignment="1">
      <alignment horizontal="center"/>
    </xf>
    <xf numFmtId="0" fontId="6" fillId="0" borderId="5" xfId="0" applyFont="1" applyBorder="1"/>
    <xf numFmtId="0" fontId="6" fillId="0" borderId="9" xfId="0" applyFont="1" applyBorder="1"/>
    <xf numFmtId="0" fontId="6" fillId="0" borderId="8" xfId="0" applyFont="1" applyBorder="1" applyAlignment="1">
      <alignment horizontal="center"/>
    </xf>
    <xf numFmtId="0" fontId="6" fillId="0" borderId="9" xfId="0" quotePrefix="1" applyFont="1" applyBorder="1" applyAlignment="1">
      <alignment horizontal="center"/>
    </xf>
    <xf numFmtId="0" fontId="3" fillId="13" borderId="0" xfId="1" applyFont="1" applyFill="1"/>
    <xf numFmtId="166" fontId="3" fillId="13" borderId="0" xfId="1" applyNumberFormat="1" applyFont="1" applyFill="1"/>
    <xf numFmtId="49" fontId="0" fillId="13" borderId="0" xfId="0" applyNumberFormat="1" applyFill="1" applyAlignment="1">
      <alignment horizontal="center"/>
    </xf>
    <xf numFmtId="0" fontId="3" fillId="0" borderId="0" xfId="1" applyFont="1" applyAlignment="1">
      <alignment horizontal="center"/>
    </xf>
    <xf numFmtId="4" fontId="6" fillId="0" borderId="0" xfId="0" applyNumberFormat="1" applyFont="1" applyAlignment="1">
      <alignment horizontal="center"/>
    </xf>
    <xf numFmtId="0" fontId="12" fillId="14" borderId="6" xfId="0" applyFont="1" applyFill="1" applyBorder="1"/>
    <xf numFmtId="167" fontId="6" fillId="0" borderId="0" xfId="1" applyNumberFormat="1" applyFont="1" applyAlignment="1">
      <alignment horizontal="center"/>
    </xf>
    <xf numFmtId="4" fontId="6" fillId="0" borderId="0" xfId="1" applyNumberFormat="1" applyFont="1" applyAlignment="1">
      <alignment horizontal="center"/>
    </xf>
    <xf numFmtId="0" fontId="3" fillId="0" borderId="0" xfId="0" applyFont="1" applyAlignment="1">
      <alignment horizontal="left"/>
    </xf>
    <xf numFmtId="170" fontId="6" fillId="0" borderId="9" xfId="0" applyNumberFormat="1" applyFont="1" applyBorder="1"/>
    <xf numFmtId="170" fontId="6" fillId="0" borderId="0" xfId="0" applyNumberFormat="1" applyFont="1"/>
    <xf numFmtId="167" fontId="0" fillId="0" borderId="20" xfId="1" applyNumberFormat="1" applyFont="1" applyBorder="1" applyAlignment="1">
      <alignment horizontal="center"/>
    </xf>
    <xf numFmtId="0" fontId="0" fillId="0" borderId="19" xfId="0" applyBorder="1" applyAlignment="1">
      <alignment horizontal="center"/>
    </xf>
    <xf numFmtId="0" fontId="3" fillId="0" borderId="19" xfId="0" applyFont="1" applyBorder="1" applyAlignment="1">
      <alignment horizontal="center"/>
    </xf>
    <xf numFmtId="170" fontId="3" fillId="0" borderId="19" xfId="0" applyNumberFormat="1" applyFont="1" applyBorder="1"/>
    <xf numFmtId="3" fontId="3" fillId="0" borderId="21" xfId="0" applyNumberFormat="1" applyFont="1" applyBorder="1"/>
    <xf numFmtId="3" fontId="3" fillId="0" borderId="19" xfId="0" applyNumberFormat="1" applyFont="1" applyBorder="1"/>
    <xf numFmtId="170" fontId="0" fillId="13" borderId="21" xfId="0" applyNumberFormat="1" applyFill="1" applyBorder="1"/>
    <xf numFmtId="3" fontId="0" fillId="0" borderId="19" xfId="0" applyNumberFormat="1" applyBorder="1"/>
    <xf numFmtId="0" fontId="3" fillId="0" borderId="19" xfId="0" applyFont="1" applyBorder="1"/>
    <xf numFmtId="0" fontId="0" fillId="0" borderId="19" xfId="0" applyBorder="1"/>
    <xf numFmtId="170" fontId="3" fillId="0" borderId="21" xfId="0" applyNumberFormat="1" applyFont="1" applyBorder="1"/>
    <xf numFmtId="0" fontId="3" fillId="13" borderId="21" xfId="0" applyFont="1" applyFill="1" applyBorder="1"/>
    <xf numFmtId="0" fontId="6" fillId="0" borderId="19" xfId="0" applyFont="1" applyBorder="1"/>
    <xf numFmtId="0" fontId="0" fillId="0" borderId="21" xfId="0" applyBorder="1"/>
    <xf numFmtId="170" fontId="6" fillId="0" borderId="5" xfId="0" applyNumberFormat="1" applyFont="1" applyBorder="1"/>
    <xf numFmtId="3" fontId="0" fillId="0" borderId="21" xfId="0" applyNumberFormat="1" applyBorder="1"/>
    <xf numFmtId="0" fontId="3" fillId="0" borderId="21" xfId="0" applyFont="1" applyBorder="1" applyAlignment="1">
      <alignment horizontal="center"/>
    </xf>
    <xf numFmtId="0" fontId="0" fillId="0" borderId="21" xfId="0" applyBorder="1" applyAlignment="1">
      <alignment horizontal="center"/>
    </xf>
    <xf numFmtId="0" fontId="0" fillId="0" borderId="5" xfId="0" applyBorder="1"/>
    <xf numFmtId="0" fontId="3" fillId="0" borderId="0" xfId="0" applyFont="1" applyAlignment="1">
      <alignment horizontal="center" vertical="center" wrapText="1"/>
    </xf>
    <xf numFmtId="0" fontId="0" fillId="13" borderId="21" xfId="0" applyFill="1" applyBorder="1"/>
    <xf numFmtId="0" fontId="0" fillId="0" borderId="7" xfId="0" applyBorder="1" applyAlignment="1">
      <alignment horizontal="center"/>
    </xf>
    <xf numFmtId="0" fontId="6" fillId="0" borderId="4" xfId="0" applyFont="1" applyBorder="1" applyAlignment="1">
      <alignment vertical="center" wrapText="1"/>
    </xf>
    <xf numFmtId="0" fontId="6" fillId="0" borderId="4" xfId="0" applyFont="1" applyBorder="1" applyAlignment="1">
      <alignment horizontal="center" vertical="center" wrapText="1"/>
    </xf>
    <xf numFmtId="0" fontId="6" fillId="0" borderId="7" xfId="1" applyFont="1" applyBorder="1" applyAlignment="1">
      <alignment horizontal="center" vertical="center"/>
    </xf>
    <xf numFmtId="164" fontId="6" fillId="0" borderId="2" xfId="1" applyNumberFormat="1" applyFont="1" applyBorder="1" applyAlignment="1">
      <alignment horizontal="center" vertical="top" wrapText="1"/>
    </xf>
    <xf numFmtId="164" fontId="6" fillId="0" borderId="4" xfId="1" applyNumberFormat="1" applyFont="1" applyBorder="1" applyAlignment="1">
      <alignment horizontal="center" vertical="top" wrapText="1"/>
    </xf>
    <xf numFmtId="164" fontId="6" fillId="13" borderId="8" xfId="1" applyNumberFormat="1" applyFont="1" applyFill="1" applyBorder="1"/>
    <xf numFmtId="164" fontId="6" fillId="13" borderId="9" xfId="1" applyNumberFormat="1" applyFont="1" applyFill="1" applyBorder="1"/>
    <xf numFmtId="164" fontId="6" fillId="13" borderId="10" xfId="1" applyNumberFormat="1" applyFont="1" applyFill="1" applyBorder="1"/>
    <xf numFmtId="164" fontId="6" fillId="0" borderId="2" xfId="1" applyNumberFormat="1" applyFont="1" applyBorder="1" applyAlignment="1">
      <alignment horizontal="center" vertical="center" wrapText="1"/>
    </xf>
    <xf numFmtId="164" fontId="6" fillId="0" borderId="4" xfId="1" applyNumberFormat="1" applyFont="1" applyBorder="1" applyAlignment="1">
      <alignment horizontal="center" vertical="center" wrapText="1"/>
    </xf>
    <xf numFmtId="164" fontId="3" fillId="0" borderId="8" xfId="1" applyNumberFormat="1" applyFont="1" applyBorder="1"/>
    <xf numFmtId="164" fontId="0" fillId="0" borderId="10" xfId="1" applyNumberFormat="1" applyFont="1" applyBorder="1"/>
    <xf numFmtId="164" fontId="6" fillId="0" borderId="8" xfId="1" applyNumberFormat="1" applyFont="1" applyBorder="1"/>
    <xf numFmtId="164" fontId="6" fillId="0" borderId="9" xfId="1" applyNumberFormat="1" applyFont="1" applyBorder="1"/>
    <xf numFmtId="164" fontId="6" fillId="0" borderId="10" xfId="1" applyNumberFormat="1" applyFont="1" applyBorder="1"/>
    <xf numFmtId="0" fontId="3" fillId="13" borderId="19" xfId="0" applyFont="1" applyFill="1" applyBorder="1"/>
    <xf numFmtId="0" fontId="6" fillId="15" borderId="12" xfId="0" applyFont="1" applyFill="1" applyBorder="1" applyAlignment="1">
      <alignment horizontal="center" vertical="center" wrapText="1"/>
    </xf>
    <xf numFmtId="3" fontId="0" fillId="15" borderId="0" xfId="0" applyNumberFormat="1" applyFill="1"/>
    <xf numFmtId="3" fontId="6" fillId="15" borderId="9" xfId="0" applyNumberFormat="1" applyFont="1" applyFill="1" applyBorder="1"/>
    <xf numFmtId="49" fontId="6" fillId="0" borderId="0" xfId="0" applyNumberFormat="1" applyFont="1"/>
    <xf numFmtId="170" fontId="0" fillId="0" borderId="7" xfId="0" applyNumberFormat="1" applyBorder="1" applyAlignment="1">
      <alignment horizontal="center"/>
    </xf>
    <xf numFmtId="4" fontId="12" fillId="16" borderId="7" xfId="0" applyNumberFormat="1" applyFont="1" applyFill="1" applyBorder="1"/>
    <xf numFmtId="4" fontId="6" fillId="0" borderId="0" xfId="1" applyNumberFormat="1" applyFont="1" applyAlignment="1">
      <alignment horizontal="center" vertical="center"/>
    </xf>
    <xf numFmtId="4" fontId="6" fillId="16" borderId="0" xfId="1" applyNumberFormat="1" applyFont="1" applyFill="1" applyAlignment="1">
      <alignment horizontal="center" vertical="center"/>
    </xf>
    <xf numFmtId="164" fontId="3" fillId="0" borderId="0" xfId="1" quotePrefix="1" applyNumberFormat="1" applyFont="1" applyAlignment="1">
      <alignment horizontal="right"/>
    </xf>
    <xf numFmtId="0" fontId="0" fillId="0" borderId="0" xfId="0" quotePrefix="1" applyAlignment="1">
      <alignment horizontal="center"/>
    </xf>
    <xf numFmtId="3" fontId="6" fillId="0" borderId="0" xfId="0" applyNumberFormat="1" applyFont="1" applyAlignment="1">
      <alignment horizontal="center"/>
    </xf>
    <xf numFmtId="3" fontId="0" fillId="0" borderId="0" xfId="0" quotePrefix="1" applyNumberFormat="1" applyAlignment="1">
      <alignment horizontal="center"/>
    </xf>
    <xf numFmtId="0" fontId="21" fillId="0" borderId="0" xfId="0" applyFont="1" applyAlignment="1">
      <alignment vertical="top"/>
    </xf>
    <xf numFmtId="14" fontId="21" fillId="0" borderId="0" xfId="0" applyNumberFormat="1" applyFont="1" applyAlignment="1">
      <alignment vertical="top"/>
    </xf>
    <xf numFmtId="4" fontId="21" fillId="0" borderId="0" xfId="0" applyNumberFormat="1" applyFont="1" applyAlignment="1">
      <alignment vertical="top"/>
    </xf>
    <xf numFmtId="0" fontId="0" fillId="0" borderId="0" xfId="0" applyAlignment="1">
      <alignment vertical="top"/>
    </xf>
    <xf numFmtId="4" fontId="21" fillId="0" borderId="0" xfId="0" quotePrefix="1" applyNumberFormat="1" applyFont="1" applyAlignment="1">
      <alignment vertical="top"/>
    </xf>
    <xf numFmtId="164" fontId="6" fillId="13" borderId="0" xfId="1" applyNumberFormat="1" applyFont="1" applyFill="1"/>
    <xf numFmtId="0" fontId="0" fillId="17" borderId="5" xfId="1" applyFont="1" applyFill="1" applyBorder="1" applyAlignment="1">
      <alignment horizontal="left"/>
    </xf>
    <xf numFmtId="0" fontId="0" fillId="17" borderId="5" xfId="1" applyFont="1" applyFill="1" applyBorder="1"/>
    <xf numFmtId="164" fontId="6" fillId="11" borderId="0" xfId="1" applyNumberFormat="1" applyFont="1" applyFill="1" applyAlignment="1">
      <alignment horizontal="center"/>
    </xf>
    <xf numFmtId="3" fontId="6" fillId="11" borderId="0" xfId="1" applyNumberFormat="1" applyFont="1" applyFill="1" applyAlignment="1">
      <alignment horizontal="center" vertical="center" wrapText="1"/>
    </xf>
    <xf numFmtId="0" fontId="6" fillId="0" borderId="0" xfId="0" applyFont="1" applyAlignment="1">
      <alignment horizontal="center"/>
    </xf>
    <xf numFmtId="0" fontId="6" fillId="15" borderId="2" xfId="0" applyFont="1" applyFill="1" applyBorder="1" applyAlignment="1">
      <alignment horizontal="center" vertical="center" wrapText="1"/>
    </xf>
    <xf numFmtId="0" fontId="6" fillId="15" borderId="7"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 xfId="0" applyFont="1" applyBorder="1" applyAlignment="1">
      <alignment horizontal="center"/>
    </xf>
    <xf numFmtId="0" fontId="6" fillId="0" borderId="11" xfId="0" applyFont="1" applyBorder="1" applyAlignment="1">
      <alignment horizontal="center"/>
    </xf>
    <xf numFmtId="0" fontId="6" fillId="0" borderId="18" xfId="0" applyFont="1" applyBorder="1" applyAlignment="1">
      <alignment horizontal="center"/>
    </xf>
    <xf numFmtId="0" fontId="6" fillId="0" borderId="8" xfId="0" applyFont="1" applyBorder="1" applyAlignment="1">
      <alignment horizontal="center"/>
    </xf>
    <xf numFmtId="0" fontId="6" fillId="0" borderId="9" xfId="0" applyFont="1" applyBorder="1" applyAlignment="1">
      <alignment horizontal="center"/>
    </xf>
    <xf numFmtId="0" fontId="6" fillId="0" borderId="10" xfId="0" applyFont="1" applyBorder="1" applyAlignment="1">
      <alignment horizontal="center"/>
    </xf>
    <xf numFmtId="0" fontId="6" fillId="0" borderId="8" xfId="1" applyFont="1" applyBorder="1" applyAlignment="1">
      <alignment horizontal="center"/>
    </xf>
    <xf numFmtId="0" fontId="6" fillId="0" borderId="9" xfId="1" applyFont="1" applyBorder="1" applyAlignment="1">
      <alignment horizontal="center"/>
    </xf>
    <xf numFmtId="0" fontId="6" fillId="0" borderId="10" xfId="1" applyFont="1" applyBorder="1" applyAlignment="1">
      <alignment horizontal="center"/>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3" fontId="6" fillId="0" borderId="8" xfId="0" applyNumberFormat="1" applyFont="1" applyBorder="1" applyAlignment="1">
      <alignment horizontal="center"/>
    </xf>
    <xf numFmtId="3" fontId="6" fillId="0" borderId="9" xfId="0" applyNumberFormat="1" applyFont="1" applyBorder="1" applyAlignment="1">
      <alignment horizontal="center"/>
    </xf>
    <xf numFmtId="3" fontId="6" fillId="0" borderId="10" xfId="0" applyNumberFormat="1" applyFont="1" applyBorder="1" applyAlignment="1">
      <alignment horizontal="center"/>
    </xf>
    <xf numFmtId="0" fontId="6" fillId="13" borderId="1" xfId="0" applyFont="1" applyFill="1" applyBorder="1" applyAlignment="1">
      <alignment horizontal="center"/>
    </xf>
    <xf numFmtId="0" fontId="6" fillId="13" borderId="11" xfId="0" applyFont="1" applyFill="1" applyBorder="1" applyAlignment="1">
      <alignment horizontal="center"/>
    </xf>
    <xf numFmtId="0" fontId="6" fillId="13" borderId="18" xfId="0" applyFont="1" applyFill="1" applyBorder="1" applyAlignment="1">
      <alignment horizontal="center"/>
    </xf>
    <xf numFmtId="0" fontId="6" fillId="13" borderId="3" xfId="0" applyFont="1" applyFill="1" applyBorder="1" applyAlignment="1">
      <alignment horizontal="center"/>
    </xf>
    <xf numFmtId="0" fontId="6" fillId="13" borderId="12" xfId="0" applyFont="1" applyFill="1" applyBorder="1" applyAlignment="1">
      <alignment horizontal="center"/>
    </xf>
    <xf numFmtId="0" fontId="6" fillId="13" borderId="17" xfId="0" applyFont="1" applyFill="1" applyBorder="1" applyAlignment="1">
      <alignment horizontal="center"/>
    </xf>
    <xf numFmtId="0" fontId="6" fillId="13" borderId="0" xfId="0" applyFont="1" applyFill="1" applyAlignment="1">
      <alignment horizontal="center"/>
    </xf>
    <xf numFmtId="0" fontId="6" fillId="13" borderId="1" xfId="0" applyFont="1" applyFill="1" applyBorder="1" applyAlignment="1">
      <alignment horizontal="center" vertical="center" wrapText="1"/>
    </xf>
    <xf numFmtId="0" fontId="6" fillId="13" borderId="11" xfId="0" applyFont="1" applyFill="1" applyBorder="1" applyAlignment="1">
      <alignment horizontal="center" vertical="center" wrapText="1"/>
    </xf>
    <xf numFmtId="0" fontId="6" fillId="13" borderId="18"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6" fillId="13" borderId="12" xfId="0" applyFont="1" applyFill="1" applyBorder="1" applyAlignment="1">
      <alignment horizontal="center" vertical="center" wrapText="1"/>
    </xf>
    <xf numFmtId="0" fontId="6" fillId="13" borderId="17" xfId="0" applyFont="1" applyFill="1" applyBorder="1" applyAlignment="1">
      <alignment horizontal="center" vertical="center" wrapText="1"/>
    </xf>
    <xf numFmtId="4" fontId="6" fillId="0" borderId="0" xfId="0" applyNumberFormat="1" applyFont="1" applyAlignment="1">
      <alignment horizontal="center"/>
    </xf>
  </cellXfs>
  <cellStyles count="23">
    <cellStyle name="%" xfId="1" xr:uid="{00000000-0005-0000-0000-000000000000}"/>
    <cellStyle name="Comma 2" xfId="7" xr:uid="{00000000-0005-0000-0000-000001000000}"/>
    <cellStyle name="Comma 3" xfId="8" xr:uid="{00000000-0005-0000-0000-000002000000}"/>
    <cellStyle name="Hyperlink 2" xfId="9" xr:uid="{00000000-0005-0000-0000-000003000000}"/>
    <cellStyle name="Normal" xfId="0" builtinId="0"/>
    <cellStyle name="Normal 10" xfId="10" xr:uid="{00000000-0005-0000-0000-000005000000}"/>
    <cellStyle name="Normal 11" xfId="11" xr:uid="{00000000-0005-0000-0000-000006000000}"/>
    <cellStyle name="Normal 12" xfId="22" xr:uid="{00000000-0005-0000-0000-000007000000}"/>
    <cellStyle name="Normal 2" xfId="4" xr:uid="{00000000-0005-0000-0000-000008000000}"/>
    <cellStyle name="Normal 2 2" xfId="12" xr:uid="{00000000-0005-0000-0000-000009000000}"/>
    <cellStyle name="Normal 2 3" xfId="5" xr:uid="{00000000-0005-0000-0000-00000A000000}"/>
    <cellStyle name="Normal 3" xfId="3" xr:uid="{00000000-0005-0000-0000-00000B000000}"/>
    <cellStyle name="Normal 4" xfId="6" xr:uid="{00000000-0005-0000-0000-00000C000000}"/>
    <cellStyle name="Normal 5" xfId="13" xr:uid="{00000000-0005-0000-0000-00000D000000}"/>
    <cellStyle name="Normal 6" xfId="14" xr:uid="{00000000-0005-0000-0000-00000E000000}"/>
    <cellStyle name="Normal 7" xfId="15" xr:uid="{00000000-0005-0000-0000-00000F000000}"/>
    <cellStyle name="Normal 8" xfId="16" xr:uid="{00000000-0005-0000-0000-000010000000}"/>
    <cellStyle name="Normal 9" xfId="17" xr:uid="{00000000-0005-0000-0000-000011000000}"/>
    <cellStyle name="Normal_2007-08 LBA return" xfId="2" xr:uid="{00000000-0005-0000-0000-000012000000}"/>
    <cellStyle name="Percent 2" xfId="18" xr:uid="{00000000-0005-0000-0000-000013000000}"/>
    <cellStyle name="Percent 3" xfId="19" xr:uid="{00000000-0005-0000-0000-000014000000}"/>
    <cellStyle name="Percent 4" xfId="20" xr:uid="{00000000-0005-0000-0000-000015000000}"/>
    <cellStyle name="Percent 5" xfId="21" xr:uid="{00000000-0005-0000-0000-000016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27</xdr:col>
      <xdr:colOff>0</xdr:colOff>
      <xdr:row>324</xdr:row>
      <xdr:rowOff>1</xdr:rowOff>
    </xdr:from>
    <xdr:to>
      <xdr:col>51</xdr:col>
      <xdr:colOff>214409</xdr:colOff>
      <xdr:row>336</xdr:row>
      <xdr:rowOff>57445</xdr:rowOff>
    </xdr:to>
    <xdr:pic>
      <xdr:nvPicPr>
        <xdr:cNvPr id="2" name="Picture 1">
          <a:extLst>
            <a:ext uri="{FF2B5EF4-FFF2-40B4-BE49-F238E27FC236}">
              <a16:creationId xmlns:a16="http://schemas.microsoft.com/office/drawing/2014/main" id="{AD9F0671-2E21-A397-7BBE-66E86F7DEECE}"/>
            </a:ext>
          </a:extLst>
        </xdr:cNvPr>
        <xdr:cNvPicPr>
          <a:picLocks noChangeAspect="1"/>
        </xdr:cNvPicPr>
      </xdr:nvPicPr>
      <xdr:blipFill>
        <a:blip xmlns:r="http://schemas.openxmlformats.org/officeDocument/2006/relationships" r:embed="rId1"/>
        <a:stretch>
          <a:fillRect/>
        </a:stretch>
      </xdr:blipFill>
      <xdr:spPr>
        <a:xfrm>
          <a:off x="19264313" y="55495032"/>
          <a:ext cx="17747552" cy="21053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17</xdr:row>
      <xdr:rowOff>0</xdr:rowOff>
    </xdr:from>
    <xdr:to>
      <xdr:col>19</xdr:col>
      <xdr:colOff>897794</xdr:colOff>
      <xdr:row>36</xdr:row>
      <xdr:rowOff>48061</xdr:rowOff>
    </xdr:to>
    <xdr:pic>
      <xdr:nvPicPr>
        <xdr:cNvPr id="2" name="Picture 1">
          <a:extLst>
            <a:ext uri="{FF2B5EF4-FFF2-40B4-BE49-F238E27FC236}">
              <a16:creationId xmlns:a16="http://schemas.microsoft.com/office/drawing/2014/main" id="{EB6E9E3A-F5C4-D737-65FB-B67B54FE4C45}"/>
            </a:ext>
          </a:extLst>
        </xdr:cNvPr>
        <xdr:cNvPicPr>
          <a:picLocks noChangeAspect="1"/>
        </xdr:cNvPicPr>
      </xdr:nvPicPr>
      <xdr:blipFill>
        <a:blip xmlns:r="http://schemas.openxmlformats.org/officeDocument/2006/relationships" r:embed="rId1"/>
        <a:stretch>
          <a:fillRect/>
        </a:stretch>
      </xdr:blipFill>
      <xdr:spPr>
        <a:xfrm>
          <a:off x="609600" y="2752725"/>
          <a:ext cx="17509394" cy="31246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New%20Shared\Teams\Capital\Final%20Accounts\Final%20Accounts\18-19\CEF%20Return\CEF%2018-19%20Return%20Capital%20Programm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nalysis"/>
      <sheetName val="Children"/>
      <sheetName val="Adults"/>
      <sheetName val="Transport"/>
      <sheetName val="Sheet2 (2)"/>
      <sheetName val="Sheet1"/>
      <sheetName val="Comm's Other"/>
      <sheetName val="Resources"/>
      <sheetName val="Funding"/>
      <sheetName val="GL Check"/>
      <sheetName val="SAP"/>
      <sheetName val="Educ"/>
    </sheetNames>
    <sheetDataSet>
      <sheetData sheetId="0" refreshError="1"/>
      <sheetData sheetId="1">
        <row r="49">
          <cell r="P49">
            <v>89660249.349999994</v>
          </cell>
        </row>
      </sheetData>
      <sheetData sheetId="2" refreshError="1"/>
      <sheetData sheetId="3" refreshError="1"/>
      <sheetData sheetId="4" refreshError="1"/>
      <sheetData sheetId="5">
        <row r="1">
          <cell r="A1" t="str">
            <v>C.AT00005.01</v>
          </cell>
          <cell r="B1" t="str">
            <v>Frideswide Square</v>
          </cell>
          <cell r="C1">
            <v>-83844.41</v>
          </cell>
        </row>
        <row r="2">
          <cell r="A2" t="str">
            <v>C.AT00011.01</v>
          </cell>
          <cell r="B2" t="str">
            <v>Bicester Park &amp; Ride</v>
          </cell>
          <cell r="C2">
            <v>8258</v>
          </cell>
        </row>
        <row r="3">
          <cell r="A3" t="str">
            <v>C.AT00027.01</v>
          </cell>
          <cell r="B3" t="str">
            <v>Section 42 Routine Surf Dressi</v>
          </cell>
          <cell r="C3">
            <v>948507</v>
          </cell>
        </row>
        <row r="4">
          <cell r="A4" t="str">
            <v>C.AT00028.01</v>
          </cell>
          <cell r="B4" t="str">
            <v>Section 42 Assessed Carriagewa</v>
          </cell>
          <cell r="C4">
            <v>166000</v>
          </cell>
        </row>
        <row r="5">
          <cell r="A5" t="str">
            <v>C.AT00029.01</v>
          </cell>
          <cell r="B5" t="str">
            <v>Section 42 Assessed Ftway Sche</v>
          </cell>
          <cell r="C5">
            <v>-29318.46</v>
          </cell>
        </row>
        <row r="6">
          <cell r="A6" t="str">
            <v>C.AT00036.01</v>
          </cell>
          <cell r="B6" t="str">
            <v>Bridges Reactive Works</v>
          </cell>
          <cell r="C6">
            <v>9732.74</v>
          </cell>
        </row>
        <row r="7">
          <cell r="A7" t="str">
            <v>C.AT00037.01</v>
          </cell>
          <cell r="B7" t="str">
            <v>Routine Surface Dressing</v>
          </cell>
          <cell r="C7">
            <v>-1016</v>
          </cell>
        </row>
        <row r="8">
          <cell r="A8" t="str">
            <v>C.AT00038.01</v>
          </cell>
          <cell r="B8" t="str">
            <v>Combined Safety Schemes</v>
          </cell>
          <cell r="C8">
            <v>725.45999999999879</v>
          </cell>
        </row>
        <row r="9">
          <cell r="A9" t="str">
            <v>C.AT00039.01</v>
          </cell>
          <cell r="B9" t="str">
            <v>Routine Pre Patching</v>
          </cell>
          <cell r="C9">
            <v>-10199</v>
          </cell>
        </row>
        <row r="10">
          <cell r="A10" t="str">
            <v>C.AT00040.01</v>
          </cell>
          <cell r="B10" t="str">
            <v>Carriageway Programme (NPR)</v>
          </cell>
          <cell r="C10">
            <v>-42048.34</v>
          </cell>
        </row>
        <row r="11">
          <cell r="A11" t="str">
            <v>C.AT00041.01</v>
          </cell>
          <cell r="B11" t="str">
            <v>Street Lighting Column Repl</v>
          </cell>
          <cell r="C11">
            <v>-33061.68</v>
          </cell>
        </row>
        <row r="12">
          <cell r="A12" t="str">
            <v>C.AT00042.01</v>
          </cell>
          <cell r="B12" t="str">
            <v>Bridges Prin Rds assessment</v>
          </cell>
          <cell r="C12">
            <v>-4355.2700000000004</v>
          </cell>
        </row>
        <row r="13">
          <cell r="A13" t="str">
            <v>C.AT00043.01</v>
          </cell>
          <cell r="B13" t="str">
            <v>Footways Programme</v>
          </cell>
          <cell r="C13">
            <v>-30838.32</v>
          </cell>
        </row>
        <row r="14">
          <cell r="A14" t="str">
            <v>C.AT00044.01</v>
          </cell>
          <cell r="B14" t="str">
            <v>Oxford: Woodstock Rd ROQ</v>
          </cell>
          <cell r="C14">
            <v>533114.55999999994</v>
          </cell>
        </row>
        <row r="15">
          <cell r="A15" t="str">
            <v>C.AT00051.01</v>
          </cell>
          <cell r="B15" t="str">
            <v>Structural Patching 15/16</v>
          </cell>
          <cell r="C15">
            <v>5219.9999999999991</v>
          </cell>
        </row>
        <row r="16">
          <cell r="A16" t="str">
            <v>C.AT00055.01</v>
          </cell>
          <cell r="B16" t="str">
            <v>Thames Towpath</v>
          </cell>
          <cell r="C16">
            <v>-1.1368683772161603E-13</v>
          </cell>
        </row>
        <row r="17">
          <cell r="A17" t="str">
            <v>C.AT00062.01</v>
          </cell>
          <cell r="B17" t="str">
            <v>Upgrade of low bridge signage</v>
          </cell>
          <cell r="C17">
            <v>460</v>
          </cell>
        </row>
        <row r="18">
          <cell r="A18" t="str">
            <v>C.AT00065.01</v>
          </cell>
          <cell r="B18" t="str">
            <v>Brickfield Subway Recon Fund</v>
          </cell>
          <cell r="C18">
            <v>14238.83</v>
          </cell>
        </row>
        <row r="19">
          <cell r="A19" t="str">
            <v>C.AT00069.01</v>
          </cell>
          <cell r="B19" t="str">
            <v>Kennington rail substructure</v>
          </cell>
          <cell r="C19">
            <v>998370.01</v>
          </cell>
        </row>
        <row r="20">
          <cell r="A20" t="str">
            <v>C.AT00070.01</v>
          </cell>
          <cell r="B20" t="str">
            <v>Scour works</v>
          </cell>
          <cell r="C20">
            <v>714</v>
          </cell>
        </row>
        <row r="21">
          <cell r="A21" t="str">
            <v>C.AT00082.01</v>
          </cell>
          <cell r="B21" t="str">
            <v>Drainage Minor Schemes</v>
          </cell>
          <cell r="C21">
            <v>31.519999999999545</v>
          </cell>
        </row>
        <row r="22">
          <cell r="A22" t="str">
            <v>C.AT00083.01</v>
          </cell>
          <cell r="B22" t="str">
            <v>Reactive works fund</v>
          </cell>
          <cell r="C22">
            <v>3308</v>
          </cell>
        </row>
        <row r="23">
          <cell r="A23" t="str">
            <v>C.AT00084.01</v>
          </cell>
          <cell r="B23" t="str">
            <v>Advanced design-drainage schms</v>
          </cell>
          <cell r="C23">
            <v>110856.73000000001</v>
          </cell>
        </row>
        <row r="24">
          <cell r="A24" t="str">
            <v>C.AT00085.01</v>
          </cell>
          <cell r="B24" t="str">
            <v>Drainage Pipe Lining</v>
          </cell>
          <cell r="C24">
            <v>-19214</v>
          </cell>
        </row>
        <row r="25">
          <cell r="A25" t="str">
            <v>C.AT00086.01</v>
          </cell>
          <cell r="B25" t="str">
            <v>Drainage Partner Scheme Contributions</v>
          </cell>
          <cell r="C25">
            <v>49037.5</v>
          </cell>
        </row>
        <row r="26">
          <cell r="A26" t="str">
            <v>C.AT00087.01</v>
          </cell>
          <cell r="B26" t="str">
            <v>Drainage Investigations</v>
          </cell>
          <cell r="C26">
            <v>129</v>
          </cell>
        </row>
        <row r="27">
          <cell r="A27" t="str">
            <v>C.AT00093.01</v>
          </cell>
          <cell r="B27" t="str">
            <v>NR Electri Bridge Betterment P</v>
          </cell>
          <cell r="C27">
            <v>25892.539999999968</v>
          </cell>
        </row>
        <row r="28">
          <cell r="A28" t="str">
            <v>C.AT00095.01</v>
          </cell>
          <cell r="B28" t="str">
            <v>Kennington Roundabout</v>
          </cell>
          <cell r="C28">
            <v>3456.6400000000003</v>
          </cell>
        </row>
        <row r="29">
          <cell r="A29" t="str">
            <v>C.AT00097.01</v>
          </cell>
          <cell r="B29" t="str">
            <v>A34 Chilton Interchange</v>
          </cell>
          <cell r="C29">
            <v>18950.469999999998</v>
          </cell>
        </row>
        <row r="30">
          <cell r="A30" t="str">
            <v>C.AT00098.01</v>
          </cell>
          <cell r="B30" t="str">
            <v>Harwell Link Road</v>
          </cell>
          <cell r="C30">
            <v>-19881.53000000001</v>
          </cell>
        </row>
        <row r="31">
          <cell r="A31" t="str">
            <v>C.AT00099.01</v>
          </cell>
          <cell r="B31" t="e">
            <v>#N/A</v>
          </cell>
          <cell r="C31">
            <v>317.5</v>
          </cell>
        </row>
        <row r="32">
          <cell r="A32" t="str">
            <v>C.AT00100.01</v>
          </cell>
          <cell r="B32" t="str">
            <v>Featherbed Ln &amp; Steventon Ligh</v>
          </cell>
          <cell r="C32">
            <v>8861.26</v>
          </cell>
        </row>
        <row r="33">
          <cell r="A33" t="str">
            <v>C.AT00101.01</v>
          </cell>
          <cell r="B33" t="str">
            <v>City Deal land wk holding code</v>
          </cell>
          <cell r="C33">
            <v>0</v>
          </cell>
        </row>
        <row r="34">
          <cell r="A34" t="str">
            <v>C.AT00102.01</v>
          </cell>
          <cell r="B34" t="str">
            <v>Wolvercote Roundabout</v>
          </cell>
          <cell r="C34">
            <v>-276009.31</v>
          </cell>
        </row>
        <row r="35">
          <cell r="A35" t="str">
            <v>C.AT00103.01</v>
          </cell>
          <cell r="B35" t="str">
            <v>Cutteslowe Roundabout</v>
          </cell>
          <cell r="C35">
            <v>-160341.64000000001</v>
          </cell>
        </row>
        <row r="36">
          <cell r="A36" t="str">
            <v>C.AT00104.01</v>
          </cell>
          <cell r="B36" t="str">
            <v>Harwell Oxford Entrance</v>
          </cell>
          <cell r="C36">
            <v>78001.05</v>
          </cell>
        </row>
        <row r="37">
          <cell r="A37" t="str">
            <v>C.AT00105.01</v>
          </cell>
          <cell r="B37" t="str">
            <v>Eastern Arc Ph1 Access-Hdingto</v>
          </cell>
          <cell r="C37">
            <v>4773393.5200000005</v>
          </cell>
        </row>
        <row r="38">
          <cell r="A38" t="str">
            <v>C.AT00106.01</v>
          </cell>
          <cell r="B38" t="str">
            <v>Science Transit Ph2 Hinksey Hi</v>
          </cell>
          <cell r="C38">
            <v>8416.09</v>
          </cell>
        </row>
        <row r="39">
          <cell r="A39" t="str">
            <v>C.AT00107.01</v>
          </cell>
          <cell r="B39" t="str">
            <v>Witney: Bridge St - Ped Xing</v>
          </cell>
          <cell r="C39">
            <v>-13006.21</v>
          </cell>
        </row>
        <row r="40">
          <cell r="A40" t="str">
            <v>C.AT00108.01</v>
          </cell>
          <cell r="B40" t="str">
            <v>Cholsey Ilges Ln Cycle &amp; Ped L</v>
          </cell>
          <cell r="C40">
            <v>21500</v>
          </cell>
        </row>
        <row r="41">
          <cell r="A41" t="str">
            <v>C.AT00109.01</v>
          </cell>
          <cell r="B41" t="str">
            <v>Cumnor Hill Pelican Crossing</v>
          </cell>
          <cell r="C41">
            <v>13997.99</v>
          </cell>
        </row>
        <row r="42">
          <cell r="A42" t="str">
            <v>C.AT00126.01</v>
          </cell>
          <cell r="B42" t="str">
            <v>Crtrtn: Brize N Rd/Wycombe Way</v>
          </cell>
          <cell r="C42">
            <v>-19172.71</v>
          </cell>
        </row>
        <row r="43">
          <cell r="A43" t="str">
            <v>C.AT00128.01</v>
          </cell>
          <cell r="B43" t="str">
            <v>Bicester Town Station (EWR)</v>
          </cell>
          <cell r="C43">
            <v>3092</v>
          </cell>
        </row>
        <row r="44">
          <cell r="A44" t="str">
            <v>C.AT00129.01</v>
          </cell>
          <cell r="B44" t="str">
            <v>Oxford Parkway Station (EWR)</v>
          </cell>
          <cell r="C44">
            <v>6915</v>
          </cell>
        </row>
        <row r="45">
          <cell r="A45" t="str">
            <v>C.AT00135.01</v>
          </cell>
          <cell r="B45" t="str">
            <v>Witney Downs Road</v>
          </cell>
          <cell r="C45">
            <v>1250308.81</v>
          </cell>
        </row>
        <row r="46">
          <cell r="A46" t="str">
            <v>C.AT00140.01</v>
          </cell>
          <cell r="B46" t="str">
            <v>Milton Interchange SVUK HS</v>
          </cell>
          <cell r="C46">
            <v>-9310.3799999999937</v>
          </cell>
        </row>
        <row r="47">
          <cell r="A47" t="str">
            <v>C.AT00155.01</v>
          </cell>
          <cell r="B47" t="str">
            <v>Enterprise Z Harwll Cycle Prj</v>
          </cell>
          <cell r="C47">
            <v>1684.56</v>
          </cell>
        </row>
        <row r="48">
          <cell r="A48" t="str">
            <v>C.AT00156.01</v>
          </cell>
          <cell r="B48" t="str">
            <v>Didcot Northern Perim Road 3</v>
          </cell>
          <cell r="C48">
            <v>7422.4499999999989</v>
          </cell>
        </row>
        <row r="49">
          <cell r="A49" t="str">
            <v>C.AT00159.01</v>
          </cell>
          <cell r="B49" t="str">
            <v>Traffic Signals</v>
          </cell>
          <cell r="C49">
            <v>173753.74000000002</v>
          </cell>
        </row>
        <row r="50">
          <cell r="A50" t="str">
            <v>C.AT00165.01</v>
          </cell>
          <cell r="B50" t="str">
            <v>Shabbngtn E 0498: Recon &amp; Cntr</v>
          </cell>
          <cell r="C50">
            <v>3398</v>
          </cell>
        </row>
        <row r="51">
          <cell r="A51" t="str">
            <v>C.AT00166.01</v>
          </cell>
          <cell r="B51" t="str">
            <v>Loop Farm Link Road</v>
          </cell>
          <cell r="C51">
            <v>48999.23</v>
          </cell>
        </row>
        <row r="52">
          <cell r="A52" t="str">
            <v>C.AT00169.01</v>
          </cell>
          <cell r="B52" t="str">
            <v>Street Lighting (Chall Fund)</v>
          </cell>
          <cell r="C52">
            <v>37900</v>
          </cell>
        </row>
        <row r="53">
          <cell r="A53" t="str">
            <v>C.AT00170.01</v>
          </cell>
          <cell r="B53" t="str">
            <v>Drainage (Challenge Fund)</v>
          </cell>
          <cell r="C53">
            <v>-18036.61</v>
          </cell>
        </row>
        <row r="54">
          <cell r="A54" t="str">
            <v>C.AT00171.01</v>
          </cell>
          <cell r="B54" t="str">
            <v>Edge Strengthening (Chal Fund)</v>
          </cell>
          <cell r="C54">
            <v>-451404.06999999995</v>
          </cell>
        </row>
        <row r="55">
          <cell r="A55" t="str">
            <v>C.AT00172.01</v>
          </cell>
          <cell r="B55" t="str">
            <v>Surfacing (Challenge Fund)</v>
          </cell>
          <cell r="C55">
            <v>-455705.04000000004</v>
          </cell>
        </row>
        <row r="56">
          <cell r="A56" t="str">
            <v>C.AT00175.01</v>
          </cell>
          <cell r="B56" t="str">
            <v>Aston Hill Stabilisation works</v>
          </cell>
          <cell r="C56">
            <v>-29</v>
          </cell>
        </row>
        <row r="57">
          <cell r="A57" t="str">
            <v>C.AT00177.01</v>
          </cell>
          <cell r="B57" t="str">
            <v>PROW Small Kit Bridges Programme</v>
          </cell>
          <cell r="C57">
            <v>10123.43</v>
          </cell>
        </row>
        <row r="58">
          <cell r="A58" t="str">
            <v>C.AT00178.01</v>
          </cell>
          <cell r="B58" t="str">
            <v>Oxford riverside routes to city centre</v>
          </cell>
          <cell r="C58">
            <v>916480.6</v>
          </cell>
        </row>
        <row r="59">
          <cell r="A59" t="str">
            <v>C.AT00181.01</v>
          </cell>
          <cell r="B59" t="str">
            <v>East West Rail Contribution</v>
          </cell>
          <cell r="C59">
            <v>12941.52</v>
          </cell>
        </row>
        <row r="60">
          <cell r="A60" t="str">
            <v>C.AT00187.01</v>
          </cell>
          <cell r="B60" t="str">
            <v>Chipping Norton Cromwell Park Footpath</v>
          </cell>
          <cell r="C60">
            <v>9</v>
          </cell>
        </row>
        <row r="61">
          <cell r="A61" t="str">
            <v>C.AT00189.01</v>
          </cell>
          <cell r="B61" t="str">
            <v>PROW Footbridges Programme</v>
          </cell>
          <cell r="C61">
            <v>462.34000000000003</v>
          </cell>
        </row>
        <row r="62">
          <cell r="A62" t="str">
            <v>C.AT00190.01</v>
          </cell>
          <cell r="B62" t="str">
            <v>A40 Science Transit (project devt)</v>
          </cell>
          <cell r="C62">
            <v>1523843.29</v>
          </cell>
        </row>
        <row r="63">
          <cell r="A63" t="str">
            <v>C.AT00193.01</v>
          </cell>
          <cell r="B63" t="str">
            <v>Drayton Depot Hardstanding</v>
          </cell>
          <cell r="C63">
            <v>-11021.359999999999</v>
          </cell>
        </row>
        <row r="64">
          <cell r="A64" t="str">
            <v>C.AT00194.01</v>
          </cell>
          <cell r="B64" t="str">
            <v>Kennington Bagley Wood Road Embankment</v>
          </cell>
          <cell r="C64">
            <v>71.39</v>
          </cell>
        </row>
        <row r="65">
          <cell r="A65" t="str">
            <v>C.AT00195.01</v>
          </cell>
          <cell r="B65" t="str">
            <v>Milton Park Road Footway &amp; Embankment</v>
          </cell>
          <cell r="C65">
            <v>115.1100000000003</v>
          </cell>
        </row>
        <row r="66">
          <cell r="A66" t="str">
            <v>C.AT00200.01</v>
          </cell>
          <cell r="B66" t="str">
            <v>Bridge Programme Advance Design</v>
          </cell>
          <cell r="C66">
            <v>170397.46</v>
          </cell>
        </row>
        <row r="67">
          <cell r="A67" t="str">
            <v>C.AT00203.01</v>
          </cell>
          <cell r="B67" t="str">
            <v>Carriageway Structural Maintenance 16-17</v>
          </cell>
          <cell r="C67">
            <v>2153</v>
          </cell>
        </row>
        <row r="68">
          <cell r="A68" t="str">
            <v>C.AT00204.01</v>
          </cell>
          <cell r="B68" t="str">
            <v>Skid Resistance Schemes 16-17</v>
          </cell>
          <cell r="C68">
            <v>33018.400000000001</v>
          </cell>
        </row>
        <row r="69">
          <cell r="A69" t="str">
            <v>C.AT00207.01</v>
          </cell>
          <cell r="B69" t="str">
            <v>Structural Patching 16-17</v>
          </cell>
          <cell r="C69">
            <v>-146474.57</v>
          </cell>
        </row>
        <row r="70">
          <cell r="A70" t="str">
            <v>C.AT00209.01</v>
          </cell>
          <cell r="B70" t="str">
            <v>Micro asphalt programme 16-17</v>
          </cell>
          <cell r="C70">
            <v>-37033.86</v>
          </cell>
        </row>
        <row r="71">
          <cell r="A71" t="str">
            <v>C.AT00210.01</v>
          </cell>
          <cell r="B71" t="str">
            <v>Retexturing programme 16-17</v>
          </cell>
          <cell r="C71">
            <v>-24745.09</v>
          </cell>
        </row>
        <row r="72">
          <cell r="A72" t="str">
            <v>C.AT00211.01</v>
          </cell>
          <cell r="B72" t="str">
            <v>Footway Reconstruction 16-17</v>
          </cell>
          <cell r="C72">
            <v>-38937.380000000005</v>
          </cell>
        </row>
        <row r="73">
          <cell r="A73" t="str">
            <v>C.AT00215.01</v>
          </cell>
          <cell r="B73" t="str">
            <v>West Milll Bridge</v>
          </cell>
          <cell r="C73">
            <v>15573.58</v>
          </cell>
        </row>
        <row r="74">
          <cell r="A74" t="str">
            <v>C.AT00216.01</v>
          </cell>
          <cell r="B74" t="str">
            <v>Merton Bridge Reconstruction</v>
          </cell>
          <cell r="C74">
            <v>226.92999999999884</v>
          </cell>
        </row>
        <row r="75">
          <cell r="A75" t="str">
            <v>C.AT00217.01</v>
          </cell>
          <cell r="B75" t="str">
            <v>Bloxham Old Bridge Road Retaining Wall</v>
          </cell>
          <cell r="C75">
            <v>0</v>
          </cell>
        </row>
        <row r="76">
          <cell r="A76" t="str">
            <v>C.AT00218.01</v>
          </cell>
          <cell r="B76" t="str">
            <v>Bridges Packaged Structural Maintenance</v>
          </cell>
          <cell r="C76">
            <v>90682.07</v>
          </cell>
        </row>
        <row r="77">
          <cell r="A77" t="str">
            <v>C.AT00219.01</v>
          </cell>
          <cell r="B77" t="str">
            <v>Street Lighting Column Replacement</v>
          </cell>
          <cell r="C77">
            <v>11213.020000000008</v>
          </cell>
        </row>
        <row r="78">
          <cell r="A78" t="str">
            <v>C.AT00220.01</v>
          </cell>
          <cell r="B78" t="str">
            <v>Street Lighting Maintenance</v>
          </cell>
          <cell r="C78">
            <v>469322.02999999991</v>
          </cell>
        </row>
        <row r="79">
          <cell r="A79" t="str">
            <v>C.AT00221.01</v>
          </cell>
          <cell r="B79" t="str">
            <v>Footways surface dressing 2016/17</v>
          </cell>
          <cell r="C79">
            <v>-30014</v>
          </cell>
        </row>
        <row r="80">
          <cell r="A80" t="str">
            <v>C.AT00222.01</v>
          </cell>
          <cell r="B80" t="str">
            <v>MPEAL: Backhill Tunnel</v>
          </cell>
          <cell r="C80">
            <v>521.84999999999218</v>
          </cell>
        </row>
        <row r="81">
          <cell r="A81" t="str">
            <v>C.AT00223.01</v>
          </cell>
          <cell r="B81" t="str">
            <v>Oxford Cowley Road CW Strct Maint</v>
          </cell>
          <cell r="C81">
            <v>54269.919999999998</v>
          </cell>
        </row>
        <row r="82">
          <cell r="A82" t="str">
            <v>C.AT00225.01</v>
          </cell>
          <cell r="B82" t="str">
            <v>Bloxham Warriner School Layby</v>
          </cell>
          <cell r="C82">
            <v>-68324.22</v>
          </cell>
        </row>
        <row r="83">
          <cell r="A83" t="str">
            <v>C.AT00229.01</v>
          </cell>
          <cell r="B83" t="str">
            <v>Launton: Station Road Calming &amp; Footway</v>
          </cell>
          <cell r="C83">
            <v>-17809.189999999999</v>
          </cell>
        </row>
        <row r="84">
          <cell r="A84" t="str">
            <v>C.AT00232.01</v>
          </cell>
          <cell r="B84" t="str">
            <v>Science Vale Cycle Improvements (LGF)</v>
          </cell>
          <cell r="C84">
            <v>357606.29</v>
          </cell>
        </row>
        <row r="85">
          <cell r="A85" t="str">
            <v>C.AT00234.01</v>
          </cell>
          <cell r="B85" t="str">
            <v>A34 Lodge Hill Slips</v>
          </cell>
          <cell r="C85">
            <v>304050.47999999986</v>
          </cell>
        </row>
        <row r="86">
          <cell r="A86" t="str">
            <v>C.AT00235.01</v>
          </cell>
          <cell r="B86" t="str">
            <v>Oxford Queen's Street Pedestrianisation</v>
          </cell>
          <cell r="C86">
            <v>103643.53000000004</v>
          </cell>
        </row>
        <row r="87">
          <cell r="A87" t="str">
            <v>C.AT00236.01</v>
          </cell>
          <cell r="B87" t="str">
            <v>Ashbury village gateway entry features</v>
          </cell>
          <cell r="C87">
            <v>39</v>
          </cell>
        </row>
        <row r="88">
          <cell r="A88" t="str">
            <v>C.AT00243.01</v>
          </cell>
          <cell r="B88" t="str">
            <v>St Helen W'out Barrow Rd Solar VAS SLS</v>
          </cell>
          <cell r="C88">
            <v>47</v>
          </cell>
        </row>
        <row r="89">
          <cell r="A89" t="str">
            <v>C.AT00254.01</v>
          </cell>
          <cell r="B89" t="str">
            <v>Iffley Fields CPZ</v>
          </cell>
          <cell r="C89">
            <v>50749.63</v>
          </cell>
        </row>
        <row r="90">
          <cell r="A90" t="str">
            <v>C.AT00257.01</v>
          </cell>
          <cell r="B90" t="str">
            <v>Carriageway Structural Maintenance 17-18</v>
          </cell>
          <cell r="C90">
            <v>48263.01</v>
          </cell>
        </row>
        <row r="91">
          <cell r="A91" t="str">
            <v>C.AT00258.01</v>
          </cell>
          <cell r="B91" t="str">
            <v>Skid Resistance Schemes 17-18</v>
          </cell>
          <cell r="C91">
            <v>4807.9999999999973</v>
          </cell>
        </row>
        <row r="92">
          <cell r="A92" t="str">
            <v>C.AT00259.01</v>
          </cell>
          <cell r="B92" t="str">
            <v>Surface Dressing 17-18</v>
          </cell>
          <cell r="C92">
            <v>196538</v>
          </cell>
        </row>
        <row r="93">
          <cell r="A93" t="str">
            <v>C.AT00260.01</v>
          </cell>
          <cell r="B93" t="str">
            <v>Surface Dressing pre-patching 17-18</v>
          </cell>
          <cell r="C93">
            <v>-28708.449999999997</v>
          </cell>
        </row>
        <row r="94">
          <cell r="A94" t="str">
            <v>C.AT00261.01</v>
          </cell>
          <cell r="B94" t="str">
            <v>Structural Patching 17-18</v>
          </cell>
          <cell r="C94">
            <v>-33199.979999999981</v>
          </cell>
        </row>
        <row r="95">
          <cell r="A95" t="str">
            <v>C.AT00263.01</v>
          </cell>
          <cell r="B95" t="str">
            <v>Micro Asphalt Programme 17-18</v>
          </cell>
          <cell r="C95">
            <v>-25577.67</v>
          </cell>
        </row>
        <row r="96">
          <cell r="A96" t="str">
            <v>C.AT00264.01</v>
          </cell>
          <cell r="B96" t="str">
            <v>Retexturing Programme 17-18</v>
          </cell>
          <cell r="C96">
            <v>540.59999999999854</v>
          </cell>
        </row>
        <row r="97">
          <cell r="A97" t="str">
            <v>C.AT00265.01</v>
          </cell>
          <cell r="B97" t="str">
            <v>Footway Reconstruction 17-18</v>
          </cell>
          <cell r="C97">
            <v>1765</v>
          </cell>
        </row>
        <row r="98">
          <cell r="A98" t="str">
            <v>C.AT00266.01</v>
          </cell>
          <cell r="B98" t="str">
            <v>Drainage Improvement Schemes 17-18</v>
          </cell>
          <cell r="C98">
            <v>-30262.660000000003</v>
          </cell>
        </row>
        <row r="99">
          <cell r="A99" t="str">
            <v>C.AT00267.01</v>
          </cell>
          <cell r="B99" t="str">
            <v>Drainage Reactive Schemes 17-18</v>
          </cell>
          <cell r="C99">
            <v>-32673.260000000002</v>
          </cell>
        </row>
        <row r="100">
          <cell r="A100" t="str">
            <v>C.AT00268.01</v>
          </cell>
          <cell r="B100" t="str">
            <v>Footways Surface Dressing 17-18</v>
          </cell>
          <cell r="C100">
            <v>-30343.449999999997</v>
          </cell>
        </row>
        <row r="101">
          <cell r="A101" t="str">
            <v>C.AT00269.01</v>
          </cell>
          <cell r="B101" t="str">
            <v>Arncott Murcott Rd traffic calming</v>
          </cell>
          <cell r="C101">
            <v>8296.76</v>
          </cell>
        </row>
        <row r="102">
          <cell r="A102" t="str">
            <v>C.AT00271.01</v>
          </cell>
          <cell r="B102" t="str">
            <v>Bridges cons Shipton u Wychwood</v>
          </cell>
          <cell r="C102">
            <v>125.15</v>
          </cell>
        </row>
        <row r="103">
          <cell r="A103" t="str">
            <v>C.AT00272.01</v>
          </cell>
          <cell r="B103" t="str">
            <v>Bridges cons Churchill</v>
          </cell>
          <cell r="C103">
            <v>200.24</v>
          </cell>
        </row>
        <row r="104">
          <cell r="A104" t="str">
            <v>C.AT00273.01</v>
          </cell>
          <cell r="B104" t="str">
            <v>Bridges cons Retaining Walls</v>
          </cell>
          <cell r="C104">
            <v>68790.92</v>
          </cell>
        </row>
        <row r="105">
          <cell r="A105" t="str">
            <v>C.AT00274.01</v>
          </cell>
          <cell r="B105" t="str">
            <v>Bridges cons Oxford Folly Bridge</v>
          </cell>
          <cell r="C105">
            <v>-1294.2399999999907</v>
          </cell>
        </row>
        <row r="106">
          <cell r="A106" t="str">
            <v>C.AT00276.01</v>
          </cell>
          <cell r="B106" t="str">
            <v>NPIF MOVA (Clifton Hampden etc)</v>
          </cell>
          <cell r="C106">
            <v>-121684.25999999998</v>
          </cell>
        </row>
        <row r="107">
          <cell r="A107" t="str">
            <v>C.AT00277.01</v>
          </cell>
          <cell r="B107" t="str">
            <v>NPIF A40 Sunderland Ave mntce</v>
          </cell>
          <cell r="C107">
            <v>4787.1200000000008</v>
          </cell>
        </row>
        <row r="108">
          <cell r="A108" t="str">
            <v>C.AT00280.01</v>
          </cell>
          <cell r="B108" t="str">
            <v>NPIF Woodstock Rd Oxford mntce</v>
          </cell>
          <cell r="C108">
            <v>583949.32000000018</v>
          </cell>
        </row>
        <row r="109">
          <cell r="A109" t="str">
            <v>C.AT00281.01</v>
          </cell>
          <cell r="B109" t="str">
            <v>NPIF Smart Cycle Detection System</v>
          </cell>
          <cell r="C109">
            <v>15347.720000000001</v>
          </cell>
        </row>
        <row r="110">
          <cell r="A110" t="str">
            <v>C.AT00282.01</v>
          </cell>
          <cell r="B110" t="str">
            <v>NPIF Access2 Headington comp measures</v>
          </cell>
          <cell r="C110">
            <v>-14307.71</v>
          </cell>
        </row>
        <row r="111">
          <cell r="A111" t="str">
            <v>C.AT00283.01</v>
          </cell>
          <cell r="B111" t="str">
            <v>NPIF Upgrade bus stops</v>
          </cell>
          <cell r="C111">
            <v>172270.65</v>
          </cell>
        </row>
        <row r="112">
          <cell r="A112" t="str">
            <v>C.AT00284.01</v>
          </cell>
          <cell r="B112" t="str">
            <v>NPIF Warwick Rd Banbury ped xing</v>
          </cell>
          <cell r="C112">
            <v>33944.03</v>
          </cell>
        </row>
        <row r="113">
          <cell r="A113" t="str">
            <v>C.AT00285.01</v>
          </cell>
          <cell r="B113" t="str">
            <v>Didcot Station Rd Bus Stops &amp; RTI</v>
          </cell>
          <cell r="C113">
            <v>1018</v>
          </cell>
        </row>
        <row r="114">
          <cell r="A114" t="str">
            <v>C.AT00286.01</v>
          </cell>
          <cell r="B114" t="str">
            <v>Witney Woodstock Rd N'bound bus shelter</v>
          </cell>
          <cell r="C114">
            <v>2306</v>
          </cell>
        </row>
        <row r="115">
          <cell r="A115" t="str">
            <v>C.AT00289.01</v>
          </cell>
          <cell r="B115" t="str">
            <v>Henley Rd (Flowing Springs) subsid site</v>
          </cell>
          <cell r="C115">
            <v>-113677.24000000003</v>
          </cell>
        </row>
        <row r="116">
          <cell r="A116" t="str">
            <v>C.AT00294.01</v>
          </cell>
          <cell r="B116" t="str">
            <v>West Hagbourne Main St carr'way narr'ing</v>
          </cell>
          <cell r="C116">
            <v>23259</v>
          </cell>
        </row>
        <row r="117">
          <cell r="A117" t="str">
            <v>C.AT00296.01</v>
          </cell>
          <cell r="B117" t="str">
            <v>A361 Road Safety Improvements</v>
          </cell>
          <cell r="C117">
            <v>552728.23999999987</v>
          </cell>
        </row>
        <row r="118">
          <cell r="A118" t="str">
            <v>C.AT00297.01</v>
          </cell>
          <cell r="B118" t="str">
            <v>Botley Rd NPIF funded</v>
          </cell>
          <cell r="C118">
            <v>320688.88000000006</v>
          </cell>
        </row>
        <row r="119">
          <cell r="A119" t="str">
            <v>C.AT00298.01</v>
          </cell>
          <cell r="B119" t="str">
            <v>Rising Bollards project</v>
          </cell>
          <cell r="C119">
            <v>8105.2</v>
          </cell>
        </row>
        <row r="120">
          <cell r="A120" t="str">
            <v>C.AT00300.01</v>
          </cell>
          <cell r="B120" t="str">
            <v>Thame Wenman Rd Park Rd bus infrastruct</v>
          </cell>
          <cell r="C120">
            <v>1213</v>
          </cell>
        </row>
        <row r="121">
          <cell r="A121" t="str">
            <v>C.AT00303.01</v>
          </cell>
          <cell r="B121" t="str">
            <v>Carriageway Structural Mantenance 18-19</v>
          </cell>
          <cell r="C121">
            <v>1558911.83</v>
          </cell>
        </row>
        <row r="122">
          <cell r="A122" t="str">
            <v>C.AT00304.01</v>
          </cell>
          <cell r="B122" t="str">
            <v>Footway Reconstruction 18-19</v>
          </cell>
          <cell r="C122">
            <v>45153.549999999996</v>
          </cell>
        </row>
        <row r="123">
          <cell r="A123" t="str">
            <v>C.AT00305.01</v>
          </cell>
          <cell r="B123" t="str">
            <v>Footways surface dressing 18-19</v>
          </cell>
          <cell r="C123">
            <v>554993.90000000014</v>
          </cell>
        </row>
        <row r="124">
          <cell r="A124" t="str">
            <v>C.AT00306.01</v>
          </cell>
          <cell r="B124" t="str">
            <v>Bridges reactive works design 18-19</v>
          </cell>
          <cell r="C124">
            <v>85412.76999999999</v>
          </cell>
        </row>
        <row r="125">
          <cell r="A125" t="str">
            <v>C.AT00307.01</v>
          </cell>
          <cell r="B125" t="str">
            <v>Bridges principal inspections 18-19</v>
          </cell>
          <cell r="C125">
            <v>105426.2</v>
          </cell>
        </row>
        <row r="126">
          <cell r="A126" t="str">
            <v>C.AT00308.01</v>
          </cell>
          <cell r="B126" t="str">
            <v>Bridges upgrade of low bridge s'ge 18-19</v>
          </cell>
          <cell r="C126">
            <v>7498</v>
          </cell>
        </row>
        <row r="127">
          <cell r="A127" t="str">
            <v>C.AT00309.01</v>
          </cell>
          <cell r="B127" t="str">
            <v>Bridges site investigations 18-19</v>
          </cell>
          <cell r="C127">
            <v>50156.82</v>
          </cell>
        </row>
        <row r="128">
          <cell r="A128" t="str">
            <v>C.AT00310.01</v>
          </cell>
          <cell r="B128" t="str">
            <v>PROW Footbridge replacements 18-19</v>
          </cell>
          <cell r="C128">
            <v>20773.52</v>
          </cell>
        </row>
        <row r="129">
          <cell r="A129" t="str">
            <v>C.AT00311.01</v>
          </cell>
          <cell r="B129" t="str">
            <v>PROW Footbridges design service 18-19</v>
          </cell>
          <cell r="C129">
            <v>24470.180000000004</v>
          </cell>
        </row>
        <row r="130">
          <cell r="A130" t="str">
            <v>C.AT00312.01</v>
          </cell>
          <cell r="B130" t="str">
            <v>Drainage Improvement Schemes 18-19</v>
          </cell>
          <cell r="C130">
            <v>0</v>
          </cell>
        </row>
        <row r="131">
          <cell r="A131" t="str">
            <v>C.AT00313.01</v>
          </cell>
          <cell r="B131" t="str">
            <v>Drainage Reactive Schemes 18-19</v>
          </cell>
          <cell r="C131">
            <v>0</v>
          </cell>
        </row>
        <row r="132">
          <cell r="A132" t="str">
            <v>C.AT00314.01</v>
          </cell>
          <cell r="B132" t="str">
            <v>Skid Resistance Schemes 18-19</v>
          </cell>
          <cell r="C132">
            <v>965424.35</v>
          </cell>
        </row>
        <row r="133">
          <cell r="A133" t="str">
            <v>C.AT00315.01</v>
          </cell>
          <cell r="B133" t="str">
            <v>Surface Dressing 18-19</v>
          </cell>
          <cell r="C133">
            <v>1279825.3900000001</v>
          </cell>
        </row>
        <row r="134">
          <cell r="A134" t="str">
            <v>C.AT00316.01</v>
          </cell>
          <cell r="B134" t="str">
            <v>Surface Dressing pre-patching 18-19</v>
          </cell>
          <cell r="C134">
            <v>634422.28</v>
          </cell>
        </row>
        <row r="135">
          <cell r="A135" t="str">
            <v>C.AT00317.01</v>
          </cell>
          <cell r="B135" t="str">
            <v>Structural Patching 18-19</v>
          </cell>
          <cell r="C135">
            <v>2579511.6999999993</v>
          </cell>
        </row>
        <row r="136">
          <cell r="A136" t="str">
            <v>C.AT00318.01</v>
          </cell>
          <cell r="B136" t="str">
            <v>Micro asphalt programme 18-19</v>
          </cell>
          <cell r="C136">
            <v>320562.54000000004</v>
          </cell>
        </row>
        <row r="137">
          <cell r="A137" t="str">
            <v>C.AT00319.01</v>
          </cell>
          <cell r="B137" t="str">
            <v>Retexturing programme 18-19</v>
          </cell>
          <cell r="C137">
            <v>196409.51</v>
          </cell>
        </row>
        <row r="138">
          <cell r="A138" t="str">
            <v>C.AT00320.01</v>
          </cell>
          <cell r="B138" t="str">
            <v>Didcot Brasenose Rd Blackthorn Rd fp xtn</v>
          </cell>
          <cell r="C138">
            <v>13395.03</v>
          </cell>
        </row>
        <row r="139">
          <cell r="A139" t="str">
            <v>C.AT00321.01</v>
          </cell>
          <cell r="B139" t="str">
            <v>Bloxham Barford Rd new footway</v>
          </cell>
          <cell r="C139">
            <v>77980.5</v>
          </cell>
        </row>
        <row r="140">
          <cell r="A140" t="str">
            <v>C.AT00322.01</v>
          </cell>
          <cell r="B140" t="str">
            <v>Bicester Queens Ave walking cycling imps</v>
          </cell>
          <cell r="C140">
            <v>10076.549999999999</v>
          </cell>
        </row>
        <row r="141">
          <cell r="A141" t="str">
            <v>C.AT00323.01</v>
          </cell>
          <cell r="B141" t="str">
            <v>Bicester Oxford Rd M Stoney Rd ped cyc</v>
          </cell>
          <cell r="C141">
            <v>272128.16000000003</v>
          </cell>
        </row>
        <row r="142">
          <cell r="A142" t="str">
            <v>C.AT00324.01</v>
          </cell>
          <cell r="B142" t="str">
            <v>C'wide Min. H'way Drainage Schemes 18-19</v>
          </cell>
          <cell r="C142">
            <v>463456.2</v>
          </cell>
        </row>
        <row r="143">
          <cell r="A143" t="str">
            <v>C.AT00325.01</v>
          </cell>
          <cell r="B143" t="str">
            <v>C'wide React H'way Drainage Sch 18-19</v>
          </cell>
          <cell r="C143">
            <v>93197.459999999992</v>
          </cell>
        </row>
        <row r="144">
          <cell r="A144" t="str">
            <v>C.AT00326.01</v>
          </cell>
          <cell r="B144" t="str">
            <v>Cap Drain Feas'b'ty Inv'g't'ns in 18-19</v>
          </cell>
          <cell r="C144">
            <v>18654.149999999994</v>
          </cell>
        </row>
        <row r="145">
          <cell r="A145" t="str">
            <v>C.AT00327.01</v>
          </cell>
          <cell r="B145" t="str">
            <v>Capital Countywide Lining Works 18-19</v>
          </cell>
          <cell r="C145">
            <v>30000</v>
          </cell>
        </row>
        <row r="146">
          <cell r="A146" t="str">
            <v>C.AT00328.01</v>
          </cell>
          <cell r="B146" t="str">
            <v>Bloxham Tadmarton Rd birdsmouth fencing</v>
          </cell>
          <cell r="C146">
            <v>6500</v>
          </cell>
        </row>
        <row r="147">
          <cell r="A147" t="str">
            <v>C.AT00329.01</v>
          </cell>
          <cell r="B147" t="str">
            <v>HIF1 A4130 Dualing</v>
          </cell>
          <cell r="C147">
            <v>17824.66</v>
          </cell>
        </row>
        <row r="148">
          <cell r="A148" t="str">
            <v>C.AT00330.01</v>
          </cell>
          <cell r="B148" t="str">
            <v>HIF1 Didcot Science Bridge</v>
          </cell>
          <cell r="C148">
            <v>56649.7</v>
          </cell>
        </row>
        <row r="149">
          <cell r="A149" t="str">
            <v>C.AT00331.01</v>
          </cell>
          <cell r="B149" t="str">
            <v>HIF1 Culham river crossing</v>
          </cell>
          <cell r="C149">
            <v>245.49</v>
          </cell>
        </row>
        <row r="150">
          <cell r="A150" t="str">
            <v>C.AT00332.01</v>
          </cell>
          <cell r="B150" t="str">
            <v>HIF1 Clifton Hampden bypass</v>
          </cell>
          <cell r="C150">
            <v>26768.289999999997</v>
          </cell>
        </row>
        <row r="151">
          <cell r="A151" t="str">
            <v>C.AT00333.01</v>
          </cell>
          <cell r="B151" t="str">
            <v>HIF2 A40 Westbound bus lane</v>
          </cell>
          <cell r="C151">
            <v>95977.53</v>
          </cell>
        </row>
        <row r="152">
          <cell r="A152" t="str">
            <v>C.AT00334.01</v>
          </cell>
          <cell r="B152" t="str">
            <v>HIF2 A40 Dualing Witney Eynsham</v>
          </cell>
          <cell r="C152">
            <v>16859.989999999998</v>
          </cell>
        </row>
        <row r="153">
          <cell r="A153" t="str">
            <v>C.AT00335.01</v>
          </cell>
          <cell r="B153" t="str">
            <v>HIF2 Dukes Cut Bridge</v>
          </cell>
          <cell r="C153">
            <v>48731.26</v>
          </cell>
        </row>
        <row r="154">
          <cell r="A154" t="str">
            <v>C.AT00336.01</v>
          </cell>
          <cell r="B154" t="str">
            <v>HIF2 B4044 cycle route</v>
          </cell>
          <cell r="C154">
            <v>24322.95</v>
          </cell>
        </row>
        <row r="155">
          <cell r="A155" t="str">
            <v>C.AT00337.01</v>
          </cell>
          <cell r="B155" t="str">
            <v>Banbury Hanwell Fields bus service</v>
          </cell>
          <cell r="C155">
            <v>1992.42</v>
          </cell>
        </row>
        <row r="156">
          <cell r="A156" t="str">
            <v>C.AT00339.01</v>
          </cell>
          <cell r="B156" t="str">
            <v>A40 N G'way (Ox N) Bus Lane</v>
          </cell>
          <cell r="C156">
            <v>7166.079999999999</v>
          </cell>
        </row>
        <row r="157">
          <cell r="A157" t="str">
            <v>C.AT00340.01</v>
          </cell>
          <cell r="B157" t="str">
            <v>Chesterton The Ginnell footpath link</v>
          </cell>
          <cell r="C157">
            <v>32728.5</v>
          </cell>
        </row>
        <row r="158">
          <cell r="A158" t="str">
            <v>C.AT00341.01</v>
          </cell>
          <cell r="B158" t="str">
            <v>Street Light LED replacement</v>
          </cell>
          <cell r="C158">
            <v>31206.79</v>
          </cell>
        </row>
        <row r="159">
          <cell r="A159" t="str">
            <v>C.AT00342.01</v>
          </cell>
          <cell r="B159" t="str">
            <v>HCIP1819 Resurfacing Inlay</v>
          </cell>
          <cell r="C159">
            <v>2271634</v>
          </cell>
        </row>
        <row r="160">
          <cell r="A160" t="str">
            <v>C.AT00343.01</v>
          </cell>
          <cell r="B160" t="str">
            <v>HCIP1819 Overlay</v>
          </cell>
          <cell r="C160">
            <v>491103</v>
          </cell>
        </row>
        <row r="161">
          <cell r="A161" t="str">
            <v>C.AT00344.01</v>
          </cell>
          <cell r="B161" t="str">
            <v>HCIP1819 Micro</v>
          </cell>
          <cell r="C161">
            <v>564265</v>
          </cell>
        </row>
        <row r="162">
          <cell r="A162" t="str">
            <v>C.AT00345.01</v>
          </cell>
          <cell r="B162" t="str">
            <v>HCIP1819 Surface Dressing</v>
          </cell>
          <cell r="C162">
            <v>1419178</v>
          </cell>
        </row>
        <row r="163">
          <cell r="A163" t="str">
            <v>C.AT00346.01</v>
          </cell>
          <cell r="B163" t="str">
            <v>HCIP1819 Regen Trial</v>
          </cell>
          <cell r="C163">
            <v>153286</v>
          </cell>
        </row>
        <row r="164">
          <cell r="A164" t="str">
            <v>C.AT00347.01</v>
          </cell>
          <cell r="B164" t="str">
            <v>HCIP1819 Minor Patching</v>
          </cell>
          <cell r="C164">
            <v>2097461.96</v>
          </cell>
        </row>
        <row r="165">
          <cell r="A165" t="str">
            <v>C.AT00348.01</v>
          </cell>
          <cell r="B165" t="str">
            <v>HCIP1819 Major Project enhancement</v>
          </cell>
          <cell r="C165">
            <v>494776.68</v>
          </cell>
        </row>
        <row r="166">
          <cell r="A166" t="str">
            <v>C.AT00349.01</v>
          </cell>
          <cell r="B166" t="str">
            <v>HCIP1819 Staff costs</v>
          </cell>
          <cell r="C166">
            <v>463344.89999999997</v>
          </cell>
        </row>
        <row r="167">
          <cell r="A167" t="str">
            <v>C.AT00350.01</v>
          </cell>
          <cell r="B167" t="str">
            <v>HCIP1819 Drainage Improvements</v>
          </cell>
          <cell r="C167">
            <v>127395</v>
          </cell>
        </row>
        <row r="168">
          <cell r="A168" t="str">
            <v>C.AT00352.01</v>
          </cell>
          <cell r="B168" t="str">
            <v>HCIP1819 Structural Patching</v>
          </cell>
          <cell r="C168">
            <v>1948718.1500000001</v>
          </cell>
        </row>
        <row r="169">
          <cell r="A169" t="str">
            <v>C.AT00353.01</v>
          </cell>
          <cell r="B169" t="str">
            <v>HIF2 A40 Cycleway to NCN5</v>
          </cell>
          <cell r="C169">
            <v>12700</v>
          </cell>
        </row>
        <row r="170">
          <cell r="A170" t="str">
            <v>C.AT00354.01</v>
          </cell>
          <cell r="B170" t="str">
            <v>HIF1 DGT OBC development</v>
          </cell>
          <cell r="C170">
            <v>303166.61999999994</v>
          </cell>
        </row>
        <row r="171">
          <cell r="A171" t="str">
            <v>C.AT00355.01</v>
          </cell>
          <cell r="B171" t="str">
            <v>HIF2 West Oxon OBC development</v>
          </cell>
          <cell r="C171">
            <v>64201.450000000004</v>
          </cell>
        </row>
        <row r="172">
          <cell r="A172" t="str">
            <v>C.AT00357.01</v>
          </cell>
          <cell r="B172" t="str">
            <v>Oxford Parks Cycle Route imps (cont'n)</v>
          </cell>
          <cell r="C172">
            <v>19148</v>
          </cell>
        </row>
        <row r="173">
          <cell r="A173" t="str">
            <v>C.AT00359.01</v>
          </cell>
          <cell r="B173" t="str">
            <v>Deddington A4260 Banbury Rd Bus inf</v>
          </cell>
          <cell r="C173">
            <v>10765.62</v>
          </cell>
        </row>
        <row r="174">
          <cell r="A174" t="str">
            <v>C.AT00360.01</v>
          </cell>
          <cell r="B174" t="str">
            <v>Collinwood Rd crossing and link</v>
          </cell>
          <cell r="C174">
            <v>1160.74</v>
          </cell>
        </row>
        <row r="175">
          <cell r="A175" t="str">
            <v>C.AT00361.01</v>
          </cell>
          <cell r="B175" t="str">
            <v>Knights Rd extension</v>
          </cell>
          <cell r="C175">
            <v>766.17000000000007</v>
          </cell>
        </row>
        <row r="176">
          <cell r="A176" t="str">
            <v>C.AT00362.01</v>
          </cell>
          <cell r="B176" t="str">
            <v>Littlemore pedestrian and cycle bridge</v>
          </cell>
          <cell r="C176">
            <v>440.55</v>
          </cell>
        </row>
        <row r="177">
          <cell r="A177" t="str">
            <v>C.AT00363.01</v>
          </cell>
          <cell r="B177" t="str">
            <v>Banbury Southam Rd bus inf imps</v>
          </cell>
          <cell r="C177">
            <v>1619</v>
          </cell>
        </row>
        <row r="178">
          <cell r="A178" t="str">
            <v>C.AT00364.01</v>
          </cell>
          <cell r="B178" t="str">
            <v>East Hendred A417 bus stop inf</v>
          </cell>
          <cell r="C178">
            <v>17272.240000000002</v>
          </cell>
        </row>
        <row r="179">
          <cell r="A179" t="str">
            <v>C.AT00368.01</v>
          </cell>
          <cell r="B179" t="str">
            <v>Watchfield Faringdon Rd Ftway prov'n</v>
          </cell>
          <cell r="C179">
            <v>36037.360000000001</v>
          </cell>
        </row>
        <row r="180">
          <cell r="A180" t="str">
            <v>C.AT00370.01</v>
          </cell>
          <cell r="B180" t="str">
            <v>Witney Coral Spring puffin x ftway links</v>
          </cell>
          <cell r="C180">
            <v>3685.23</v>
          </cell>
        </row>
        <row r="181">
          <cell r="A181" t="str">
            <v>C.AT00371.01</v>
          </cell>
          <cell r="B181" t="str">
            <v>Minor Patching 18 19 (ST)</v>
          </cell>
          <cell r="C181">
            <v>843766</v>
          </cell>
        </row>
        <row r="182">
          <cell r="A182" t="str">
            <v>C.AT00372.01</v>
          </cell>
          <cell r="B182" t="str">
            <v>Dragon Patching 18 19 (ST)</v>
          </cell>
          <cell r="C182">
            <v>395930</v>
          </cell>
        </row>
        <row r="183">
          <cell r="A183" t="str">
            <v>C.AT00373.01</v>
          </cell>
          <cell r="B183" t="str">
            <v>Pacopatch 18 19 (ST)</v>
          </cell>
          <cell r="C183">
            <v>91092</v>
          </cell>
        </row>
        <row r="184">
          <cell r="A184" t="str">
            <v>C.AT00375.01</v>
          </cell>
          <cell r="B184" t="str">
            <v>PROW non bridge improvements</v>
          </cell>
          <cell r="C184">
            <v>7000</v>
          </cell>
        </row>
        <row r="185">
          <cell r="A185" t="str">
            <v>C.AT00383.01</v>
          </cell>
          <cell r="B185" t="str">
            <v>Bridges Garsington Flyover</v>
          </cell>
          <cell r="C185">
            <v>1001.18</v>
          </cell>
        </row>
        <row r="186">
          <cell r="A186" t="str">
            <v>C.AT00384.01</v>
          </cell>
          <cell r="B186" t="str">
            <v>NPIF contingency</v>
          </cell>
          <cell r="C186">
            <v>0</v>
          </cell>
        </row>
        <row r="187">
          <cell r="A187" t="str">
            <v>C.AT00386.01</v>
          </cell>
          <cell r="B187" t="str">
            <v>Tackley Medcraft Rd bus infr imps</v>
          </cell>
          <cell r="C187">
            <v>8000</v>
          </cell>
        </row>
        <row r="188">
          <cell r="A188" t="str">
            <v>C.AT00387.01</v>
          </cell>
          <cell r="B188" t="str">
            <v>Tetsworth embankment works</v>
          </cell>
          <cell r="C188">
            <v>15008</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0"/>
  <sheetViews>
    <sheetView workbookViewId="0">
      <selection activeCell="B1" sqref="B1"/>
    </sheetView>
  </sheetViews>
  <sheetFormatPr defaultColWidth="9.140625" defaultRowHeight="15" x14ac:dyDescent="0.2"/>
  <cols>
    <col min="1" max="1" width="11" style="4" customWidth="1"/>
    <col min="2" max="2" width="105.42578125" style="6" customWidth="1"/>
    <col min="3" max="16384" width="9.140625" style="2"/>
  </cols>
  <sheetData>
    <row r="1" spans="1:2" ht="15.75" x14ac:dyDescent="0.2">
      <c r="B1" s="37" t="s">
        <v>1378</v>
      </c>
    </row>
    <row r="2" spans="1:2" ht="15.75" x14ac:dyDescent="0.2">
      <c r="B2" s="5"/>
    </row>
    <row r="3" spans="1:2" ht="15.75" x14ac:dyDescent="0.2">
      <c r="B3" s="37" t="s">
        <v>270</v>
      </c>
    </row>
    <row r="4" spans="1:2" ht="15.75" x14ac:dyDescent="0.2">
      <c r="B4" s="37"/>
    </row>
    <row r="5" spans="1:2" ht="30" x14ac:dyDescent="0.2">
      <c r="A5" s="48">
        <v>1</v>
      </c>
      <c r="B5" s="38" t="s">
        <v>190</v>
      </c>
    </row>
    <row r="6" spans="1:2" ht="75" x14ac:dyDescent="0.2">
      <c r="A6" s="48">
        <v>2</v>
      </c>
      <c r="B6" s="38" t="s">
        <v>8</v>
      </c>
    </row>
    <row r="7" spans="1:2" ht="30" x14ac:dyDescent="0.2">
      <c r="A7" s="48">
        <v>3</v>
      </c>
      <c r="B7" s="38" t="s">
        <v>269</v>
      </c>
    </row>
    <row r="8" spans="1:2" ht="60" customHeight="1" x14ac:dyDescent="0.2">
      <c r="A8" s="48">
        <v>4</v>
      </c>
      <c r="B8" s="38" t="s">
        <v>106</v>
      </c>
    </row>
    <row r="9" spans="1:2" x14ac:dyDescent="0.2">
      <c r="A9" s="48">
        <v>5</v>
      </c>
      <c r="B9" s="38" t="s">
        <v>107</v>
      </c>
    </row>
    <row r="10" spans="1:2" ht="15.75" thickBot="1" x14ac:dyDescent="0.25"/>
    <row r="11" spans="1:2" ht="18" x14ac:dyDescent="0.2">
      <c r="B11" s="50" t="s">
        <v>87</v>
      </c>
    </row>
    <row r="12" spans="1:2" x14ac:dyDescent="0.2">
      <c r="B12" s="51"/>
    </row>
    <row r="13" spans="1:2" ht="78.75" x14ac:dyDescent="0.2">
      <c r="B13" s="52" t="s">
        <v>1379</v>
      </c>
    </row>
    <row r="14" spans="1:2" ht="33.75" customHeight="1" x14ac:dyDescent="0.2">
      <c r="A14" s="49"/>
      <c r="B14" s="51" t="s">
        <v>191</v>
      </c>
    </row>
    <row r="15" spans="1:2" ht="110.25" x14ac:dyDescent="0.2">
      <c r="B15" s="52" t="s">
        <v>1380</v>
      </c>
    </row>
    <row r="16" spans="1:2" ht="65.25" customHeight="1" x14ac:dyDescent="0.2">
      <c r="B16" s="52" t="s">
        <v>189</v>
      </c>
    </row>
    <row r="17" spans="2:2" ht="79.5" customHeight="1" x14ac:dyDescent="0.2">
      <c r="B17" s="52" t="s">
        <v>1381</v>
      </c>
    </row>
    <row r="18" spans="2:2" x14ac:dyDescent="0.2">
      <c r="B18" s="51"/>
    </row>
    <row r="19" spans="2:2" ht="78" customHeight="1" x14ac:dyDescent="0.2">
      <c r="B19" s="102" t="s">
        <v>628</v>
      </c>
    </row>
    <row r="20" spans="2:2" ht="16.5" thickBot="1" x14ac:dyDescent="0.25">
      <c r="B20" s="53" t="s">
        <v>996</v>
      </c>
    </row>
  </sheetData>
  <phoneticPr fontId="7" type="noConversion"/>
  <pageMargins left="0.39370078740157483" right="0.39370078740157483" top="0.51181102362204722" bottom="0.51181102362204722" header="0.11811023622047245" footer="0.11811023622047245"/>
  <pageSetup paperSize="9" scale="82"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637"/>
  <sheetViews>
    <sheetView workbookViewId="0">
      <selection activeCell="E317" sqref="E317:E319"/>
    </sheetView>
  </sheetViews>
  <sheetFormatPr defaultRowHeight="12.75" x14ac:dyDescent="0.2"/>
  <cols>
    <col min="1" max="1" width="6.5703125" style="71" customWidth="1"/>
    <col min="2" max="2" width="24" customWidth="1"/>
    <col min="3" max="3" width="12.5703125" bestFit="1" customWidth="1"/>
    <col min="4" max="4" width="13.7109375" customWidth="1"/>
    <col min="5" max="5" width="5.28515625" customWidth="1"/>
    <col min="6" max="6" width="4.140625" customWidth="1"/>
    <col min="9" max="9" width="34.28515625" customWidth="1"/>
    <col min="10" max="10" width="12.7109375" style="151" customWidth="1"/>
    <col min="11" max="11" width="12.42578125" style="151" customWidth="1"/>
    <col min="12" max="12" width="4.140625" customWidth="1"/>
    <col min="13" max="13" width="14.28515625" customWidth="1"/>
    <col min="14" max="14" width="12.140625" customWidth="1"/>
  </cols>
  <sheetData>
    <row r="1" spans="1:14" x14ac:dyDescent="0.2">
      <c r="C1" s="392" t="s">
        <v>1354</v>
      </c>
      <c r="D1" s="392"/>
      <c r="H1" s="154"/>
      <c r="J1" s="392" t="str">
        <f>+C1</f>
        <v>Balance at 24/25</v>
      </c>
      <c r="K1" s="392"/>
      <c r="M1" s="392" t="str">
        <f>+C1</f>
        <v>Balance at 24/25</v>
      </c>
      <c r="N1" s="392"/>
    </row>
    <row r="2" spans="1:14" ht="63.75" x14ac:dyDescent="0.2">
      <c r="A2" s="72"/>
      <c r="B2" s="46" t="s">
        <v>126</v>
      </c>
      <c r="C2" s="109" t="s">
        <v>1255</v>
      </c>
      <c r="D2" s="109" t="s">
        <v>1256</v>
      </c>
      <c r="J2" s="109" t="s">
        <v>1255</v>
      </c>
      <c r="K2" s="109" t="s">
        <v>1256</v>
      </c>
      <c r="M2" s="109" t="s">
        <v>1255</v>
      </c>
      <c r="N2" s="109" t="s">
        <v>1256</v>
      </c>
    </row>
    <row r="3" spans="1:14" x14ac:dyDescent="0.2">
      <c r="A3" s="46" t="s">
        <v>998</v>
      </c>
      <c r="B3" s="46" t="s">
        <v>1187</v>
      </c>
      <c r="C3" s="72"/>
      <c r="D3" s="72"/>
    </row>
    <row r="4" spans="1:14" x14ac:dyDescent="0.2">
      <c r="A4" s="73">
        <v>1005</v>
      </c>
      <c r="B4" s="25" t="s">
        <v>846</v>
      </c>
      <c r="C4" s="216">
        <f>SUM('Working paper'!CN4)</f>
        <v>-7169.25</v>
      </c>
      <c r="D4" s="216">
        <f>SUM('Working paper'!CO4)</f>
        <v>0</v>
      </c>
      <c r="G4" t="s">
        <v>1181</v>
      </c>
      <c r="H4" t="s">
        <v>1181</v>
      </c>
      <c r="I4" t="s">
        <v>93</v>
      </c>
    </row>
    <row r="5" spans="1:14" x14ac:dyDescent="0.2">
      <c r="A5" s="73"/>
      <c r="B5" s="25" t="s">
        <v>846</v>
      </c>
      <c r="C5" s="216">
        <f>SUM('Working paper'!CN5)</f>
        <v>0</v>
      </c>
      <c r="D5" s="216">
        <f>SUM('Working paper'!CO5)</f>
        <v>0</v>
      </c>
      <c r="G5">
        <v>1005</v>
      </c>
      <c r="H5" t="s">
        <v>457</v>
      </c>
      <c r="I5" t="s">
        <v>570</v>
      </c>
      <c r="J5" s="151">
        <f>SUMIF(A:A,G5,C:C)</f>
        <v>-7169.25</v>
      </c>
      <c r="K5" s="151">
        <f>SUMIF(A:A,G5,D:D)</f>
        <v>0</v>
      </c>
      <c r="M5" s="151">
        <f>ROUND(J5,0)</f>
        <v>-7169</v>
      </c>
      <c r="N5" s="151">
        <f>ROUND(K5,0)</f>
        <v>0</v>
      </c>
    </row>
    <row r="6" spans="1:14" x14ac:dyDescent="0.2">
      <c r="A6" s="73">
        <v>1006</v>
      </c>
      <c r="B6" s="25" t="s">
        <v>847</v>
      </c>
      <c r="C6" s="216">
        <f>SUM('Working paper'!CN6)</f>
        <v>-43265.25</v>
      </c>
      <c r="D6" s="216">
        <f>SUM('Working paper'!CO6)</f>
        <v>0</v>
      </c>
      <c r="G6">
        <v>1006</v>
      </c>
      <c r="H6" t="s">
        <v>458</v>
      </c>
      <c r="I6" t="s">
        <v>571</v>
      </c>
      <c r="J6" s="151">
        <f t="shared" ref="J6:J21" si="0">SUMIF(A:A,G6,C:C)</f>
        <v>-43265.25</v>
      </c>
      <c r="K6" s="151">
        <f t="shared" ref="K6:K21" si="1">SUMIF(A:A,G6,D:D)</f>
        <v>0</v>
      </c>
      <c r="M6" s="151">
        <f t="shared" ref="M6:M69" si="2">ROUND(J6,0)</f>
        <v>-43265</v>
      </c>
      <c r="N6" s="151">
        <f t="shared" ref="N6:N69" si="3">ROUND(K6,0)</f>
        <v>0</v>
      </c>
    </row>
    <row r="7" spans="1:14" x14ac:dyDescent="0.2">
      <c r="A7" s="73"/>
      <c r="B7" s="25" t="s">
        <v>847</v>
      </c>
      <c r="C7" s="216">
        <f>SUM('Working paper'!CN7)</f>
        <v>0</v>
      </c>
      <c r="D7" s="216">
        <f>SUM('Working paper'!CO7)</f>
        <v>0</v>
      </c>
      <c r="G7">
        <v>1010</v>
      </c>
      <c r="H7" t="s">
        <v>459</v>
      </c>
      <c r="I7" t="s">
        <v>572</v>
      </c>
      <c r="J7" s="151">
        <f t="shared" si="0"/>
        <v>-9078.5</v>
      </c>
      <c r="K7" s="151">
        <f t="shared" si="1"/>
        <v>0</v>
      </c>
      <c r="M7" s="151">
        <f t="shared" si="2"/>
        <v>-9079</v>
      </c>
      <c r="N7" s="151">
        <f t="shared" si="3"/>
        <v>0</v>
      </c>
    </row>
    <row r="8" spans="1:14" x14ac:dyDescent="0.2">
      <c r="A8" s="73">
        <v>1010</v>
      </c>
      <c r="B8" s="25" t="s">
        <v>848</v>
      </c>
      <c r="C8" s="216">
        <f>SUM('Working paper'!CN8)</f>
        <v>-9078.5</v>
      </c>
      <c r="D8" s="216">
        <f>SUM('Working paper'!CO8)</f>
        <v>0</v>
      </c>
      <c r="G8">
        <v>1011</v>
      </c>
      <c r="H8" t="s">
        <v>539</v>
      </c>
      <c r="I8" t="s">
        <v>573</v>
      </c>
      <c r="J8" s="151">
        <f t="shared" si="0"/>
        <v>-6728.25</v>
      </c>
      <c r="K8" s="151">
        <f t="shared" si="1"/>
        <v>0</v>
      </c>
      <c r="M8" s="151">
        <f t="shared" si="2"/>
        <v>-6728</v>
      </c>
      <c r="N8" s="151">
        <f t="shared" si="3"/>
        <v>0</v>
      </c>
    </row>
    <row r="9" spans="1:14" x14ac:dyDescent="0.2">
      <c r="A9" s="73"/>
      <c r="B9" s="25" t="s">
        <v>848</v>
      </c>
      <c r="C9" s="216">
        <f>SUM('Working paper'!CN9)</f>
        <v>0</v>
      </c>
      <c r="D9" s="216">
        <f>SUM('Working paper'!CO9)</f>
        <v>0</v>
      </c>
      <c r="G9">
        <v>1016</v>
      </c>
      <c r="H9" t="s">
        <v>509</v>
      </c>
      <c r="I9" t="s">
        <v>574</v>
      </c>
      <c r="J9" s="151">
        <f t="shared" si="0"/>
        <v>0</v>
      </c>
      <c r="K9" s="151">
        <f t="shared" si="1"/>
        <v>0</v>
      </c>
      <c r="M9" s="151">
        <f t="shared" si="2"/>
        <v>0</v>
      </c>
      <c r="N9" s="151">
        <f t="shared" si="3"/>
        <v>0</v>
      </c>
    </row>
    <row r="10" spans="1:14" x14ac:dyDescent="0.2">
      <c r="A10" s="73">
        <v>1011</v>
      </c>
      <c r="B10" s="25" t="s">
        <v>849</v>
      </c>
      <c r="C10" s="216">
        <f>SUM('Working paper'!CN10)</f>
        <v>-6728.25</v>
      </c>
      <c r="D10" s="216">
        <f>SUM('Working paper'!CO10)</f>
        <v>0</v>
      </c>
      <c r="G10">
        <v>1017</v>
      </c>
      <c r="H10" t="s">
        <v>540</v>
      </c>
      <c r="I10" t="s">
        <v>575</v>
      </c>
      <c r="J10" s="151">
        <f t="shared" si="0"/>
        <v>0</v>
      </c>
      <c r="K10" s="151">
        <f t="shared" si="1"/>
        <v>0</v>
      </c>
      <c r="M10" s="151">
        <f t="shared" si="2"/>
        <v>0</v>
      </c>
      <c r="N10" s="151">
        <f t="shared" si="3"/>
        <v>0</v>
      </c>
    </row>
    <row r="11" spans="1:14" x14ac:dyDescent="0.2">
      <c r="A11" s="73"/>
      <c r="B11" s="25" t="s">
        <v>849</v>
      </c>
      <c r="C11" s="216">
        <f>SUM('Working paper'!CN11)</f>
        <v>0</v>
      </c>
      <c r="D11" s="216">
        <f>SUM('Working paper'!CO11)</f>
        <v>0</v>
      </c>
      <c r="G11">
        <v>1019</v>
      </c>
      <c r="H11" t="s">
        <v>510</v>
      </c>
      <c r="I11" t="s">
        <v>576</v>
      </c>
      <c r="J11" s="151">
        <f t="shared" si="0"/>
        <v>-23209.5</v>
      </c>
      <c r="K11" s="151">
        <f t="shared" si="1"/>
        <v>0</v>
      </c>
      <c r="M11" s="151">
        <f t="shared" si="2"/>
        <v>-23210</v>
      </c>
      <c r="N11" s="151">
        <f t="shared" si="3"/>
        <v>0</v>
      </c>
    </row>
    <row r="12" spans="1:14" x14ac:dyDescent="0.2">
      <c r="A12" s="73">
        <v>1016</v>
      </c>
      <c r="B12" s="25" t="s">
        <v>850</v>
      </c>
      <c r="C12" s="216">
        <f>SUM('Working paper'!CN12)</f>
        <v>0</v>
      </c>
      <c r="D12" s="216">
        <f>SUM('Working paper'!CO12)</f>
        <v>0</v>
      </c>
      <c r="G12">
        <v>1022</v>
      </c>
      <c r="H12" t="s">
        <v>541</v>
      </c>
      <c r="I12" t="s">
        <v>577</v>
      </c>
      <c r="J12" s="151">
        <f t="shared" si="0"/>
        <v>0</v>
      </c>
      <c r="K12" s="151">
        <f t="shared" si="1"/>
        <v>0</v>
      </c>
      <c r="M12" s="151">
        <f t="shared" si="2"/>
        <v>0</v>
      </c>
      <c r="N12" s="151">
        <f t="shared" si="3"/>
        <v>0</v>
      </c>
    </row>
    <row r="13" spans="1:14" x14ac:dyDescent="0.2">
      <c r="A13" s="73"/>
      <c r="B13" s="25" t="s">
        <v>850</v>
      </c>
      <c r="C13" s="216">
        <f>SUM('Working paper'!CN13)</f>
        <v>0</v>
      </c>
      <c r="D13" s="216">
        <f>SUM('Working paper'!CO13)</f>
        <v>0</v>
      </c>
      <c r="G13">
        <v>1024</v>
      </c>
      <c r="H13" t="s">
        <v>281</v>
      </c>
      <c r="I13" t="s">
        <v>578</v>
      </c>
      <c r="J13" s="151">
        <f t="shared" si="0"/>
        <v>0</v>
      </c>
      <c r="K13" s="151">
        <f t="shared" si="1"/>
        <v>0</v>
      </c>
      <c r="M13" s="151">
        <f t="shared" si="2"/>
        <v>0</v>
      </c>
      <c r="N13" s="151">
        <f t="shared" si="3"/>
        <v>0</v>
      </c>
    </row>
    <row r="14" spans="1:14" x14ac:dyDescent="0.2">
      <c r="A14" s="73">
        <v>1017</v>
      </c>
      <c r="B14" s="25" t="s">
        <v>851</v>
      </c>
      <c r="C14" s="216">
        <f>SUM('Working paper'!CN14)</f>
        <v>0</v>
      </c>
      <c r="D14" s="216">
        <f>SUM('Working paper'!CO14)</f>
        <v>0</v>
      </c>
      <c r="G14">
        <v>1027</v>
      </c>
      <c r="H14" t="s">
        <v>282</v>
      </c>
      <c r="I14" t="s">
        <v>579</v>
      </c>
      <c r="J14" s="151">
        <f t="shared" si="0"/>
        <v>0</v>
      </c>
      <c r="K14" s="151">
        <f t="shared" si="1"/>
        <v>0</v>
      </c>
      <c r="M14" s="151">
        <f t="shared" si="2"/>
        <v>0</v>
      </c>
      <c r="N14" s="151">
        <f t="shared" si="3"/>
        <v>0</v>
      </c>
    </row>
    <row r="15" spans="1:14" x14ac:dyDescent="0.2">
      <c r="A15" s="73"/>
      <c r="B15" s="25" t="s">
        <v>851</v>
      </c>
      <c r="C15" s="216">
        <f>SUM('Working paper'!CN15)</f>
        <v>0</v>
      </c>
      <c r="D15" s="216">
        <f>SUM('Working paper'!CO15)</f>
        <v>0</v>
      </c>
      <c r="G15">
        <v>1031</v>
      </c>
      <c r="H15" t="s">
        <v>542</v>
      </c>
      <c r="I15" t="s">
        <v>580</v>
      </c>
      <c r="J15" s="151">
        <f t="shared" si="0"/>
        <v>-37395.35</v>
      </c>
      <c r="K15" s="151">
        <f t="shared" si="1"/>
        <v>0</v>
      </c>
      <c r="M15" s="151">
        <f t="shared" si="2"/>
        <v>-37395</v>
      </c>
      <c r="N15" s="151">
        <f t="shared" si="3"/>
        <v>0</v>
      </c>
    </row>
    <row r="16" spans="1:14" x14ac:dyDescent="0.2">
      <c r="A16" s="73">
        <v>1019</v>
      </c>
      <c r="B16" s="25" t="s">
        <v>852</v>
      </c>
      <c r="C16" s="216">
        <f>SUM('Working paper'!CN16)</f>
        <v>-23209.5</v>
      </c>
      <c r="D16" s="216">
        <f>SUM('Working paper'!CO16)</f>
        <v>0</v>
      </c>
      <c r="G16">
        <v>1032</v>
      </c>
      <c r="H16" t="s">
        <v>511</v>
      </c>
      <c r="I16" t="s">
        <v>581</v>
      </c>
      <c r="J16" s="151">
        <f t="shared" si="0"/>
        <v>0</v>
      </c>
      <c r="K16" s="151">
        <f t="shared" si="1"/>
        <v>0</v>
      </c>
      <c r="M16" s="151">
        <f t="shared" si="2"/>
        <v>0</v>
      </c>
      <c r="N16" s="151">
        <f t="shared" si="3"/>
        <v>0</v>
      </c>
    </row>
    <row r="17" spans="1:14" x14ac:dyDescent="0.2">
      <c r="A17" s="73"/>
      <c r="B17" s="25" t="s">
        <v>852</v>
      </c>
      <c r="C17" s="216">
        <f>SUM('Working paper'!CN17)</f>
        <v>0</v>
      </c>
      <c r="D17" s="216">
        <f>SUM('Working paper'!CO17)</f>
        <v>0</v>
      </c>
      <c r="G17">
        <v>2001</v>
      </c>
      <c r="H17" t="s">
        <v>283</v>
      </c>
      <c r="I17" t="s">
        <v>1065</v>
      </c>
      <c r="J17" s="151">
        <f t="shared" si="0"/>
        <v>0</v>
      </c>
      <c r="K17" s="151">
        <f t="shared" si="1"/>
        <v>0</v>
      </c>
      <c r="M17" s="151">
        <f t="shared" si="2"/>
        <v>0</v>
      </c>
      <c r="N17" s="151">
        <f t="shared" si="3"/>
        <v>0</v>
      </c>
    </row>
    <row r="18" spans="1:14" x14ac:dyDescent="0.2">
      <c r="A18" s="73">
        <v>1022</v>
      </c>
      <c r="B18" s="25" t="s">
        <v>853</v>
      </c>
      <c r="C18" s="216">
        <f>SUM('Working paper'!CN18)</f>
        <v>0</v>
      </c>
      <c r="D18" s="216">
        <f>SUM('Working paper'!CO18)</f>
        <v>0</v>
      </c>
      <c r="G18">
        <v>2002</v>
      </c>
      <c r="H18" t="s">
        <v>543</v>
      </c>
      <c r="I18" t="s">
        <v>1066</v>
      </c>
      <c r="J18" s="151">
        <f t="shared" si="0"/>
        <v>0</v>
      </c>
      <c r="K18" s="151">
        <f t="shared" si="1"/>
        <v>0</v>
      </c>
      <c r="M18" s="151">
        <f t="shared" si="2"/>
        <v>0</v>
      </c>
      <c r="N18" s="151">
        <f t="shared" si="3"/>
        <v>0</v>
      </c>
    </row>
    <row r="19" spans="1:14" x14ac:dyDescent="0.2">
      <c r="A19" s="73"/>
      <c r="B19" s="25" t="s">
        <v>853</v>
      </c>
      <c r="C19" s="216">
        <f>SUM('Working paper'!CN19)</f>
        <v>0</v>
      </c>
      <c r="D19" s="216">
        <f>SUM('Working paper'!CO19)</f>
        <v>0</v>
      </c>
      <c r="G19">
        <v>2053</v>
      </c>
      <c r="H19" t="s">
        <v>460</v>
      </c>
      <c r="I19" t="s">
        <v>1067</v>
      </c>
      <c r="J19" s="151">
        <f t="shared" si="0"/>
        <v>0</v>
      </c>
      <c r="K19" s="151">
        <f t="shared" si="1"/>
        <v>0</v>
      </c>
      <c r="M19" s="151">
        <f t="shared" si="2"/>
        <v>0</v>
      </c>
      <c r="N19" s="151">
        <f t="shared" si="3"/>
        <v>0</v>
      </c>
    </row>
    <row r="20" spans="1:14" x14ac:dyDescent="0.2">
      <c r="A20" s="73">
        <v>1024</v>
      </c>
      <c r="B20" s="25" t="s">
        <v>854</v>
      </c>
      <c r="C20" s="216">
        <f>SUM('Working paper'!CN20)</f>
        <v>0</v>
      </c>
      <c r="D20" s="216">
        <f>SUM('Working paper'!CO20)</f>
        <v>0</v>
      </c>
      <c r="G20">
        <v>2055</v>
      </c>
      <c r="H20" t="s">
        <v>544</v>
      </c>
      <c r="I20" t="s">
        <v>719</v>
      </c>
      <c r="J20" s="151">
        <f t="shared" si="0"/>
        <v>-19080</v>
      </c>
      <c r="K20" s="151">
        <f t="shared" si="1"/>
        <v>0</v>
      </c>
      <c r="M20" s="151">
        <f t="shared" si="2"/>
        <v>-19080</v>
      </c>
      <c r="N20" s="151">
        <f t="shared" si="3"/>
        <v>0</v>
      </c>
    </row>
    <row r="21" spans="1:14" x14ac:dyDescent="0.2">
      <c r="A21" s="73"/>
      <c r="B21" s="25" t="s">
        <v>854</v>
      </c>
      <c r="C21" s="216">
        <f>SUM('Working paper'!CN21)</f>
        <v>0</v>
      </c>
      <c r="D21" s="216">
        <f>SUM('Working paper'!CO21)</f>
        <v>0</v>
      </c>
      <c r="G21">
        <v>2056</v>
      </c>
      <c r="H21" t="s">
        <v>284</v>
      </c>
      <c r="I21" t="s">
        <v>720</v>
      </c>
      <c r="J21" s="151">
        <f t="shared" si="0"/>
        <v>0</v>
      </c>
      <c r="K21" s="151">
        <f t="shared" si="1"/>
        <v>0</v>
      </c>
      <c r="M21" s="151">
        <f t="shared" si="2"/>
        <v>0</v>
      </c>
      <c r="N21" s="151">
        <f t="shared" si="3"/>
        <v>0</v>
      </c>
    </row>
    <row r="22" spans="1:14" x14ac:dyDescent="0.2">
      <c r="A22" s="73">
        <v>1027</v>
      </c>
      <c r="B22" s="25" t="s">
        <v>855</v>
      </c>
      <c r="C22" s="216">
        <f>SUM('Working paper'!CN22)</f>
        <v>0</v>
      </c>
      <c r="D22" s="216">
        <f>SUM('Working paper'!CO22)</f>
        <v>0</v>
      </c>
      <c r="G22">
        <v>2057</v>
      </c>
      <c r="H22" t="s">
        <v>285</v>
      </c>
      <c r="I22" t="s">
        <v>585</v>
      </c>
      <c r="J22" s="151">
        <f t="shared" ref="J22:J85" si="4">SUMIF(A:A,G22,C:C)</f>
        <v>0</v>
      </c>
      <c r="K22" s="151">
        <f t="shared" ref="K22:K85" si="5">SUMIF(A:A,G22,D:D)</f>
        <v>0</v>
      </c>
      <c r="M22" s="151">
        <f t="shared" si="2"/>
        <v>0</v>
      </c>
      <c r="N22" s="151">
        <f t="shared" si="3"/>
        <v>0</v>
      </c>
    </row>
    <row r="23" spans="1:14" x14ac:dyDescent="0.2">
      <c r="A23" s="73"/>
      <c r="B23" s="25" t="s">
        <v>855</v>
      </c>
      <c r="C23" s="216">
        <f>SUM('Working paper'!CN23)</f>
        <v>0</v>
      </c>
      <c r="D23" s="216">
        <f>SUM('Working paper'!CO23)</f>
        <v>0</v>
      </c>
      <c r="G23">
        <v>2058</v>
      </c>
      <c r="H23" t="s">
        <v>545</v>
      </c>
      <c r="I23" t="s">
        <v>586</v>
      </c>
      <c r="J23" s="151">
        <f t="shared" si="4"/>
        <v>-1.3199999999999932</v>
      </c>
      <c r="K23" s="151">
        <f t="shared" si="5"/>
        <v>0</v>
      </c>
      <c r="M23" s="151">
        <f t="shared" si="2"/>
        <v>-1</v>
      </c>
      <c r="N23" s="151">
        <f t="shared" si="3"/>
        <v>0</v>
      </c>
    </row>
    <row r="24" spans="1:14" x14ac:dyDescent="0.2">
      <c r="A24" s="73">
        <v>1031</v>
      </c>
      <c r="B24" s="25" t="s">
        <v>856</v>
      </c>
      <c r="C24" s="216">
        <f>SUM('Working paper'!CN24)</f>
        <v>-37395.35</v>
      </c>
      <c r="D24" s="216">
        <f>SUM('Working paper'!CO24)</f>
        <v>0</v>
      </c>
      <c r="G24">
        <v>2059</v>
      </c>
      <c r="H24" t="s">
        <v>546</v>
      </c>
      <c r="I24" t="s">
        <v>587</v>
      </c>
      <c r="J24" s="151">
        <f t="shared" si="4"/>
        <v>0</v>
      </c>
      <c r="K24" s="151">
        <f t="shared" si="5"/>
        <v>0</v>
      </c>
      <c r="M24" s="151">
        <f t="shared" si="2"/>
        <v>0</v>
      </c>
      <c r="N24" s="151">
        <f t="shared" si="3"/>
        <v>0</v>
      </c>
    </row>
    <row r="25" spans="1:14" x14ac:dyDescent="0.2">
      <c r="A25" s="73"/>
      <c r="B25" s="25" t="s">
        <v>856</v>
      </c>
      <c r="C25" s="216">
        <f>SUM('Working paper'!CN25)</f>
        <v>0</v>
      </c>
      <c r="D25" s="216">
        <f>SUM('Working paper'!CO25)</f>
        <v>0</v>
      </c>
      <c r="G25">
        <v>2060</v>
      </c>
      <c r="H25" t="s">
        <v>547</v>
      </c>
      <c r="I25" t="s">
        <v>588</v>
      </c>
      <c r="J25" s="151">
        <f t="shared" si="4"/>
        <v>0</v>
      </c>
      <c r="K25" s="151">
        <f t="shared" si="5"/>
        <v>0</v>
      </c>
      <c r="M25" s="151">
        <f t="shared" si="2"/>
        <v>0</v>
      </c>
      <c r="N25" s="151">
        <f t="shared" si="3"/>
        <v>0</v>
      </c>
    </row>
    <row r="26" spans="1:14" x14ac:dyDescent="0.2">
      <c r="A26" s="73">
        <v>1032</v>
      </c>
      <c r="B26" s="25" t="s">
        <v>857</v>
      </c>
      <c r="C26" s="216">
        <f>SUM('Working paper'!CN26)</f>
        <v>0</v>
      </c>
      <c r="D26" s="216">
        <f>SUM('Working paper'!CO26)</f>
        <v>0</v>
      </c>
      <c r="G26">
        <v>2100</v>
      </c>
      <c r="H26" t="s">
        <v>548</v>
      </c>
      <c r="I26" t="s">
        <v>721</v>
      </c>
      <c r="J26" s="151">
        <f t="shared" si="4"/>
        <v>0</v>
      </c>
      <c r="K26" s="151">
        <f t="shared" si="5"/>
        <v>0</v>
      </c>
      <c r="M26" s="151">
        <f t="shared" si="2"/>
        <v>0</v>
      </c>
      <c r="N26" s="151">
        <f t="shared" si="3"/>
        <v>0</v>
      </c>
    </row>
    <row r="27" spans="1:14" x14ac:dyDescent="0.2">
      <c r="A27" s="73"/>
      <c r="B27" s="25" t="s">
        <v>857</v>
      </c>
      <c r="C27" s="216">
        <f>SUM('Working paper'!CN27)</f>
        <v>0</v>
      </c>
      <c r="D27" s="216">
        <f>SUM('Working paper'!CO27)</f>
        <v>0</v>
      </c>
      <c r="G27">
        <v>2103</v>
      </c>
      <c r="H27" t="s">
        <v>286</v>
      </c>
      <c r="I27" t="s">
        <v>722</v>
      </c>
      <c r="J27" s="151">
        <f t="shared" si="4"/>
        <v>-22223.5</v>
      </c>
      <c r="K27" s="151">
        <f t="shared" si="5"/>
        <v>0</v>
      </c>
      <c r="M27" s="151">
        <f t="shared" si="2"/>
        <v>-22224</v>
      </c>
      <c r="N27" s="151">
        <f t="shared" si="3"/>
        <v>0</v>
      </c>
    </row>
    <row r="28" spans="1:14" x14ac:dyDescent="0.2">
      <c r="A28" s="73">
        <v>2001</v>
      </c>
      <c r="B28" s="25" t="s">
        <v>1089</v>
      </c>
      <c r="C28" s="216">
        <f>SUM('Working paper'!CN28)</f>
        <v>0</v>
      </c>
      <c r="D28" s="216">
        <f>SUM('Working paper'!CO28)</f>
        <v>0</v>
      </c>
      <c r="G28">
        <v>2104</v>
      </c>
      <c r="H28" t="s">
        <v>461</v>
      </c>
      <c r="I28" t="s">
        <v>723</v>
      </c>
      <c r="J28" s="151">
        <f t="shared" si="4"/>
        <v>-7072</v>
      </c>
      <c r="K28" s="151">
        <f t="shared" si="5"/>
        <v>0</v>
      </c>
      <c r="M28" s="151">
        <f t="shared" si="2"/>
        <v>-7072</v>
      </c>
      <c r="N28" s="151">
        <f t="shared" si="3"/>
        <v>0</v>
      </c>
    </row>
    <row r="29" spans="1:14" x14ac:dyDescent="0.2">
      <c r="A29" s="73"/>
      <c r="B29" s="25" t="s">
        <v>1089</v>
      </c>
      <c r="C29" s="216">
        <f>SUM('Working paper'!CN29)</f>
        <v>0</v>
      </c>
      <c r="D29" s="216">
        <f>SUM('Working paper'!CO29)</f>
        <v>0</v>
      </c>
      <c r="G29">
        <v>2106</v>
      </c>
      <c r="H29" t="s">
        <v>287</v>
      </c>
      <c r="I29" t="s">
        <v>724</v>
      </c>
      <c r="J29" s="151">
        <f t="shared" si="4"/>
        <v>-3484.75</v>
      </c>
      <c r="K29" s="151">
        <f t="shared" si="5"/>
        <v>0</v>
      </c>
      <c r="M29" s="151">
        <f t="shared" si="2"/>
        <v>-3485</v>
      </c>
      <c r="N29" s="151">
        <f t="shared" si="3"/>
        <v>0</v>
      </c>
    </row>
    <row r="30" spans="1:14" x14ac:dyDescent="0.2">
      <c r="A30" s="73">
        <v>2002</v>
      </c>
      <c r="B30" s="25" t="s">
        <v>1066</v>
      </c>
      <c r="C30" s="216">
        <f>SUM('Working paper'!CN30)</f>
        <v>0</v>
      </c>
      <c r="D30" s="216">
        <f>SUM('Working paper'!CO30)</f>
        <v>0</v>
      </c>
      <c r="G30">
        <v>2110</v>
      </c>
      <c r="H30" t="s">
        <v>549</v>
      </c>
      <c r="I30" t="s">
        <v>725</v>
      </c>
      <c r="J30" s="151">
        <f t="shared" si="4"/>
        <v>0</v>
      </c>
      <c r="K30" s="151">
        <f t="shared" si="5"/>
        <v>0</v>
      </c>
      <c r="M30" s="151">
        <f t="shared" si="2"/>
        <v>0</v>
      </c>
      <c r="N30" s="151">
        <f t="shared" si="3"/>
        <v>0</v>
      </c>
    </row>
    <row r="31" spans="1:14" x14ac:dyDescent="0.2">
      <c r="A31" s="73"/>
      <c r="B31" s="25" t="s">
        <v>1066</v>
      </c>
      <c r="C31" s="216">
        <f>SUM('Working paper'!CN31)</f>
        <v>0</v>
      </c>
      <c r="D31" s="216">
        <f>SUM('Working paper'!CO31)</f>
        <v>0</v>
      </c>
      <c r="G31">
        <v>2151</v>
      </c>
      <c r="H31" t="s">
        <v>550</v>
      </c>
      <c r="I31" t="s">
        <v>594</v>
      </c>
      <c r="J31" s="151">
        <f t="shared" si="4"/>
        <v>0</v>
      </c>
      <c r="K31" s="151">
        <f t="shared" si="5"/>
        <v>0</v>
      </c>
      <c r="M31" s="151">
        <f t="shared" si="2"/>
        <v>0</v>
      </c>
      <c r="N31" s="151">
        <f t="shared" si="3"/>
        <v>0</v>
      </c>
    </row>
    <row r="32" spans="1:14" x14ac:dyDescent="0.2">
      <c r="A32" s="73">
        <v>2053</v>
      </c>
      <c r="B32" s="25" t="s">
        <v>1178</v>
      </c>
      <c r="C32" s="216">
        <f>SUM('Working paper'!CN32)</f>
        <v>0</v>
      </c>
      <c r="D32" s="216">
        <f>SUM('Working paper'!CO32)</f>
        <v>0</v>
      </c>
      <c r="G32">
        <v>2200</v>
      </c>
      <c r="H32" t="s">
        <v>199</v>
      </c>
      <c r="I32" t="s">
        <v>726</v>
      </c>
      <c r="J32" s="151">
        <f t="shared" si="4"/>
        <v>-9542.130000000001</v>
      </c>
      <c r="K32" s="151">
        <f t="shared" si="5"/>
        <v>0</v>
      </c>
      <c r="M32" s="151">
        <f t="shared" si="2"/>
        <v>-9542</v>
      </c>
      <c r="N32" s="151">
        <f t="shared" si="3"/>
        <v>0</v>
      </c>
    </row>
    <row r="33" spans="1:14" x14ac:dyDescent="0.2">
      <c r="A33" s="73"/>
      <c r="B33" s="25" t="s">
        <v>1178</v>
      </c>
      <c r="C33" s="216">
        <f>SUM('Working paper'!CN33)</f>
        <v>0</v>
      </c>
      <c r="D33" s="216">
        <f>SUM('Working paper'!CO33)</f>
        <v>0</v>
      </c>
      <c r="G33">
        <v>2202</v>
      </c>
      <c r="H33" t="s">
        <v>462</v>
      </c>
      <c r="I33" t="s">
        <v>727</v>
      </c>
      <c r="J33" s="151">
        <f t="shared" si="4"/>
        <v>-19826</v>
      </c>
      <c r="K33" s="151">
        <f t="shared" si="5"/>
        <v>0</v>
      </c>
      <c r="M33" s="151">
        <f t="shared" si="2"/>
        <v>-19826</v>
      </c>
      <c r="N33" s="151">
        <f t="shared" si="3"/>
        <v>0</v>
      </c>
    </row>
    <row r="34" spans="1:14" x14ac:dyDescent="0.2">
      <c r="A34" s="73">
        <v>2055</v>
      </c>
      <c r="B34" s="25" t="s">
        <v>858</v>
      </c>
      <c r="C34" s="216">
        <f>SUM('Working paper'!CN34)</f>
        <v>-19080</v>
      </c>
      <c r="D34" s="216">
        <f>SUM('Working paper'!CO34)</f>
        <v>0</v>
      </c>
      <c r="G34">
        <v>2207</v>
      </c>
      <c r="H34" t="s">
        <v>551</v>
      </c>
      <c r="I34" t="s">
        <v>728</v>
      </c>
      <c r="J34" s="151">
        <f t="shared" si="4"/>
        <v>-4348</v>
      </c>
      <c r="K34" s="151">
        <f t="shared" si="5"/>
        <v>0</v>
      </c>
      <c r="M34" s="151">
        <f t="shared" si="2"/>
        <v>-4348</v>
      </c>
      <c r="N34" s="151">
        <f t="shared" si="3"/>
        <v>0</v>
      </c>
    </row>
    <row r="35" spans="1:14" x14ac:dyDescent="0.2">
      <c r="A35" s="73"/>
      <c r="B35" s="25" t="s">
        <v>858</v>
      </c>
      <c r="C35" s="216">
        <f>SUM('Working paper'!CN35)</f>
        <v>0</v>
      </c>
      <c r="D35" s="216">
        <f>SUM('Working paper'!CO35)</f>
        <v>0</v>
      </c>
      <c r="G35">
        <v>2208</v>
      </c>
      <c r="H35" t="s">
        <v>512</v>
      </c>
      <c r="I35" t="s">
        <v>729</v>
      </c>
      <c r="J35" s="151">
        <f t="shared" si="4"/>
        <v>-2283.25</v>
      </c>
      <c r="K35" s="151">
        <f t="shared" si="5"/>
        <v>0</v>
      </c>
      <c r="M35" s="151">
        <f t="shared" si="2"/>
        <v>-2283</v>
      </c>
      <c r="N35" s="151">
        <f t="shared" si="3"/>
        <v>0</v>
      </c>
    </row>
    <row r="36" spans="1:14" x14ac:dyDescent="0.2">
      <c r="A36" s="73">
        <v>2056</v>
      </c>
      <c r="B36" s="25" t="s">
        <v>1090</v>
      </c>
      <c r="C36" s="216">
        <f>SUM('Working paper'!CN36)</f>
        <v>0</v>
      </c>
      <c r="D36" s="216">
        <f>SUM('Working paper'!CO36)</f>
        <v>0</v>
      </c>
      <c r="G36">
        <v>2209</v>
      </c>
      <c r="H36" t="s">
        <v>288</v>
      </c>
      <c r="I36" t="s">
        <v>730</v>
      </c>
      <c r="J36" s="151">
        <f t="shared" si="4"/>
        <v>0</v>
      </c>
      <c r="K36" s="151">
        <f t="shared" si="5"/>
        <v>0</v>
      </c>
      <c r="M36" s="151">
        <f t="shared" si="2"/>
        <v>0</v>
      </c>
      <c r="N36" s="151">
        <f t="shared" si="3"/>
        <v>0</v>
      </c>
    </row>
    <row r="37" spans="1:14" x14ac:dyDescent="0.2">
      <c r="A37" s="73"/>
      <c r="B37" s="25" t="s">
        <v>1090</v>
      </c>
      <c r="C37" s="216">
        <f>SUM('Working paper'!CN37)</f>
        <v>0</v>
      </c>
      <c r="D37" s="216">
        <f>SUM('Working paper'!CO37)</f>
        <v>0</v>
      </c>
      <c r="G37">
        <v>2210</v>
      </c>
      <c r="H37" t="s">
        <v>552</v>
      </c>
      <c r="I37" t="s">
        <v>599</v>
      </c>
      <c r="J37" s="151">
        <f t="shared" si="4"/>
        <v>-29182</v>
      </c>
      <c r="K37" s="151">
        <f t="shared" si="5"/>
        <v>0</v>
      </c>
      <c r="M37" s="151">
        <f t="shared" si="2"/>
        <v>-29182</v>
      </c>
      <c r="N37" s="151">
        <f t="shared" si="3"/>
        <v>0</v>
      </c>
    </row>
    <row r="38" spans="1:14" x14ac:dyDescent="0.2">
      <c r="A38" s="73">
        <v>2057</v>
      </c>
      <c r="B38" s="25" t="s">
        <v>859</v>
      </c>
      <c r="C38" s="216">
        <f>SUM('Working paper'!CN38)</f>
        <v>0</v>
      </c>
      <c r="D38" s="216">
        <f>SUM('Working paper'!CO38)</f>
        <v>0</v>
      </c>
      <c r="G38">
        <v>2211</v>
      </c>
      <c r="H38" t="s">
        <v>553</v>
      </c>
      <c r="I38" t="s">
        <v>731</v>
      </c>
      <c r="J38" s="151">
        <f t="shared" si="4"/>
        <v>0</v>
      </c>
      <c r="K38" s="151">
        <f t="shared" si="5"/>
        <v>0</v>
      </c>
      <c r="M38" s="151">
        <f t="shared" si="2"/>
        <v>0</v>
      </c>
      <c r="N38" s="151">
        <f t="shared" si="3"/>
        <v>0</v>
      </c>
    </row>
    <row r="39" spans="1:14" x14ac:dyDescent="0.2">
      <c r="A39" s="73"/>
      <c r="B39" s="25" t="s">
        <v>859</v>
      </c>
      <c r="C39" s="216">
        <f>SUM('Working paper'!CN39)</f>
        <v>0</v>
      </c>
      <c r="D39" s="216">
        <f>SUM('Working paper'!CO39)</f>
        <v>0</v>
      </c>
      <c r="G39">
        <v>2250</v>
      </c>
      <c r="H39" t="s">
        <v>554</v>
      </c>
      <c r="I39" t="s">
        <v>732</v>
      </c>
      <c r="J39" s="151">
        <f t="shared" si="4"/>
        <v>0</v>
      </c>
      <c r="K39" s="151">
        <f t="shared" si="5"/>
        <v>0</v>
      </c>
      <c r="M39" s="151">
        <f t="shared" si="2"/>
        <v>0</v>
      </c>
      <c r="N39" s="151">
        <f t="shared" si="3"/>
        <v>0</v>
      </c>
    </row>
    <row r="40" spans="1:14" x14ac:dyDescent="0.2">
      <c r="A40" s="73">
        <v>2058</v>
      </c>
      <c r="B40" s="25" t="s">
        <v>860</v>
      </c>
      <c r="C40" s="216">
        <f>SUM('Working paper'!CN40)</f>
        <v>-1.3199999999999932</v>
      </c>
      <c r="D40" s="216">
        <f>SUM('Working paper'!CO40)</f>
        <v>0</v>
      </c>
      <c r="G40">
        <v>2251</v>
      </c>
      <c r="H40" t="s">
        <v>555</v>
      </c>
      <c r="I40" t="s">
        <v>733</v>
      </c>
      <c r="J40" s="151">
        <f t="shared" si="4"/>
        <v>0</v>
      </c>
      <c r="K40" s="151">
        <f t="shared" si="5"/>
        <v>0</v>
      </c>
      <c r="M40" s="151">
        <f t="shared" si="2"/>
        <v>0</v>
      </c>
      <c r="N40" s="151">
        <f t="shared" si="3"/>
        <v>0</v>
      </c>
    </row>
    <row r="41" spans="1:14" x14ac:dyDescent="0.2">
      <c r="A41" s="73"/>
      <c r="B41" s="25" t="s">
        <v>860</v>
      </c>
      <c r="C41" s="216">
        <f>SUM('Working paper'!CN41)</f>
        <v>0</v>
      </c>
      <c r="D41" s="216">
        <f>SUM('Working paper'!CO41)</f>
        <v>0</v>
      </c>
      <c r="G41">
        <v>2252</v>
      </c>
      <c r="H41" t="s">
        <v>289</v>
      </c>
      <c r="I41" t="s">
        <v>734</v>
      </c>
      <c r="J41" s="151">
        <f t="shared" si="4"/>
        <v>0</v>
      </c>
      <c r="K41" s="151">
        <f t="shared" si="5"/>
        <v>0</v>
      </c>
      <c r="M41" s="151">
        <f t="shared" si="2"/>
        <v>0</v>
      </c>
      <c r="N41" s="151">
        <f t="shared" si="3"/>
        <v>0</v>
      </c>
    </row>
    <row r="42" spans="1:14" x14ac:dyDescent="0.2">
      <c r="A42" s="73">
        <v>2059</v>
      </c>
      <c r="B42" s="25" t="s">
        <v>861</v>
      </c>
      <c r="C42" s="216">
        <f>SUM('Working paper'!CN42)</f>
        <v>0</v>
      </c>
      <c r="D42" s="216">
        <f>SUM('Working paper'!CO42)</f>
        <v>0</v>
      </c>
      <c r="G42">
        <v>2254</v>
      </c>
      <c r="H42" t="s">
        <v>463</v>
      </c>
      <c r="I42" t="s">
        <v>735</v>
      </c>
      <c r="J42" s="151">
        <f t="shared" si="4"/>
        <v>-6314.5</v>
      </c>
      <c r="K42" s="151">
        <f t="shared" si="5"/>
        <v>0</v>
      </c>
      <c r="M42" s="151">
        <f t="shared" si="2"/>
        <v>-6315</v>
      </c>
      <c r="N42" s="151">
        <f t="shared" si="3"/>
        <v>0</v>
      </c>
    </row>
    <row r="43" spans="1:14" x14ac:dyDescent="0.2">
      <c r="A43" s="73"/>
      <c r="B43" s="25" t="s">
        <v>861</v>
      </c>
      <c r="C43" s="216">
        <f>SUM('Working paper'!CN43)</f>
        <v>0</v>
      </c>
      <c r="D43" s="216">
        <f>SUM('Working paper'!CO43)</f>
        <v>0</v>
      </c>
      <c r="G43">
        <v>2255</v>
      </c>
      <c r="H43" t="s">
        <v>556</v>
      </c>
      <c r="I43" t="s">
        <v>367</v>
      </c>
      <c r="J43" s="151">
        <f t="shared" si="4"/>
        <v>0</v>
      </c>
      <c r="K43" s="151">
        <f t="shared" si="5"/>
        <v>0</v>
      </c>
      <c r="M43" s="151">
        <f t="shared" si="2"/>
        <v>0</v>
      </c>
      <c r="N43" s="151">
        <f t="shared" si="3"/>
        <v>0</v>
      </c>
    </row>
    <row r="44" spans="1:14" x14ac:dyDescent="0.2">
      <c r="A44" s="73">
        <v>2060</v>
      </c>
      <c r="B44" s="25" t="s">
        <v>1091</v>
      </c>
      <c r="C44" s="216">
        <f>SUM('Working paper'!CN44)</f>
        <v>0</v>
      </c>
      <c r="D44" s="216">
        <f>SUM('Working paper'!CO44)</f>
        <v>0</v>
      </c>
      <c r="G44">
        <v>2302</v>
      </c>
      <c r="H44" t="s">
        <v>557</v>
      </c>
      <c r="I44" t="s">
        <v>368</v>
      </c>
      <c r="J44" s="151">
        <f t="shared" si="4"/>
        <v>0</v>
      </c>
      <c r="K44" s="151">
        <f t="shared" si="5"/>
        <v>0</v>
      </c>
      <c r="M44" s="151">
        <f t="shared" si="2"/>
        <v>0</v>
      </c>
      <c r="N44" s="151">
        <f t="shared" si="3"/>
        <v>0</v>
      </c>
    </row>
    <row r="45" spans="1:14" x14ac:dyDescent="0.2">
      <c r="A45" s="73"/>
      <c r="B45" s="25" t="s">
        <v>1091</v>
      </c>
      <c r="C45" s="216">
        <f>SUM('Working paper'!CN45)</f>
        <v>0</v>
      </c>
      <c r="D45" s="216">
        <f>SUM('Working paper'!CO45)</f>
        <v>0</v>
      </c>
      <c r="G45">
        <v>2303</v>
      </c>
      <c r="H45" t="s">
        <v>464</v>
      </c>
      <c r="I45" t="s">
        <v>369</v>
      </c>
      <c r="J45" s="151">
        <f t="shared" si="4"/>
        <v>0</v>
      </c>
      <c r="K45" s="151">
        <f t="shared" si="5"/>
        <v>0</v>
      </c>
      <c r="M45" s="151">
        <f t="shared" si="2"/>
        <v>0</v>
      </c>
      <c r="N45" s="151">
        <f t="shared" si="3"/>
        <v>0</v>
      </c>
    </row>
    <row r="46" spans="1:14" x14ac:dyDescent="0.2">
      <c r="A46" s="73">
        <v>2100</v>
      </c>
      <c r="B46" s="25" t="s">
        <v>1092</v>
      </c>
      <c r="C46" s="216">
        <f>SUM('Working paper'!CN46)</f>
        <v>0</v>
      </c>
      <c r="D46" s="216">
        <f>SUM('Working paper'!CO46)</f>
        <v>0</v>
      </c>
      <c r="G46">
        <v>2304</v>
      </c>
      <c r="H46" t="s">
        <v>513</v>
      </c>
      <c r="I46" t="s">
        <v>607</v>
      </c>
      <c r="J46" s="151">
        <f t="shared" si="4"/>
        <v>0</v>
      </c>
      <c r="K46" s="151">
        <f t="shared" si="5"/>
        <v>0</v>
      </c>
      <c r="M46" s="151">
        <f t="shared" si="2"/>
        <v>0</v>
      </c>
      <c r="N46" s="151">
        <f t="shared" si="3"/>
        <v>0</v>
      </c>
    </row>
    <row r="47" spans="1:14" x14ac:dyDescent="0.2">
      <c r="A47" s="73"/>
      <c r="B47" s="25" t="s">
        <v>1092</v>
      </c>
      <c r="C47" s="216">
        <f>SUM('Working paper'!CN47)</f>
        <v>0</v>
      </c>
      <c r="D47" s="216">
        <f>SUM('Working paper'!CO47)</f>
        <v>0</v>
      </c>
      <c r="G47">
        <v>2352</v>
      </c>
      <c r="H47" t="s">
        <v>558</v>
      </c>
      <c r="I47" t="s">
        <v>370</v>
      </c>
      <c r="J47" s="151">
        <f t="shared" si="4"/>
        <v>-17384.25</v>
      </c>
      <c r="K47" s="151">
        <f t="shared" si="5"/>
        <v>0</v>
      </c>
      <c r="M47" s="151">
        <f t="shared" si="2"/>
        <v>-17384</v>
      </c>
      <c r="N47" s="151">
        <f t="shared" si="3"/>
        <v>0</v>
      </c>
    </row>
    <row r="48" spans="1:14" x14ac:dyDescent="0.2">
      <c r="A48" s="73">
        <v>2103</v>
      </c>
      <c r="B48" s="25" t="s">
        <v>1093</v>
      </c>
      <c r="C48" s="216">
        <f>SUM('Working paper'!CN48)</f>
        <v>-22223.5</v>
      </c>
      <c r="D48" s="216">
        <f>SUM('Working paper'!CO48)</f>
        <v>0</v>
      </c>
      <c r="G48">
        <v>2353</v>
      </c>
      <c r="H48" t="s">
        <v>514</v>
      </c>
      <c r="I48" t="s">
        <v>609</v>
      </c>
      <c r="J48" s="151">
        <f t="shared" si="4"/>
        <v>-21307.5</v>
      </c>
      <c r="K48" s="151">
        <f t="shared" si="5"/>
        <v>0</v>
      </c>
      <c r="M48" s="151">
        <f t="shared" si="2"/>
        <v>-21308</v>
      </c>
      <c r="N48" s="151">
        <f t="shared" si="3"/>
        <v>0</v>
      </c>
    </row>
    <row r="49" spans="1:14" x14ac:dyDescent="0.2">
      <c r="A49" s="73"/>
      <c r="B49" s="25" t="s">
        <v>1093</v>
      </c>
      <c r="C49" s="216">
        <f>SUM('Working paper'!CN49)</f>
        <v>0</v>
      </c>
      <c r="D49" s="216">
        <f>SUM('Working paper'!CO49)</f>
        <v>0</v>
      </c>
      <c r="G49">
        <v>2354</v>
      </c>
      <c r="H49" t="s">
        <v>559</v>
      </c>
      <c r="I49" t="s">
        <v>371</v>
      </c>
      <c r="J49" s="151">
        <f t="shared" si="4"/>
        <v>-11633.759999999995</v>
      </c>
      <c r="K49" s="151">
        <f t="shared" si="5"/>
        <v>0</v>
      </c>
      <c r="M49" s="151">
        <f t="shared" si="2"/>
        <v>-11634</v>
      </c>
      <c r="N49" s="151">
        <f t="shared" si="3"/>
        <v>0</v>
      </c>
    </row>
    <row r="50" spans="1:14" x14ac:dyDescent="0.2">
      <c r="A50" s="73">
        <v>2104</v>
      </c>
      <c r="B50" s="25" t="s">
        <v>1094</v>
      </c>
      <c r="C50" s="216">
        <f>SUM('Working paper'!CN50)</f>
        <v>-7072</v>
      </c>
      <c r="D50" s="216">
        <f>SUM('Working paper'!CO50)</f>
        <v>0</v>
      </c>
      <c r="G50">
        <v>2357</v>
      </c>
      <c r="H50" t="s">
        <v>465</v>
      </c>
      <c r="I50" t="s">
        <v>372</v>
      </c>
      <c r="J50" s="151">
        <f t="shared" si="4"/>
        <v>-2166.5</v>
      </c>
      <c r="K50" s="151">
        <f t="shared" si="5"/>
        <v>0</v>
      </c>
      <c r="M50" s="151">
        <f t="shared" si="2"/>
        <v>-2167</v>
      </c>
      <c r="N50" s="151">
        <f t="shared" si="3"/>
        <v>0</v>
      </c>
    </row>
    <row r="51" spans="1:14" x14ac:dyDescent="0.2">
      <c r="A51" s="73"/>
      <c r="B51" s="25" t="s">
        <v>1094</v>
      </c>
      <c r="C51" s="216">
        <f>SUM('Working paper'!CN51)</f>
        <v>0</v>
      </c>
      <c r="D51" s="216">
        <f>SUM('Working paper'!CO51)</f>
        <v>0</v>
      </c>
      <c r="G51">
        <v>2401</v>
      </c>
      <c r="H51" t="s">
        <v>560</v>
      </c>
      <c r="I51" t="s">
        <v>373</v>
      </c>
      <c r="J51" s="151">
        <f t="shared" si="4"/>
        <v>0</v>
      </c>
      <c r="K51" s="151">
        <f t="shared" si="5"/>
        <v>0</v>
      </c>
      <c r="M51" s="151">
        <f t="shared" si="2"/>
        <v>0</v>
      </c>
      <c r="N51" s="151">
        <f t="shared" si="3"/>
        <v>0</v>
      </c>
    </row>
    <row r="52" spans="1:14" x14ac:dyDescent="0.2">
      <c r="A52" s="73">
        <v>2106</v>
      </c>
      <c r="B52" s="25" t="s">
        <v>1095</v>
      </c>
      <c r="C52" s="216">
        <f>SUM('Working paper'!CN52)</f>
        <v>-3484.75</v>
      </c>
      <c r="D52" s="216">
        <f>SUM('Working paper'!CO52)</f>
        <v>0</v>
      </c>
      <c r="G52">
        <v>2450</v>
      </c>
      <c r="H52" t="s">
        <v>515</v>
      </c>
      <c r="I52" t="s">
        <v>374</v>
      </c>
      <c r="J52" s="151">
        <f t="shared" si="4"/>
        <v>-18454.5</v>
      </c>
      <c r="K52" s="151">
        <f t="shared" si="5"/>
        <v>0</v>
      </c>
      <c r="M52" s="151">
        <f t="shared" si="2"/>
        <v>-18455</v>
      </c>
      <c r="N52" s="151">
        <f t="shared" si="3"/>
        <v>0</v>
      </c>
    </row>
    <row r="53" spans="1:14" x14ac:dyDescent="0.2">
      <c r="A53" s="73"/>
      <c r="B53" s="25" t="s">
        <v>1095</v>
      </c>
      <c r="C53" s="216">
        <f>SUM('Working paper'!CN53)</f>
        <v>0</v>
      </c>
      <c r="D53" s="216">
        <f>SUM('Working paper'!CO53)</f>
        <v>0</v>
      </c>
      <c r="G53">
        <v>2452</v>
      </c>
      <c r="H53" t="s">
        <v>561</v>
      </c>
      <c r="I53" t="s">
        <v>375</v>
      </c>
      <c r="J53" s="151">
        <f t="shared" si="4"/>
        <v>0</v>
      </c>
      <c r="K53" s="151">
        <f t="shared" si="5"/>
        <v>0</v>
      </c>
      <c r="M53" s="151">
        <f t="shared" si="2"/>
        <v>0</v>
      </c>
      <c r="N53" s="151">
        <f t="shared" si="3"/>
        <v>0</v>
      </c>
    </row>
    <row r="54" spans="1:14" x14ac:dyDescent="0.2">
      <c r="A54" s="73">
        <v>2110</v>
      </c>
      <c r="B54" s="25" t="s">
        <v>1096</v>
      </c>
      <c r="C54" s="216">
        <f>SUM('Working paper'!CN54)</f>
        <v>0</v>
      </c>
      <c r="D54" s="216">
        <f>SUM('Working paper'!CO54)</f>
        <v>0</v>
      </c>
      <c r="G54">
        <v>2455</v>
      </c>
      <c r="H54" t="s">
        <v>516</v>
      </c>
      <c r="I54" t="s">
        <v>376</v>
      </c>
      <c r="J54" s="151">
        <f t="shared" si="4"/>
        <v>0</v>
      </c>
      <c r="K54" s="151">
        <f t="shared" si="5"/>
        <v>0</v>
      </c>
      <c r="M54" s="151">
        <f t="shared" si="2"/>
        <v>0</v>
      </c>
      <c r="N54" s="151">
        <f t="shared" si="3"/>
        <v>0</v>
      </c>
    </row>
    <row r="55" spans="1:14" x14ac:dyDescent="0.2">
      <c r="A55" s="73"/>
      <c r="B55" s="25" t="s">
        <v>1096</v>
      </c>
      <c r="C55" s="216">
        <f>SUM('Working paper'!CN55)</f>
        <v>0</v>
      </c>
      <c r="D55" s="216">
        <f>SUM('Working paper'!CO55)</f>
        <v>0</v>
      </c>
      <c r="G55">
        <v>2456</v>
      </c>
      <c r="H55" t="s">
        <v>223</v>
      </c>
      <c r="I55" t="s">
        <v>377</v>
      </c>
      <c r="J55" s="151">
        <f t="shared" si="4"/>
        <v>-9523.7900000000009</v>
      </c>
      <c r="K55" s="151">
        <f t="shared" si="5"/>
        <v>0</v>
      </c>
      <c r="M55" s="151">
        <f t="shared" si="2"/>
        <v>-9524</v>
      </c>
      <c r="N55" s="151">
        <f t="shared" si="3"/>
        <v>0</v>
      </c>
    </row>
    <row r="56" spans="1:14" x14ac:dyDescent="0.2">
      <c r="A56" s="73">
        <v>2151</v>
      </c>
      <c r="B56" s="25" t="s">
        <v>862</v>
      </c>
      <c r="C56" s="216">
        <f>SUM('Working paper'!CN56)</f>
        <v>0</v>
      </c>
      <c r="D56" s="216">
        <f>SUM('Working paper'!CO56)</f>
        <v>0</v>
      </c>
      <c r="G56">
        <v>2459</v>
      </c>
      <c r="H56" t="s">
        <v>290</v>
      </c>
      <c r="I56" t="s">
        <v>378</v>
      </c>
      <c r="J56" s="151">
        <f t="shared" si="4"/>
        <v>0</v>
      </c>
      <c r="K56" s="151">
        <f t="shared" si="5"/>
        <v>0</v>
      </c>
      <c r="M56" s="151">
        <f t="shared" si="2"/>
        <v>0</v>
      </c>
      <c r="N56" s="151">
        <f t="shared" si="3"/>
        <v>0</v>
      </c>
    </row>
    <row r="57" spans="1:14" x14ac:dyDescent="0.2">
      <c r="A57" s="73"/>
      <c r="B57" s="25" t="s">
        <v>862</v>
      </c>
      <c r="C57" s="216">
        <f>SUM('Working paper'!CN57)</f>
        <v>0</v>
      </c>
      <c r="D57" s="216">
        <f>SUM('Working paper'!CO57)</f>
        <v>0</v>
      </c>
      <c r="G57">
        <v>2461</v>
      </c>
      <c r="H57" t="s">
        <v>224</v>
      </c>
      <c r="I57" t="s">
        <v>379</v>
      </c>
      <c r="J57" s="151">
        <f t="shared" si="4"/>
        <v>0</v>
      </c>
      <c r="K57" s="151">
        <f t="shared" si="5"/>
        <v>0</v>
      </c>
      <c r="M57" s="151">
        <f t="shared" si="2"/>
        <v>0</v>
      </c>
      <c r="N57" s="151">
        <f t="shared" si="3"/>
        <v>0</v>
      </c>
    </row>
    <row r="58" spans="1:14" x14ac:dyDescent="0.2">
      <c r="A58" s="73">
        <v>2200</v>
      </c>
      <c r="B58" s="25" t="s">
        <v>1097</v>
      </c>
      <c r="C58" s="216">
        <f>SUM('Working paper'!CN58)</f>
        <v>-9542.130000000001</v>
      </c>
      <c r="D58" s="216">
        <f>SUM('Working paper'!CO58)</f>
        <v>0</v>
      </c>
      <c r="G58">
        <v>2463</v>
      </c>
      <c r="H58" t="s">
        <v>466</v>
      </c>
      <c r="I58" t="s">
        <v>380</v>
      </c>
      <c r="J58" s="151">
        <f t="shared" si="4"/>
        <v>-23238</v>
      </c>
      <c r="K58" s="151">
        <f t="shared" si="5"/>
        <v>0</v>
      </c>
      <c r="M58" s="151">
        <f t="shared" si="2"/>
        <v>-23238</v>
      </c>
      <c r="N58" s="151">
        <f t="shared" si="3"/>
        <v>0</v>
      </c>
    </row>
    <row r="59" spans="1:14" x14ac:dyDescent="0.2">
      <c r="A59" s="73"/>
      <c r="B59" s="25" t="s">
        <v>1097</v>
      </c>
      <c r="C59" s="216">
        <f>SUM('Working paper'!CN59)</f>
        <v>0</v>
      </c>
      <c r="D59" s="216">
        <f>SUM('Working paper'!CO59)</f>
        <v>0</v>
      </c>
      <c r="G59">
        <v>2465</v>
      </c>
      <c r="H59" t="s">
        <v>225</v>
      </c>
      <c r="I59" t="s">
        <v>242</v>
      </c>
      <c r="J59" s="151">
        <f t="shared" si="4"/>
        <v>-8277.2999999999993</v>
      </c>
      <c r="K59" s="151">
        <f t="shared" si="5"/>
        <v>0</v>
      </c>
      <c r="M59" s="151">
        <f t="shared" si="2"/>
        <v>-8277</v>
      </c>
      <c r="N59" s="151">
        <f t="shared" si="3"/>
        <v>0</v>
      </c>
    </row>
    <row r="60" spans="1:14" x14ac:dyDescent="0.2">
      <c r="A60" s="73">
        <v>2202</v>
      </c>
      <c r="B60" s="25" t="s">
        <v>1098</v>
      </c>
      <c r="C60" s="216">
        <f>SUM('Working paper'!CN60)</f>
        <v>-19826</v>
      </c>
      <c r="D60" s="216">
        <f>SUM('Working paper'!CO60)</f>
        <v>0</v>
      </c>
      <c r="G60">
        <v>2504</v>
      </c>
      <c r="H60" t="s">
        <v>226</v>
      </c>
      <c r="I60" t="s">
        <v>381</v>
      </c>
      <c r="J60" s="151">
        <f t="shared" si="4"/>
        <v>95412.95</v>
      </c>
      <c r="K60" s="151">
        <f t="shared" si="5"/>
        <v>0</v>
      </c>
      <c r="M60" s="151">
        <f t="shared" si="2"/>
        <v>95413</v>
      </c>
      <c r="N60" s="151">
        <f t="shared" si="3"/>
        <v>0</v>
      </c>
    </row>
    <row r="61" spans="1:14" x14ac:dyDescent="0.2">
      <c r="A61" s="73"/>
      <c r="B61" s="25" t="s">
        <v>1098</v>
      </c>
      <c r="C61" s="216">
        <f>SUM('Working paper'!CN61)</f>
        <v>0</v>
      </c>
      <c r="D61" s="216">
        <f>SUM('Working paper'!CO61)</f>
        <v>0</v>
      </c>
      <c r="G61">
        <v>2506</v>
      </c>
      <c r="H61" t="s">
        <v>227</v>
      </c>
      <c r="I61" t="s">
        <v>382</v>
      </c>
      <c r="J61" s="151">
        <f t="shared" si="4"/>
        <v>-19546.25</v>
      </c>
      <c r="K61" s="151">
        <f t="shared" si="5"/>
        <v>-23441.189999999988</v>
      </c>
      <c r="M61" s="151">
        <f t="shared" si="2"/>
        <v>-19546</v>
      </c>
      <c r="N61" s="151">
        <f t="shared" si="3"/>
        <v>-23441</v>
      </c>
    </row>
    <row r="62" spans="1:14" x14ac:dyDescent="0.2">
      <c r="A62" s="73">
        <v>2207</v>
      </c>
      <c r="B62" s="25" t="s">
        <v>1099</v>
      </c>
      <c r="C62" s="216">
        <f>SUM('Working paper'!CN62)</f>
        <v>-4348</v>
      </c>
      <c r="D62" s="216">
        <f>SUM('Working paper'!CO62)</f>
        <v>0</v>
      </c>
      <c r="G62">
        <v>2507</v>
      </c>
      <c r="H62" t="s">
        <v>131</v>
      </c>
      <c r="I62" t="s">
        <v>383</v>
      </c>
      <c r="J62" s="151">
        <f t="shared" si="4"/>
        <v>-11707</v>
      </c>
      <c r="K62" s="151">
        <f t="shared" si="5"/>
        <v>0</v>
      </c>
      <c r="M62" s="151">
        <f t="shared" si="2"/>
        <v>-11707</v>
      </c>
      <c r="N62" s="151">
        <f t="shared" si="3"/>
        <v>0</v>
      </c>
    </row>
    <row r="63" spans="1:14" x14ac:dyDescent="0.2">
      <c r="A63" s="73"/>
      <c r="B63" s="25" t="s">
        <v>1099</v>
      </c>
      <c r="C63" s="216">
        <f>SUM('Working paper'!CN63)</f>
        <v>0</v>
      </c>
      <c r="D63" s="216">
        <f>SUM('Working paper'!CO63)</f>
        <v>0</v>
      </c>
      <c r="G63">
        <v>2510</v>
      </c>
      <c r="H63" t="s">
        <v>132</v>
      </c>
      <c r="I63" t="s">
        <v>384</v>
      </c>
      <c r="J63" s="151">
        <f t="shared" si="4"/>
        <v>1.5</v>
      </c>
      <c r="K63" s="151">
        <f t="shared" si="5"/>
        <v>0</v>
      </c>
      <c r="M63" s="151">
        <f t="shared" si="2"/>
        <v>2</v>
      </c>
      <c r="N63" s="151">
        <f t="shared" si="3"/>
        <v>0</v>
      </c>
    </row>
    <row r="64" spans="1:14" x14ac:dyDescent="0.2">
      <c r="A64" s="73">
        <v>2208</v>
      </c>
      <c r="B64" s="25" t="s">
        <v>1100</v>
      </c>
      <c r="C64" s="216">
        <f>SUM('Working paper'!CN64)</f>
        <v>-2283.25</v>
      </c>
      <c r="D64" s="216">
        <f>SUM('Working paper'!CO64)</f>
        <v>0</v>
      </c>
      <c r="G64">
        <v>2512</v>
      </c>
      <c r="H64" t="s">
        <v>803</v>
      </c>
      <c r="I64" t="s">
        <v>246</v>
      </c>
      <c r="J64" s="151">
        <f t="shared" si="4"/>
        <v>-5830.75</v>
      </c>
      <c r="K64" s="151">
        <f t="shared" si="5"/>
        <v>0</v>
      </c>
      <c r="M64" s="151">
        <f t="shared" si="2"/>
        <v>-5831</v>
      </c>
      <c r="N64" s="151">
        <f t="shared" si="3"/>
        <v>0</v>
      </c>
    </row>
    <row r="65" spans="1:14" x14ac:dyDescent="0.2">
      <c r="A65" s="73"/>
      <c r="B65" s="25" t="s">
        <v>1100</v>
      </c>
      <c r="C65" s="216">
        <f>SUM('Working paper'!CN65)</f>
        <v>0</v>
      </c>
      <c r="D65" s="216">
        <f>SUM('Working paper'!CO65)</f>
        <v>0</v>
      </c>
      <c r="G65">
        <v>2513</v>
      </c>
      <c r="H65" t="s">
        <v>133</v>
      </c>
      <c r="I65" t="s">
        <v>385</v>
      </c>
      <c r="J65" s="151">
        <f t="shared" si="4"/>
        <v>0</v>
      </c>
      <c r="K65" s="151">
        <f t="shared" si="5"/>
        <v>0</v>
      </c>
      <c r="M65" s="151">
        <f t="shared" si="2"/>
        <v>0</v>
      </c>
      <c r="N65" s="151">
        <f t="shared" si="3"/>
        <v>0</v>
      </c>
    </row>
    <row r="66" spans="1:14" x14ac:dyDescent="0.2">
      <c r="A66" s="73">
        <v>2209</v>
      </c>
      <c r="B66" s="25" t="s">
        <v>1076</v>
      </c>
      <c r="C66" s="216">
        <f>SUM('Working paper'!CN66)</f>
        <v>0</v>
      </c>
      <c r="D66" s="216">
        <f>SUM('Working paper'!CO66)</f>
        <v>0</v>
      </c>
      <c r="G66">
        <v>2521</v>
      </c>
      <c r="H66" t="s">
        <v>134</v>
      </c>
      <c r="I66" t="s">
        <v>386</v>
      </c>
      <c r="J66" s="151">
        <f t="shared" si="4"/>
        <v>0</v>
      </c>
      <c r="K66" s="151">
        <f t="shared" si="5"/>
        <v>0</v>
      </c>
      <c r="M66" s="151">
        <f t="shared" si="2"/>
        <v>0</v>
      </c>
      <c r="N66" s="151">
        <f t="shared" si="3"/>
        <v>0</v>
      </c>
    </row>
    <row r="67" spans="1:14" x14ac:dyDescent="0.2">
      <c r="A67" s="73"/>
      <c r="B67" s="25" t="s">
        <v>1076</v>
      </c>
      <c r="C67" s="216">
        <f>SUM('Working paper'!CN67)</f>
        <v>0</v>
      </c>
      <c r="D67" s="216">
        <f>SUM('Working paper'!CO67)</f>
        <v>0</v>
      </c>
      <c r="G67">
        <v>2522</v>
      </c>
      <c r="H67" t="s">
        <v>467</v>
      </c>
      <c r="I67" t="s">
        <v>387</v>
      </c>
      <c r="J67" s="151">
        <f t="shared" si="4"/>
        <v>0</v>
      </c>
      <c r="K67" s="151">
        <f t="shared" si="5"/>
        <v>0</v>
      </c>
      <c r="M67" s="151">
        <f t="shared" si="2"/>
        <v>0</v>
      </c>
      <c r="N67" s="151">
        <f t="shared" si="3"/>
        <v>0</v>
      </c>
    </row>
    <row r="68" spans="1:14" x14ac:dyDescent="0.2">
      <c r="A68" s="73">
        <v>2210</v>
      </c>
      <c r="B68" s="25" t="s">
        <v>1101</v>
      </c>
      <c r="C68" s="216">
        <f>SUM('Working paper'!CN68)</f>
        <v>-29182</v>
      </c>
      <c r="D68" s="216">
        <f>SUM('Working paper'!CO68)</f>
        <v>0</v>
      </c>
      <c r="G68">
        <v>2525</v>
      </c>
      <c r="H68" t="s">
        <v>468</v>
      </c>
      <c r="I68" t="s">
        <v>388</v>
      </c>
      <c r="J68" s="151">
        <f t="shared" si="4"/>
        <v>-10720.67</v>
      </c>
      <c r="K68" s="151">
        <f t="shared" si="5"/>
        <v>0</v>
      </c>
      <c r="M68" s="151">
        <f t="shared" si="2"/>
        <v>-10721</v>
      </c>
      <c r="N68" s="151">
        <f t="shared" si="3"/>
        <v>0</v>
      </c>
    </row>
    <row r="69" spans="1:14" x14ac:dyDescent="0.2">
      <c r="A69" s="73"/>
      <c r="B69" s="25" t="s">
        <v>1101</v>
      </c>
      <c r="C69" s="216">
        <f>SUM('Working paper'!CN69)</f>
        <v>0</v>
      </c>
      <c r="D69" s="216">
        <f>SUM('Working paper'!CO69)</f>
        <v>0</v>
      </c>
      <c r="G69">
        <v>2527</v>
      </c>
      <c r="H69" t="s">
        <v>517</v>
      </c>
      <c r="I69" t="s">
        <v>389</v>
      </c>
      <c r="J69" s="151">
        <f t="shared" si="4"/>
        <v>-23609.75</v>
      </c>
      <c r="K69" s="151">
        <f t="shared" si="5"/>
        <v>0</v>
      </c>
      <c r="M69" s="151">
        <f t="shared" si="2"/>
        <v>-23610</v>
      </c>
      <c r="N69" s="151">
        <f t="shared" si="3"/>
        <v>0</v>
      </c>
    </row>
    <row r="70" spans="1:14" x14ac:dyDescent="0.2">
      <c r="A70" s="73">
        <v>2211</v>
      </c>
      <c r="B70" s="25" t="s">
        <v>1102</v>
      </c>
      <c r="C70" s="216">
        <f>SUM('Working paper'!CN70)</f>
        <v>0</v>
      </c>
      <c r="D70" s="216">
        <f>SUM('Working paper'!CO70)</f>
        <v>0</v>
      </c>
      <c r="G70">
        <v>2529</v>
      </c>
      <c r="H70" t="s">
        <v>135</v>
      </c>
      <c r="I70" t="s">
        <v>390</v>
      </c>
      <c r="J70" s="151">
        <f t="shared" si="4"/>
        <v>0</v>
      </c>
      <c r="K70" s="151">
        <f t="shared" si="5"/>
        <v>0</v>
      </c>
      <c r="M70" s="151">
        <f t="shared" ref="M70:M133" si="6">ROUND(J70,0)</f>
        <v>0</v>
      </c>
      <c r="N70" s="151">
        <f t="shared" ref="N70:N133" si="7">ROUND(K70,0)</f>
        <v>0</v>
      </c>
    </row>
    <row r="71" spans="1:14" x14ac:dyDescent="0.2">
      <c r="A71" s="73"/>
      <c r="B71" s="25" t="s">
        <v>1102</v>
      </c>
      <c r="C71" s="216">
        <f>SUM('Working paper'!CN71)</f>
        <v>0</v>
      </c>
      <c r="D71" s="216">
        <f>SUM('Working paper'!CO71)</f>
        <v>0</v>
      </c>
      <c r="G71">
        <v>2531</v>
      </c>
      <c r="H71" t="s">
        <v>136</v>
      </c>
      <c r="I71" t="s">
        <v>391</v>
      </c>
      <c r="J71" s="151">
        <f t="shared" si="4"/>
        <v>0</v>
      </c>
      <c r="K71" s="151">
        <f t="shared" si="5"/>
        <v>0</v>
      </c>
      <c r="M71" s="151">
        <f t="shared" si="6"/>
        <v>0</v>
      </c>
      <c r="N71" s="151">
        <f t="shared" si="7"/>
        <v>0</v>
      </c>
    </row>
    <row r="72" spans="1:14" x14ac:dyDescent="0.2">
      <c r="A72" s="73">
        <v>2250</v>
      </c>
      <c r="B72" s="25" t="s">
        <v>1103</v>
      </c>
      <c r="C72" s="216">
        <f>SUM('Working paper'!CN72)</f>
        <v>0</v>
      </c>
      <c r="D72" s="216">
        <f>SUM('Working paper'!CO72)</f>
        <v>0</v>
      </c>
      <c r="G72">
        <v>2533</v>
      </c>
      <c r="H72" t="s">
        <v>137</v>
      </c>
      <c r="I72" t="s">
        <v>392</v>
      </c>
      <c r="J72" s="151">
        <f t="shared" si="4"/>
        <v>-16936.25</v>
      </c>
      <c r="K72" s="151">
        <f t="shared" si="5"/>
        <v>0</v>
      </c>
      <c r="M72" s="151">
        <f t="shared" si="6"/>
        <v>-16936</v>
      </c>
      <c r="N72" s="151">
        <f t="shared" si="7"/>
        <v>0</v>
      </c>
    </row>
    <row r="73" spans="1:14" x14ac:dyDescent="0.2">
      <c r="A73" s="73"/>
      <c r="B73" s="25" t="s">
        <v>1103</v>
      </c>
      <c r="C73" s="216">
        <f>SUM('Working paper'!CN73)</f>
        <v>0</v>
      </c>
      <c r="D73" s="216">
        <f>SUM('Working paper'!CO73)</f>
        <v>0</v>
      </c>
      <c r="G73">
        <v>2534</v>
      </c>
      <c r="H73" t="s">
        <v>518</v>
      </c>
      <c r="I73" t="s">
        <v>393</v>
      </c>
      <c r="J73" s="151">
        <f t="shared" si="4"/>
        <v>0</v>
      </c>
      <c r="K73" s="151">
        <f t="shared" si="5"/>
        <v>0</v>
      </c>
      <c r="M73" s="151">
        <f t="shared" si="6"/>
        <v>0</v>
      </c>
      <c r="N73" s="151">
        <f t="shared" si="7"/>
        <v>0</v>
      </c>
    </row>
    <row r="74" spans="1:14" x14ac:dyDescent="0.2">
      <c r="A74" s="73">
        <v>2251</v>
      </c>
      <c r="B74" s="25" t="s">
        <v>909</v>
      </c>
      <c r="C74" s="216">
        <f>SUM('Working paper'!CN74)</f>
        <v>0</v>
      </c>
      <c r="D74" s="216">
        <f>SUM('Working paper'!CO74)</f>
        <v>0</v>
      </c>
      <c r="G74">
        <v>2539</v>
      </c>
      <c r="H74" t="s">
        <v>138</v>
      </c>
      <c r="I74" t="s">
        <v>394</v>
      </c>
      <c r="J74" s="151">
        <f t="shared" si="4"/>
        <v>0</v>
      </c>
      <c r="K74" s="151">
        <f t="shared" si="5"/>
        <v>0</v>
      </c>
      <c r="M74" s="151">
        <f t="shared" si="6"/>
        <v>0</v>
      </c>
      <c r="N74" s="151">
        <f t="shared" si="7"/>
        <v>0</v>
      </c>
    </row>
    <row r="75" spans="1:14" x14ac:dyDescent="0.2">
      <c r="A75" s="73"/>
      <c r="B75" s="25" t="s">
        <v>909</v>
      </c>
      <c r="C75" s="216">
        <f>SUM('Working paper'!CN75)</f>
        <v>0</v>
      </c>
      <c r="D75" s="216">
        <f>SUM('Working paper'!CO75)</f>
        <v>0</v>
      </c>
      <c r="G75">
        <v>2543</v>
      </c>
      <c r="H75" t="s">
        <v>469</v>
      </c>
      <c r="I75" t="s">
        <v>257</v>
      </c>
      <c r="J75" s="151">
        <f t="shared" si="4"/>
        <v>0</v>
      </c>
      <c r="K75" s="151">
        <f t="shared" si="5"/>
        <v>0</v>
      </c>
      <c r="M75" s="151">
        <f t="shared" si="6"/>
        <v>0</v>
      </c>
      <c r="N75" s="151">
        <f t="shared" si="7"/>
        <v>0</v>
      </c>
    </row>
    <row r="76" spans="1:14" x14ac:dyDescent="0.2">
      <c r="A76" s="73">
        <v>2252</v>
      </c>
      <c r="B76" s="25" t="s">
        <v>910</v>
      </c>
      <c r="C76" s="216">
        <f>SUM('Working paper'!CN76)</f>
        <v>0</v>
      </c>
      <c r="D76" s="216">
        <f>SUM('Working paper'!CO76)</f>
        <v>0</v>
      </c>
      <c r="G76">
        <v>2555</v>
      </c>
      <c r="H76" t="s">
        <v>291</v>
      </c>
      <c r="I76" t="s">
        <v>395</v>
      </c>
      <c r="J76" s="151">
        <f t="shared" si="4"/>
        <v>-41121.629999999997</v>
      </c>
      <c r="K76" s="151">
        <f t="shared" si="5"/>
        <v>0</v>
      </c>
      <c r="M76" s="151">
        <f t="shared" si="6"/>
        <v>-41122</v>
      </c>
      <c r="N76" s="151">
        <f t="shared" si="7"/>
        <v>0</v>
      </c>
    </row>
    <row r="77" spans="1:14" x14ac:dyDescent="0.2">
      <c r="A77" s="73"/>
      <c r="B77" s="25" t="s">
        <v>910</v>
      </c>
      <c r="C77" s="216">
        <f>SUM('Working paper'!CN77)</f>
        <v>0</v>
      </c>
      <c r="D77" s="216">
        <f>SUM('Working paper'!CO77)</f>
        <v>0</v>
      </c>
      <c r="G77">
        <v>2560</v>
      </c>
      <c r="H77" t="s">
        <v>470</v>
      </c>
      <c r="I77" t="s">
        <v>259</v>
      </c>
      <c r="J77" s="151">
        <f t="shared" si="4"/>
        <v>-20522.75</v>
      </c>
      <c r="K77" s="151">
        <f t="shared" si="5"/>
        <v>0</v>
      </c>
      <c r="M77" s="151">
        <f t="shared" si="6"/>
        <v>-20523</v>
      </c>
      <c r="N77" s="151">
        <f t="shared" si="7"/>
        <v>0</v>
      </c>
    </row>
    <row r="78" spans="1:14" x14ac:dyDescent="0.2">
      <c r="A78" s="73">
        <v>2254</v>
      </c>
      <c r="B78" s="25" t="s">
        <v>911</v>
      </c>
      <c r="C78" s="216">
        <f>SUM('Working paper'!CN78)</f>
        <v>-6314.5</v>
      </c>
      <c r="D78" s="216">
        <f>SUM('Working paper'!CO78)</f>
        <v>0</v>
      </c>
      <c r="G78">
        <v>2561</v>
      </c>
      <c r="H78" t="s">
        <v>292</v>
      </c>
      <c r="I78" t="s">
        <v>260</v>
      </c>
      <c r="J78" s="151">
        <f t="shared" si="4"/>
        <v>0</v>
      </c>
      <c r="K78" s="151">
        <f t="shared" si="5"/>
        <v>0</v>
      </c>
      <c r="M78" s="151">
        <f t="shared" si="6"/>
        <v>0</v>
      </c>
      <c r="N78" s="151">
        <f t="shared" si="7"/>
        <v>0</v>
      </c>
    </row>
    <row r="79" spans="1:14" x14ac:dyDescent="0.2">
      <c r="A79" s="73"/>
      <c r="B79" s="25" t="s">
        <v>911</v>
      </c>
      <c r="C79" s="216">
        <f>SUM('Working paper'!CN79)</f>
        <v>0</v>
      </c>
      <c r="D79" s="216">
        <f>SUM('Working paper'!CO79)</f>
        <v>0</v>
      </c>
      <c r="G79">
        <v>2562</v>
      </c>
      <c r="H79" t="s">
        <v>139</v>
      </c>
      <c r="I79" t="s">
        <v>261</v>
      </c>
      <c r="J79" s="151">
        <f t="shared" si="4"/>
        <v>0</v>
      </c>
      <c r="K79" s="151">
        <f t="shared" si="5"/>
        <v>0</v>
      </c>
      <c r="M79" s="151">
        <f t="shared" si="6"/>
        <v>0</v>
      </c>
      <c r="N79" s="151">
        <f t="shared" si="7"/>
        <v>0</v>
      </c>
    </row>
    <row r="80" spans="1:14" x14ac:dyDescent="0.2">
      <c r="A80" s="73">
        <v>2255</v>
      </c>
      <c r="B80" s="25" t="s">
        <v>912</v>
      </c>
      <c r="C80" s="216">
        <f>SUM('Working paper'!CN80)</f>
        <v>0</v>
      </c>
      <c r="D80" s="216">
        <f>SUM('Working paper'!CO80)</f>
        <v>0</v>
      </c>
      <c r="G80">
        <v>2563</v>
      </c>
      <c r="H80" t="s">
        <v>140</v>
      </c>
      <c r="I80" t="s">
        <v>396</v>
      </c>
      <c r="J80" s="151">
        <f t="shared" si="4"/>
        <v>-3622.25</v>
      </c>
      <c r="K80" s="151">
        <f t="shared" si="5"/>
        <v>0</v>
      </c>
      <c r="M80" s="151">
        <f t="shared" si="6"/>
        <v>-3622</v>
      </c>
      <c r="N80" s="151">
        <f t="shared" si="7"/>
        <v>0</v>
      </c>
    </row>
    <row r="81" spans="1:14" x14ac:dyDescent="0.2">
      <c r="A81" s="73"/>
      <c r="B81" s="25" t="s">
        <v>912</v>
      </c>
      <c r="C81" s="216">
        <f>SUM('Working paper'!CN81)</f>
        <v>0</v>
      </c>
      <c r="D81" s="216">
        <f>SUM('Working paper'!CO81)</f>
        <v>0</v>
      </c>
      <c r="G81">
        <v>2565</v>
      </c>
      <c r="H81" t="s">
        <v>141</v>
      </c>
      <c r="I81" t="s">
        <v>397</v>
      </c>
      <c r="J81" s="151">
        <f t="shared" si="4"/>
        <v>-11890.25</v>
      </c>
      <c r="K81" s="151">
        <f t="shared" si="5"/>
        <v>0</v>
      </c>
      <c r="M81" s="151">
        <f t="shared" si="6"/>
        <v>-11890</v>
      </c>
      <c r="N81" s="151">
        <f t="shared" si="7"/>
        <v>0</v>
      </c>
    </row>
    <row r="82" spans="1:14" x14ac:dyDescent="0.2">
      <c r="A82" s="73">
        <v>2302</v>
      </c>
      <c r="B82" s="25" t="s">
        <v>1077</v>
      </c>
      <c r="C82" s="216">
        <f>SUM('Working paper'!CN82)</f>
        <v>0</v>
      </c>
      <c r="D82" s="216">
        <f>SUM('Working paper'!CO82)</f>
        <v>0</v>
      </c>
      <c r="G82">
        <v>2566</v>
      </c>
      <c r="H82" t="s">
        <v>519</v>
      </c>
      <c r="I82" t="s">
        <v>264</v>
      </c>
      <c r="J82" s="151">
        <f t="shared" si="4"/>
        <v>0</v>
      </c>
      <c r="K82" s="151">
        <f t="shared" si="5"/>
        <v>0</v>
      </c>
      <c r="M82" s="151">
        <f t="shared" si="6"/>
        <v>0</v>
      </c>
      <c r="N82" s="151">
        <f t="shared" si="7"/>
        <v>0</v>
      </c>
    </row>
    <row r="83" spans="1:14" x14ac:dyDescent="0.2">
      <c r="A83" s="73"/>
      <c r="B83" s="25" t="s">
        <v>1077</v>
      </c>
      <c r="C83" s="216">
        <f>SUM('Working paper'!CN83)</f>
        <v>0</v>
      </c>
      <c r="D83" s="216">
        <f>SUM('Working paper'!CO83)</f>
        <v>0</v>
      </c>
      <c r="G83">
        <v>2567</v>
      </c>
      <c r="H83" t="s">
        <v>471</v>
      </c>
      <c r="I83" t="s">
        <v>398</v>
      </c>
      <c r="J83" s="151">
        <f t="shared" si="4"/>
        <v>0</v>
      </c>
      <c r="K83" s="151">
        <f t="shared" si="5"/>
        <v>0</v>
      </c>
      <c r="M83" s="151">
        <f t="shared" si="6"/>
        <v>0</v>
      </c>
      <c r="N83" s="151">
        <f t="shared" si="7"/>
        <v>0</v>
      </c>
    </row>
    <row r="84" spans="1:14" x14ac:dyDescent="0.2">
      <c r="A84" s="73">
        <v>2303</v>
      </c>
      <c r="B84" s="25" t="s">
        <v>1078</v>
      </c>
      <c r="C84" s="216">
        <f>SUM('Working paper'!CN84)</f>
        <v>0</v>
      </c>
      <c r="D84" s="216">
        <f>SUM('Working paper'!CO84)</f>
        <v>0</v>
      </c>
      <c r="G84">
        <v>2569</v>
      </c>
      <c r="H84" t="s">
        <v>142</v>
      </c>
      <c r="I84" t="s">
        <v>399</v>
      </c>
      <c r="J84" s="151">
        <f t="shared" si="4"/>
        <v>0</v>
      </c>
      <c r="K84" s="151">
        <f t="shared" si="5"/>
        <v>0</v>
      </c>
      <c r="M84" s="151">
        <f t="shared" si="6"/>
        <v>0</v>
      </c>
      <c r="N84" s="151">
        <f t="shared" si="7"/>
        <v>0</v>
      </c>
    </row>
    <row r="85" spans="1:14" x14ac:dyDescent="0.2">
      <c r="A85" s="73"/>
      <c r="B85" s="25" t="s">
        <v>1078</v>
      </c>
      <c r="C85" s="216">
        <f>SUM('Working paper'!CN85)</f>
        <v>0</v>
      </c>
      <c r="D85" s="216">
        <f>SUM('Working paper'!CO85)</f>
        <v>0</v>
      </c>
      <c r="G85">
        <v>2572</v>
      </c>
      <c r="H85" t="s">
        <v>520</v>
      </c>
      <c r="I85" t="s">
        <v>400</v>
      </c>
      <c r="J85" s="151">
        <f t="shared" si="4"/>
        <v>0</v>
      </c>
      <c r="K85" s="151">
        <f t="shared" si="5"/>
        <v>0</v>
      </c>
      <c r="M85" s="151">
        <f t="shared" si="6"/>
        <v>0</v>
      </c>
      <c r="N85" s="151">
        <f t="shared" si="7"/>
        <v>0</v>
      </c>
    </row>
    <row r="86" spans="1:14" x14ac:dyDescent="0.2">
      <c r="A86" s="73">
        <v>2304</v>
      </c>
      <c r="B86" s="25" t="s">
        <v>863</v>
      </c>
      <c r="C86" s="216">
        <f>SUM('Working paper'!CN86)</f>
        <v>0</v>
      </c>
      <c r="D86" s="216">
        <f>SUM('Working paper'!CO86)</f>
        <v>0</v>
      </c>
      <c r="G86">
        <v>2573</v>
      </c>
      <c r="H86" t="s">
        <v>521</v>
      </c>
      <c r="I86" t="s">
        <v>401</v>
      </c>
      <c r="J86" s="151">
        <f t="shared" ref="J86:J149" si="8">SUMIF(A:A,G86,C:C)</f>
        <v>0</v>
      </c>
      <c r="K86" s="151">
        <f t="shared" ref="K86:K149" si="9">SUMIF(A:A,G86,D:D)</f>
        <v>0</v>
      </c>
      <c r="M86" s="151">
        <f t="shared" si="6"/>
        <v>0</v>
      </c>
      <c r="N86" s="151">
        <f t="shared" si="7"/>
        <v>0</v>
      </c>
    </row>
    <row r="87" spans="1:14" x14ac:dyDescent="0.2">
      <c r="A87" s="73"/>
      <c r="B87" s="25" t="s">
        <v>863</v>
      </c>
      <c r="C87" s="216">
        <f>SUM('Working paper'!CN87)</f>
        <v>0</v>
      </c>
      <c r="D87" s="216">
        <f>SUM('Working paper'!CO87)</f>
        <v>0</v>
      </c>
      <c r="G87">
        <v>2574</v>
      </c>
      <c r="H87" t="s">
        <v>293</v>
      </c>
      <c r="I87" t="s">
        <v>85</v>
      </c>
      <c r="J87" s="151">
        <f t="shared" si="8"/>
        <v>0</v>
      </c>
      <c r="K87" s="151">
        <f t="shared" si="9"/>
        <v>0</v>
      </c>
      <c r="M87" s="151">
        <f t="shared" si="6"/>
        <v>0</v>
      </c>
      <c r="N87" s="151">
        <f t="shared" si="7"/>
        <v>0</v>
      </c>
    </row>
    <row r="88" spans="1:14" x14ac:dyDescent="0.2">
      <c r="A88" s="254">
        <v>2352</v>
      </c>
      <c r="B88" s="239" t="s">
        <v>913</v>
      </c>
      <c r="C88" s="216">
        <f>SUM('Working paper'!CN88)</f>
        <v>-17384.25</v>
      </c>
      <c r="D88" s="216">
        <f>SUM('Working paper'!CO88)</f>
        <v>0</v>
      </c>
      <c r="G88">
        <v>2578</v>
      </c>
      <c r="H88" t="s">
        <v>472</v>
      </c>
      <c r="I88" t="s">
        <v>42</v>
      </c>
      <c r="J88" s="151">
        <f t="shared" si="8"/>
        <v>0</v>
      </c>
      <c r="K88" s="151">
        <f t="shared" si="9"/>
        <v>0</v>
      </c>
      <c r="M88" s="151">
        <f t="shared" si="6"/>
        <v>0</v>
      </c>
      <c r="N88" s="151">
        <f t="shared" si="7"/>
        <v>0</v>
      </c>
    </row>
    <row r="89" spans="1:14" x14ac:dyDescent="0.2">
      <c r="A89" s="254"/>
      <c r="B89" s="239" t="s">
        <v>913</v>
      </c>
      <c r="C89" s="216">
        <f>SUM('Working paper'!CN89)</f>
        <v>0</v>
      </c>
      <c r="D89" s="216">
        <f>SUM('Working paper'!CO89)</f>
        <v>0</v>
      </c>
      <c r="G89">
        <v>2583</v>
      </c>
      <c r="H89" t="s">
        <v>143</v>
      </c>
      <c r="I89" t="s">
        <v>402</v>
      </c>
      <c r="J89" s="151">
        <f t="shared" si="8"/>
        <v>-2161.25</v>
      </c>
      <c r="K89" s="151">
        <f t="shared" si="9"/>
        <v>0</v>
      </c>
      <c r="M89" s="151">
        <f t="shared" si="6"/>
        <v>-2161</v>
      </c>
      <c r="N89" s="151">
        <f t="shared" si="7"/>
        <v>0</v>
      </c>
    </row>
    <row r="90" spans="1:14" x14ac:dyDescent="0.2">
      <c r="A90" s="73">
        <v>2353</v>
      </c>
      <c r="B90" s="25" t="s">
        <v>864</v>
      </c>
      <c r="C90" s="216">
        <f>SUM('Working paper'!CN90)</f>
        <v>-21307.5</v>
      </c>
      <c r="D90" s="216">
        <f>SUM('Working paper'!CO90)</f>
        <v>0</v>
      </c>
      <c r="G90">
        <v>2587</v>
      </c>
      <c r="H90" t="s">
        <v>294</v>
      </c>
      <c r="I90" t="s">
        <v>403</v>
      </c>
      <c r="J90" s="151">
        <f t="shared" si="8"/>
        <v>-94872.63</v>
      </c>
      <c r="K90" s="151">
        <f t="shared" si="9"/>
        <v>0.3999999999996362</v>
      </c>
      <c r="M90" s="151">
        <f t="shared" si="6"/>
        <v>-94873</v>
      </c>
      <c r="N90" s="151">
        <f t="shared" si="7"/>
        <v>0</v>
      </c>
    </row>
    <row r="91" spans="1:14" x14ac:dyDescent="0.2">
      <c r="A91" s="73"/>
      <c r="B91" s="25" t="s">
        <v>864</v>
      </c>
      <c r="C91" s="216">
        <f>SUM('Working paper'!CN91)</f>
        <v>0</v>
      </c>
      <c r="D91" s="216">
        <f>SUM('Working paper'!CO91)</f>
        <v>0</v>
      </c>
      <c r="G91">
        <v>2589</v>
      </c>
      <c r="H91" t="s">
        <v>144</v>
      </c>
      <c r="I91" t="s">
        <v>404</v>
      </c>
      <c r="J91" s="151">
        <f t="shared" si="8"/>
        <v>-23320.5</v>
      </c>
      <c r="K91" s="151">
        <f t="shared" si="9"/>
        <v>0</v>
      </c>
      <c r="M91" s="151">
        <f t="shared" si="6"/>
        <v>-23321</v>
      </c>
      <c r="N91" s="151">
        <f t="shared" si="7"/>
        <v>0</v>
      </c>
    </row>
    <row r="92" spans="1:14" x14ac:dyDescent="0.2">
      <c r="A92" s="73">
        <v>2354</v>
      </c>
      <c r="B92" s="25" t="s">
        <v>914</v>
      </c>
      <c r="C92" s="216">
        <f>SUM('Working paper'!CN92)</f>
        <v>-11633.759999999995</v>
      </c>
      <c r="D92" s="216">
        <f>SUM('Working paper'!CO92)</f>
        <v>0</v>
      </c>
      <c r="G92">
        <v>2590</v>
      </c>
      <c r="H92" t="s">
        <v>295</v>
      </c>
      <c r="I92" t="s">
        <v>405</v>
      </c>
      <c r="J92" s="151">
        <f t="shared" si="8"/>
        <v>-31196</v>
      </c>
      <c r="K92" s="151">
        <f t="shared" si="9"/>
        <v>0</v>
      </c>
      <c r="M92" s="151">
        <f t="shared" si="6"/>
        <v>-31196</v>
      </c>
      <c r="N92" s="151">
        <f t="shared" si="7"/>
        <v>0</v>
      </c>
    </row>
    <row r="93" spans="1:14" x14ac:dyDescent="0.2">
      <c r="A93" s="73"/>
      <c r="B93" s="25" t="s">
        <v>914</v>
      </c>
      <c r="C93" s="216">
        <f>SUM('Working paper'!CN93)</f>
        <v>0</v>
      </c>
      <c r="D93" s="216">
        <f>SUM('Working paper'!CO93)</f>
        <v>0</v>
      </c>
      <c r="G93">
        <v>2591</v>
      </c>
      <c r="H93" t="s">
        <v>522</v>
      </c>
      <c r="I93" t="s">
        <v>406</v>
      </c>
      <c r="J93" s="151">
        <f t="shared" si="8"/>
        <v>-34295.25</v>
      </c>
      <c r="K93" s="151">
        <f t="shared" si="9"/>
        <v>0</v>
      </c>
      <c r="M93" s="151">
        <f t="shared" si="6"/>
        <v>-34295</v>
      </c>
      <c r="N93" s="151">
        <f t="shared" si="7"/>
        <v>0</v>
      </c>
    </row>
    <row r="94" spans="1:14" x14ac:dyDescent="0.2">
      <c r="A94" s="73">
        <v>2357</v>
      </c>
      <c r="B94" s="25" t="s">
        <v>915</v>
      </c>
      <c r="C94" s="216">
        <f>SUM('Working paper'!CN94)</f>
        <v>-2166.5</v>
      </c>
      <c r="D94" s="216">
        <f>SUM('Working paper'!CO94)</f>
        <v>0</v>
      </c>
      <c r="G94">
        <v>2592</v>
      </c>
      <c r="H94" t="s">
        <v>296</v>
      </c>
      <c r="I94" t="s">
        <v>48</v>
      </c>
      <c r="J94" s="151">
        <f t="shared" si="8"/>
        <v>0</v>
      </c>
      <c r="K94" s="151">
        <f t="shared" si="9"/>
        <v>0</v>
      </c>
      <c r="M94" s="151">
        <f t="shared" si="6"/>
        <v>0</v>
      </c>
      <c r="N94" s="151">
        <f t="shared" si="7"/>
        <v>0</v>
      </c>
    </row>
    <row r="95" spans="1:14" x14ac:dyDescent="0.2">
      <c r="A95" s="73"/>
      <c r="B95" s="25" t="s">
        <v>915</v>
      </c>
      <c r="C95" s="216">
        <f>SUM('Working paper'!CN95)</f>
        <v>0</v>
      </c>
      <c r="D95" s="216">
        <f>SUM('Working paper'!CO95)</f>
        <v>0</v>
      </c>
      <c r="G95">
        <v>2593</v>
      </c>
      <c r="H95" t="s">
        <v>145</v>
      </c>
      <c r="I95" t="s">
        <v>86</v>
      </c>
      <c r="J95" s="151">
        <f t="shared" si="8"/>
        <v>0</v>
      </c>
      <c r="K95" s="151">
        <f t="shared" si="9"/>
        <v>0</v>
      </c>
      <c r="M95" s="151">
        <f t="shared" si="6"/>
        <v>0</v>
      </c>
      <c r="N95" s="151">
        <f t="shared" si="7"/>
        <v>0</v>
      </c>
    </row>
    <row r="96" spans="1:14" x14ac:dyDescent="0.2">
      <c r="A96" s="73">
        <v>2401</v>
      </c>
      <c r="B96" s="25" t="s">
        <v>1079</v>
      </c>
      <c r="C96" s="216">
        <f>SUM('Working paper'!CN96)</f>
        <v>0</v>
      </c>
      <c r="D96" s="216">
        <f>SUM('Working paper'!CO96)</f>
        <v>0</v>
      </c>
      <c r="G96">
        <v>2594</v>
      </c>
      <c r="H96" t="s">
        <v>146</v>
      </c>
      <c r="I96" t="s">
        <v>407</v>
      </c>
      <c r="J96" s="151">
        <f t="shared" si="8"/>
        <v>0</v>
      </c>
      <c r="K96" s="151">
        <f t="shared" si="9"/>
        <v>0</v>
      </c>
      <c r="M96" s="151">
        <f t="shared" si="6"/>
        <v>0</v>
      </c>
      <c r="N96" s="151">
        <f t="shared" si="7"/>
        <v>0</v>
      </c>
    </row>
    <row r="97" spans="1:14" x14ac:dyDescent="0.2">
      <c r="A97" s="73"/>
      <c r="B97" s="25" t="s">
        <v>1079</v>
      </c>
      <c r="C97" s="216">
        <f>SUM('Working paper'!CN97)</f>
        <v>0</v>
      </c>
      <c r="D97" s="216">
        <f>SUM('Working paper'!CO97)</f>
        <v>0</v>
      </c>
      <c r="G97">
        <v>2595</v>
      </c>
      <c r="H97" t="s">
        <v>147</v>
      </c>
      <c r="I97" t="s">
        <v>736</v>
      </c>
      <c r="J97" s="151">
        <f t="shared" si="8"/>
        <v>-30799.65</v>
      </c>
      <c r="K97" s="151">
        <f t="shared" si="9"/>
        <v>0</v>
      </c>
      <c r="M97" s="151">
        <f t="shared" si="6"/>
        <v>-30800</v>
      </c>
      <c r="N97" s="151">
        <f t="shared" si="7"/>
        <v>0</v>
      </c>
    </row>
    <row r="98" spans="1:14" x14ac:dyDescent="0.2">
      <c r="A98" s="73">
        <v>2450</v>
      </c>
      <c r="B98" s="25" t="s">
        <v>1080</v>
      </c>
      <c r="C98" s="216">
        <f>SUM('Working paper'!CN98)</f>
        <v>-18454.5</v>
      </c>
      <c r="D98" s="216">
        <f>SUM('Working paper'!CO98)</f>
        <v>0</v>
      </c>
      <c r="G98">
        <v>2596</v>
      </c>
      <c r="H98" t="s">
        <v>523</v>
      </c>
      <c r="I98" t="s">
        <v>737</v>
      </c>
      <c r="J98" s="151">
        <f t="shared" si="8"/>
        <v>0</v>
      </c>
      <c r="K98" s="151">
        <f t="shared" si="9"/>
        <v>0</v>
      </c>
      <c r="M98" s="151">
        <f t="shared" si="6"/>
        <v>0</v>
      </c>
      <c r="N98" s="151">
        <f t="shared" si="7"/>
        <v>0</v>
      </c>
    </row>
    <row r="99" spans="1:14" x14ac:dyDescent="0.2">
      <c r="A99" s="73"/>
      <c r="B99" s="25" t="s">
        <v>1080</v>
      </c>
      <c r="C99" s="216">
        <f>SUM('Working paper'!CN99)</f>
        <v>0</v>
      </c>
      <c r="D99" s="216">
        <f>SUM('Working paper'!CO99)</f>
        <v>0</v>
      </c>
      <c r="G99">
        <v>2597</v>
      </c>
      <c r="H99" t="s">
        <v>473</v>
      </c>
      <c r="I99" t="s">
        <v>51</v>
      </c>
      <c r="J99" s="151">
        <f t="shared" si="8"/>
        <v>0</v>
      </c>
      <c r="K99" s="151">
        <f t="shared" si="9"/>
        <v>0</v>
      </c>
      <c r="M99" s="151">
        <f t="shared" si="6"/>
        <v>0</v>
      </c>
      <c r="N99" s="151">
        <f t="shared" si="7"/>
        <v>0</v>
      </c>
    </row>
    <row r="100" spans="1:14" x14ac:dyDescent="0.2">
      <c r="A100" s="73">
        <v>2452</v>
      </c>
      <c r="B100" s="25" t="s">
        <v>1081</v>
      </c>
      <c r="C100" s="216">
        <f>SUM('Working paper'!CN100)</f>
        <v>0</v>
      </c>
      <c r="D100" s="216">
        <f>SUM('Working paper'!CO100)</f>
        <v>0</v>
      </c>
      <c r="G100">
        <v>2598</v>
      </c>
      <c r="H100" t="s">
        <v>148</v>
      </c>
      <c r="I100" t="s">
        <v>738</v>
      </c>
      <c r="J100" s="151">
        <f t="shared" si="8"/>
        <v>0</v>
      </c>
      <c r="K100" s="151">
        <f t="shared" si="9"/>
        <v>0</v>
      </c>
      <c r="M100" s="151">
        <f t="shared" si="6"/>
        <v>0</v>
      </c>
      <c r="N100" s="151">
        <f t="shared" si="7"/>
        <v>0</v>
      </c>
    </row>
    <row r="101" spans="1:14" x14ac:dyDescent="0.2">
      <c r="A101" s="73"/>
      <c r="B101" s="25" t="s">
        <v>1081</v>
      </c>
      <c r="C101" s="216">
        <f>SUM('Working paper'!CN101)</f>
        <v>0</v>
      </c>
      <c r="D101" s="216">
        <f>SUM('Working paper'!CO101)</f>
        <v>0</v>
      </c>
      <c r="G101">
        <v>2601</v>
      </c>
      <c r="H101" t="s">
        <v>474</v>
      </c>
      <c r="I101" t="s">
        <v>739</v>
      </c>
      <c r="J101" s="151">
        <f t="shared" si="8"/>
        <v>-35154</v>
      </c>
      <c r="K101" s="151">
        <f t="shared" si="9"/>
        <v>0</v>
      </c>
      <c r="M101" s="151">
        <f t="shared" si="6"/>
        <v>-35154</v>
      </c>
      <c r="N101" s="151">
        <f t="shared" si="7"/>
        <v>0</v>
      </c>
    </row>
    <row r="102" spans="1:14" x14ac:dyDescent="0.2">
      <c r="A102" s="73">
        <v>2455</v>
      </c>
      <c r="B102" s="25" t="s">
        <v>916</v>
      </c>
      <c r="C102" s="216">
        <f>SUM('Working paper'!CN102)</f>
        <v>0</v>
      </c>
      <c r="D102" s="216">
        <f>SUM('Working paper'!CO102)</f>
        <v>0</v>
      </c>
      <c r="G102">
        <v>2602</v>
      </c>
      <c r="H102" t="s">
        <v>475</v>
      </c>
      <c r="I102" t="s">
        <v>740</v>
      </c>
      <c r="J102" s="151">
        <f t="shared" si="8"/>
        <v>-8286.25</v>
      </c>
      <c r="K102" s="151">
        <f t="shared" si="9"/>
        <v>0</v>
      </c>
      <c r="M102" s="151">
        <f t="shared" si="6"/>
        <v>-8286</v>
      </c>
      <c r="N102" s="151">
        <f t="shared" si="7"/>
        <v>0</v>
      </c>
    </row>
    <row r="103" spans="1:14" x14ac:dyDescent="0.2">
      <c r="A103" s="73"/>
      <c r="B103" s="25" t="s">
        <v>916</v>
      </c>
      <c r="C103" s="216">
        <f>SUM('Working paper'!CN103)</f>
        <v>0</v>
      </c>
      <c r="D103" s="216">
        <f>SUM('Working paper'!CO103)</f>
        <v>0</v>
      </c>
      <c r="G103">
        <v>2603</v>
      </c>
      <c r="H103" t="s">
        <v>476</v>
      </c>
      <c r="I103" t="s">
        <v>54</v>
      </c>
      <c r="J103" s="151">
        <f t="shared" si="8"/>
        <v>0</v>
      </c>
      <c r="K103" s="151">
        <f t="shared" si="9"/>
        <v>0</v>
      </c>
      <c r="M103" s="151">
        <f t="shared" si="6"/>
        <v>0</v>
      </c>
      <c r="N103" s="151">
        <f t="shared" si="7"/>
        <v>0</v>
      </c>
    </row>
    <row r="104" spans="1:14" x14ac:dyDescent="0.2">
      <c r="A104" s="73">
        <v>2456</v>
      </c>
      <c r="B104" s="25" t="s">
        <v>917</v>
      </c>
      <c r="C104" s="216">
        <f>SUM('Working paper'!CN104)</f>
        <v>-9523.7900000000009</v>
      </c>
      <c r="D104" s="216">
        <f>SUM('Working paper'!CO104)</f>
        <v>0</v>
      </c>
      <c r="G104">
        <v>2605</v>
      </c>
      <c r="H104" t="s">
        <v>297</v>
      </c>
      <c r="I104" t="s">
        <v>741</v>
      </c>
      <c r="J104" s="151">
        <f t="shared" si="8"/>
        <v>-29102.25</v>
      </c>
      <c r="K104" s="151">
        <f t="shared" si="9"/>
        <v>0</v>
      </c>
      <c r="M104" s="151">
        <f t="shared" si="6"/>
        <v>-29102</v>
      </c>
      <c r="N104" s="151">
        <f t="shared" si="7"/>
        <v>0</v>
      </c>
    </row>
    <row r="105" spans="1:14" x14ac:dyDescent="0.2">
      <c r="A105" s="73"/>
      <c r="B105" s="25" t="s">
        <v>917</v>
      </c>
      <c r="C105" s="216">
        <f>SUM('Working paper'!CN105)</f>
        <v>0</v>
      </c>
      <c r="D105" s="216">
        <f>SUM('Working paper'!CO105)</f>
        <v>0</v>
      </c>
      <c r="G105">
        <v>2606</v>
      </c>
      <c r="H105" t="s">
        <v>149</v>
      </c>
      <c r="I105" t="s">
        <v>742</v>
      </c>
      <c r="J105" s="151">
        <f t="shared" si="8"/>
        <v>0</v>
      </c>
      <c r="K105" s="151">
        <f t="shared" si="9"/>
        <v>0</v>
      </c>
      <c r="M105" s="151">
        <f t="shared" si="6"/>
        <v>0</v>
      </c>
      <c r="N105" s="151">
        <f t="shared" si="7"/>
        <v>0</v>
      </c>
    </row>
    <row r="106" spans="1:14" x14ac:dyDescent="0.2">
      <c r="A106" s="73">
        <v>2459</v>
      </c>
      <c r="B106" s="25" t="s">
        <v>918</v>
      </c>
      <c r="C106" s="216">
        <f>SUM('Working paper'!CN106)</f>
        <v>0</v>
      </c>
      <c r="D106" s="216">
        <f>SUM('Working paper'!CO106)</f>
        <v>0</v>
      </c>
      <c r="G106">
        <v>2607</v>
      </c>
      <c r="H106" t="s">
        <v>150</v>
      </c>
      <c r="I106" t="s">
        <v>743</v>
      </c>
      <c r="J106" s="151">
        <f t="shared" si="8"/>
        <v>0</v>
      </c>
      <c r="K106" s="151">
        <f t="shared" si="9"/>
        <v>0</v>
      </c>
      <c r="M106" s="151">
        <f t="shared" si="6"/>
        <v>0</v>
      </c>
      <c r="N106" s="151">
        <f t="shared" si="7"/>
        <v>0</v>
      </c>
    </row>
    <row r="107" spans="1:14" x14ac:dyDescent="0.2">
      <c r="A107" s="73"/>
      <c r="B107" s="25" t="s">
        <v>918</v>
      </c>
      <c r="C107" s="216">
        <f>SUM('Working paper'!CN107)</f>
        <v>0</v>
      </c>
      <c r="D107" s="216">
        <f>SUM('Working paper'!CO107)</f>
        <v>0</v>
      </c>
      <c r="G107">
        <v>2608</v>
      </c>
      <c r="H107" t="s">
        <v>524</v>
      </c>
      <c r="I107" t="s">
        <v>744</v>
      </c>
      <c r="J107" s="151">
        <f t="shared" si="8"/>
        <v>-23302.25</v>
      </c>
      <c r="K107" s="151">
        <f t="shared" si="9"/>
        <v>0</v>
      </c>
      <c r="M107" s="151">
        <f t="shared" si="6"/>
        <v>-23302</v>
      </c>
      <c r="N107" s="151">
        <f t="shared" si="7"/>
        <v>0</v>
      </c>
    </row>
    <row r="108" spans="1:14" x14ac:dyDescent="0.2">
      <c r="A108" s="73">
        <v>2461</v>
      </c>
      <c r="B108" s="25" t="s">
        <v>1082</v>
      </c>
      <c r="C108" s="216">
        <f>SUM('Working paper'!CN108)</f>
        <v>0</v>
      </c>
      <c r="D108" s="216">
        <f>SUM('Working paper'!CO108)</f>
        <v>0</v>
      </c>
      <c r="G108">
        <v>2609</v>
      </c>
      <c r="H108" t="s">
        <v>477</v>
      </c>
      <c r="I108" t="s">
        <v>745</v>
      </c>
      <c r="J108" s="151">
        <f t="shared" si="8"/>
        <v>0</v>
      </c>
      <c r="K108" s="151">
        <f t="shared" si="9"/>
        <v>0</v>
      </c>
      <c r="M108" s="151">
        <f t="shared" si="6"/>
        <v>0</v>
      </c>
      <c r="N108" s="151">
        <f t="shared" si="7"/>
        <v>0</v>
      </c>
    </row>
    <row r="109" spans="1:14" x14ac:dyDescent="0.2">
      <c r="A109" s="73"/>
      <c r="B109" s="25" t="s">
        <v>1082</v>
      </c>
      <c r="C109" s="216">
        <f>SUM('Working paper'!CN109)</f>
        <v>0</v>
      </c>
      <c r="D109" s="216">
        <f>SUM('Working paper'!CO109)</f>
        <v>0</v>
      </c>
      <c r="G109">
        <v>2610</v>
      </c>
      <c r="H109" t="s">
        <v>151</v>
      </c>
      <c r="I109" t="s">
        <v>746</v>
      </c>
      <c r="J109" s="151">
        <f t="shared" si="8"/>
        <v>-19879.5</v>
      </c>
      <c r="K109" s="151">
        <f t="shared" si="9"/>
        <v>0</v>
      </c>
      <c r="M109" s="151">
        <f t="shared" si="6"/>
        <v>-19880</v>
      </c>
      <c r="N109" s="151">
        <f t="shared" si="7"/>
        <v>0</v>
      </c>
    </row>
    <row r="110" spans="1:14" x14ac:dyDescent="0.2">
      <c r="A110" s="73">
        <v>2463</v>
      </c>
      <c r="B110" s="25" t="s">
        <v>919</v>
      </c>
      <c r="C110" s="216">
        <f>SUM('Working paper'!CN110)</f>
        <v>-23238</v>
      </c>
      <c r="D110" s="216">
        <f>SUM('Working paper'!CO110)</f>
        <v>0</v>
      </c>
      <c r="G110">
        <v>2612</v>
      </c>
      <c r="H110" t="s">
        <v>804</v>
      </c>
      <c r="I110" t="s">
        <v>747</v>
      </c>
      <c r="J110" s="151">
        <f t="shared" si="8"/>
        <v>0</v>
      </c>
      <c r="K110" s="151">
        <f t="shared" si="9"/>
        <v>0</v>
      </c>
      <c r="M110" s="151">
        <f t="shared" si="6"/>
        <v>0</v>
      </c>
      <c r="N110" s="151">
        <f t="shared" si="7"/>
        <v>0</v>
      </c>
    </row>
    <row r="111" spans="1:14" x14ac:dyDescent="0.2">
      <c r="A111" s="73"/>
      <c r="B111" s="25" t="s">
        <v>919</v>
      </c>
      <c r="C111" s="216">
        <f>SUM('Working paper'!CN111)</f>
        <v>0</v>
      </c>
      <c r="D111" s="216">
        <f>SUM('Working paper'!CO111)</f>
        <v>0</v>
      </c>
      <c r="G111">
        <v>2613</v>
      </c>
      <c r="H111" t="s">
        <v>805</v>
      </c>
      <c r="I111" t="s">
        <v>748</v>
      </c>
      <c r="J111" s="151">
        <f t="shared" si="8"/>
        <v>0</v>
      </c>
      <c r="K111" s="151">
        <f t="shared" si="9"/>
        <v>0</v>
      </c>
      <c r="M111" s="151">
        <f t="shared" si="6"/>
        <v>0</v>
      </c>
      <c r="N111" s="151">
        <f t="shared" si="7"/>
        <v>0</v>
      </c>
    </row>
    <row r="112" spans="1:14" x14ac:dyDescent="0.2">
      <c r="A112" s="73">
        <v>2465</v>
      </c>
      <c r="B112" s="25" t="s">
        <v>1083</v>
      </c>
      <c r="C112" s="216">
        <f>SUM('Working paper'!CN112)</f>
        <v>-8277.2999999999993</v>
      </c>
      <c r="D112" s="216">
        <f>SUM('Working paper'!CO112)</f>
        <v>0</v>
      </c>
      <c r="G112">
        <v>3000</v>
      </c>
      <c r="H112" t="s">
        <v>525</v>
      </c>
      <c r="I112" t="s">
        <v>749</v>
      </c>
      <c r="J112" s="151">
        <f t="shared" si="8"/>
        <v>0</v>
      </c>
      <c r="K112" s="151">
        <f t="shared" si="9"/>
        <v>0</v>
      </c>
      <c r="M112" s="151">
        <f t="shared" si="6"/>
        <v>0</v>
      </c>
      <c r="N112" s="151">
        <f t="shared" si="7"/>
        <v>0</v>
      </c>
    </row>
    <row r="113" spans="1:14" x14ac:dyDescent="0.2">
      <c r="A113" s="73"/>
      <c r="B113" s="25" t="s">
        <v>1083</v>
      </c>
      <c r="C113" s="216">
        <f>SUM('Working paper'!CN113)</f>
        <v>0</v>
      </c>
      <c r="D113" s="216">
        <f>SUM('Working paper'!CO113)</f>
        <v>0</v>
      </c>
      <c r="G113">
        <v>3004</v>
      </c>
      <c r="H113" t="s">
        <v>806</v>
      </c>
      <c r="I113" t="s">
        <v>750</v>
      </c>
      <c r="J113" s="151">
        <f t="shared" si="8"/>
        <v>0</v>
      </c>
      <c r="K113" s="151">
        <f t="shared" si="9"/>
        <v>0</v>
      </c>
      <c r="M113" s="151">
        <f t="shared" si="6"/>
        <v>0</v>
      </c>
      <c r="N113" s="151">
        <f t="shared" si="7"/>
        <v>0</v>
      </c>
    </row>
    <row r="114" spans="1:14" x14ac:dyDescent="0.2">
      <c r="A114" s="73">
        <v>2504</v>
      </c>
      <c r="B114" s="25" t="s">
        <v>865</v>
      </c>
      <c r="C114" s="216">
        <f>SUM('Working paper'!CN114)</f>
        <v>95412.95</v>
      </c>
      <c r="D114" s="216">
        <f>SUM('Working paper'!CO114)</f>
        <v>0</v>
      </c>
      <c r="G114">
        <v>3005</v>
      </c>
      <c r="H114" t="s">
        <v>152</v>
      </c>
      <c r="I114" t="s">
        <v>751</v>
      </c>
      <c r="J114" s="151">
        <f t="shared" si="8"/>
        <v>0</v>
      </c>
      <c r="K114" s="151">
        <f t="shared" si="9"/>
        <v>0</v>
      </c>
      <c r="M114" s="151">
        <f t="shared" si="6"/>
        <v>0</v>
      </c>
      <c r="N114" s="151">
        <f t="shared" si="7"/>
        <v>0</v>
      </c>
    </row>
    <row r="115" spans="1:14" x14ac:dyDescent="0.2">
      <c r="A115" s="73"/>
      <c r="B115" s="25" t="s">
        <v>865</v>
      </c>
      <c r="C115" s="216">
        <f>SUM('Working paper'!CN115)</f>
        <v>0</v>
      </c>
      <c r="D115" s="216">
        <f>SUM('Working paper'!CO115)</f>
        <v>0</v>
      </c>
      <c r="G115">
        <v>3022</v>
      </c>
      <c r="H115" t="s">
        <v>298</v>
      </c>
      <c r="I115" t="s">
        <v>752</v>
      </c>
      <c r="J115" s="151">
        <f t="shared" si="8"/>
        <v>0</v>
      </c>
      <c r="K115" s="151">
        <f t="shared" si="9"/>
        <v>0</v>
      </c>
      <c r="M115" s="151">
        <f t="shared" si="6"/>
        <v>0</v>
      </c>
      <c r="N115" s="151">
        <f t="shared" si="7"/>
        <v>0</v>
      </c>
    </row>
    <row r="116" spans="1:14" x14ac:dyDescent="0.2">
      <c r="A116" s="73">
        <v>2506</v>
      </c>
      <c r="B116" s="25" t="s">
        <v>920</v>
      </c>
      <c r="C116" s="216">
        <f>SUM('Working paper'!CN116)</f>
        <v>-19546.25</v>
      </c>
      <c r="D116" s="216">
        <f>SUM('Working paper'!CO116)</f>
        <v>-23441.189999999988</v>
      </c>
      <c r="G116">
        <v>3040</v>
      </c>
      <c r="H116" t="s">
        <v>153</v>
      </c>
      <c r="I116" t="s">
        <v>753</v>
      </c>
      <c r="J116" s="151">
        <f t="shared" si="8"/>
        <v>0</v>
      </c>
      <c r="K116" s="151">
        <f t="shared" si="9"/>
        <v>0</v>
      </c>
      <c r="M116" s="151">
        <f t="shared" si="6"/>
        <v>0</v>
      </c>
      <c r="N116" s="151">
        <f t="shared" si="7"/>
        <v>0</v>
      </c>
    </row>
    <row r="117" spans="1:14" x14ac:dyDescent="0.2">
      <c r="A117" s="73"/>
      <c r="B117" s="25" t="s">
        <v>920</v>
      </c>
      <c r="C117" s="216">
        <f>SUM('Working paper'!CN117)</f>
        <v>0</v>
      </c>
      <c r="D117" s="216">
        <f>SUM('Working paper'!CO117)</f>
        <v>0</v>
      </c>
      <c r="G117">
        <v>3043</v>
      </c>
      <c r="H117" t="s">
        <v>154</v>
      </c>
      <c r="I117" t="s">
        <v>754</v>
      </c>
      <c r="J117" s="151">
        <f t="shared" si="8"/>
        <v>-7062</v>
      </c>
      <c r="K117" s="151">
        <f t="shared" si="9"/>
        <v>0</v>
      </c>
      <c r="M117" s="151">
        <f t="shared" si="6"/>
        <v>-7062</v>
      </c>
      <c r="N117" s="151">
        <f t="shared" si="7"/>
        <v>0</v>
      </c>
    </row>
    <row r="118" spans="1:14" x14ac:dyDescent="0.2">
      <c r="A118" s="73">
        <v>2507</v>
      </c>
      <c r="B118" s="25" t="s">
        <v>921</v>
      </c>
      <c r="C118" s="216">
        <f>SUM('Working paper'!CN118)</f>
        <v>-11707</v>
      </c>
      <c r="D118" s="216">
        <f>SUM('Working paper'!CO118)</f>
        <v>0</v>
      </c>
      <c r="G118">
        <v>3044</v>
      </c>
      <c r="H118" t="s">
        <v>299</v>
      </c>
      <c r="I118" t="s">
        <v>755</v>
      </c>
      <c r="J118" s="151">
        <f t="shared" si="8"/>
        <v>-9785.75</v>
      </c>
      <c r="K118" s="151">
        <f t="shared" si="9"/>
        <v>0</v>
      </c>
      <c r="M118" s="151">
        <f t="shared" si="6"/>
        <v>-9786</v>
      </c>
      <c r="N118" s="151">
        <f t="shared" si="7"/>
        <v>0</v>
      </c>
    </row>
    <row r="119" spans="1:14" x14ac:dyDescent="0.2">
      <c r="A119" s="73"/>
      <c r="B119" s="25" t="s">
        <v>921</v>
      </c>
      <c r="C119" s="216">
        <f>SUM('Working paper'!CN119)</f>
        <v>0</v>
      </c>
      <c r="D119" s="216">
        <f>SUM('Working paper'!CO119)</f>
        <v>0</v>
      </c>
      <c r="G119">
        <v>3064</v>
      </c>
      <c r="H119" t="s">
        <v>300</v>
      </c>
      <c r="I119" t="s">
        <v>756</v>
      </c>
      <c r="J119" s="151">
        <f t="shared" si="8"/>
        <v>-33975.25</v>
      </c>
      <c r="K119" s="151">
        <f t="shared" si="9"/>
        <v>0</v>
      </c>
      <c r="M119" s="151">
        <f t="shared" si="6"/>
        <v>-33975</v>
      </c>
      <c r="N119" s="151">
        <f t="shared" si="7"/>
        <v>0</v>
      </c>
    </row>
    <row r="120" spans="1:14" x14ac:dyDescent="0.2">
      <c r="A120" s="73">
        <v>2510</v>
      </c>
      <c r="B120" s="25" t="s">
        <v>922</v>
      </c>
      <c r="C120" s="216">
        <f>SUM('Working paper'!CN120)</f>
        <v>1.5</v>
      </c>
      <c r="D120" s="216">
        <f>SUM('Working paper'!CO120)</f>
        <v>0</v>
      </c>
      <c r="G120">
        <v>3065</v>
      </c>
      <c r="H120" t="s">
        <v>155</v>
      </c>
      <c r="I120" t="s">
        <v>757</v>
      </c>
      <c r="J120" s="151">
        <f t="shared" si="8"/>
        <v>0</v>
      </c>
      <c r="K120" s="151">
        <f t="shared" si="9"/>
        <v>0</v>
      </c>
      <c r="M120" s="151">
        <f t="shared" si="6"/>
        <v>0</v>
      </c>
      <c r="N120" s="151">
        <f t="shared" si="7"/>
        <v>0</v>
      </c>
    </row>
    <row r="121" spans="1:14" x14ac:dyDescent="0.2">
      <c r="A121" s="73"/>
      <c r="B121" s="25" t="s">
        <v>922</v>
      </c>
      <c r="C121" s="216">
        <f>SUM('Working paper'!CN121)</f>
        <v>0</v>
      </c>
      <c r="D121" s="216">
        <f>SUM('Working paper'!CO121)</f>
        <v>0</v>
      </c>
      <c r="G121">
        <v>3081</v>
      </c>
      <c r="H121" t="s">
        <v>526</v>
      </c>
      <c r="I121" t="s">
        <v>758</v>
      </c>
      <c r="J121" s="151">
        <f t="shared" si="8"/>
        <v>-21482.52</v>
      </c>
      <c r="K121" s="151">
        <f t="shared" si="9"/>
        <v>0</v>
      </c>
      <c r="M121" s="151">
        <f t="shared" si="6"/>
        <v>-21483</v>
      </c>
      <c r="N121" s="151">
        <f t="shared" si="7"/>
        <v>0</v>
      </c>
    </row>
    <row r="122" spans="1:14" x14ac:dyDescent="0.2">
      <c r="A122" s="73">
        <v>2512</v>
      </c>
      <c r="B122" s="25" t="s">
        <v>866</v>
      </c>
      <c r="C122" s="216">
        <f>SUM('Working paper'!CN122)</f>
        <v>-5830.75</v>
      </c>
      <c r="D122" s="216">
        <f>SUM('Working paper'!CO122)</f>
        <v>0</v>
      </c>
      <c r="G122">
        <v>3082</v>
      </c>
      <c r="H122" t="s">
        <v>156</v>
      </c>
      <c r="I122" t="s">
        <v>759</v>
      </c>
      <c r="J122" s="151">
        <f t="shared" si="8"/>
        <v>0</v>
      </c>
      <c r="K122" s="151">
        <f t="shared" si="9"/>
        <v>0</v>
      </c>
      <c r="M122" s="151">
        <f t="shared" si="6"/>
        <v>0</v>
      </c>
      <c r="N122" s="151">
        <f t="shared" si="7"/>
        <v>0</v>
      </c>
    </row>
    <row r="123" spans="1:14" x14ac:dyDescent="0.2">
      <c r="A123" s="73"/>
      <c r="B123" s="25" t="s">
        <v>866</v>
      </c>
      <c r="C123" s="216">
        <f>SUM('Working paper'!CN123)</f>
        <v>0</v>
      </c>
      <c r="D123" s="216">
        <f>SUM('Working paper'!CO123)</f>
        <v>0</v>
      </c>
      <c r="G123">
        <v>3083</v>
      </c>
      <c r="H123" t="s">
        <v>301</v>
      </c>
      <c r="I123" t="s">
        <v>760</v>
      </c>
      <c r="J123" s="151">
        <f t="shared" si="8"/>
        <v>-3822.75</v>
      </c>
      <c r="K123" s="151">
        <f t="shared" si="9"/>
        <v>0</v>
      </c>
      <c r="M123" s="151">
        <f t="shared" si="6"/>
        <v>-3823</v>
      </c>
      <c r="N123" s="151">
        <f t="shared" si="7"/>
        <v>0</v>
      </c>
    </row>
    <row r="124" spans="1:14" x14ac:dyDescent="0.2">
      <c r="A124" s="73">
        <v>2513</v>
      </c>
      <c r="B124" s="25" t="s">
        <v>867</v>
      </c>
      <c r="C124" s="216">
        <f>SUM('Working paper'!CN124)</f>
        <v>0</v>
      </c>
      <c r="D124" s="216">
        <f>SUM('Working paper'!CO124)</f>
        <v>0</v>
      </c>
      <c r="G124">
        <v>3085</v>
      </c>
      <c r="H124" t="s">
        <v>157</v>
      </c>
      <c r="I124" t="s">
        <v>761</v>
      </c>
      <c r="J124" s="151">
        <f t="shared" si="8"/>
        <v>-9785</v>
      </c>
      <c r="K124" s="151">
        <f t="shared" si="9"/>
        <v>0</v>
      </c>
      <c r="M124" s="151">
        <f t="shared" si="6"/>
        <v>-9785</v>
      </c>
      <c r="N124" s="151">
        <f t="shared" si="7"/>
        <v>0</v>
      </c>
    </row>
    <row r="125" spans="1:14" x14ac:dyDescent="0.2">
      <c r="A125" s="73"/>
      <c r="B125" s="25" t="s">
        <v>867</v>
      </c>
      <c r="C125" s="216">
        <f>SUM('Working paper'!CN125)</f>
        <v>0</v>
      </c>
      <c r="D125" s="216">
        <f>SUM('Working paper'!CO125)</f>
        <v>0</v>
      </c>
      <c r="G125">
        <v>3090</v>
      </c>
      <c r="H125" t="s">
        <v>158</v>
      </c>
      <c r="I125" t="s">
        <v>762</v>
      </c>
      <c r="J125" s="151">
        <f t="shared" si="8"/>
        <v>0</v>
      </c>
      <c r="K125" s="151">
        <f t="shared" si="9"/>
        <v>0</v>
      </c>
      <c r="M125" s="151">
        <f t="shared" si="6"/>
        <v>0</v>
      </c>
      <c r="N125" s="151">
        <f t="shared" si="7"/>
        <v>0</v>
      </c>
    </row>
    <row r="126" spans="1:14" x14ac:dyDescent="0.2">
      <c r="A126" s="73">
        <v>2521</v>
      </c>
      <c r="B126" s="25" t="s">
        <v>923</v>
      </c>
      <c r="C126" s="216">
        <f>SUM('Working paper'!CN126)</f>
        <v>0</v>
      </c>
      <c r="D126" s="216">
        <f>SUM('Working paper'!CO126)</f>
        <v>0</v>
      </c>
      <c r="G126">
        <v>3100</v>
      </c>
      <c r="H126" t="s">
        <v>478</v>
      </c>
      <c r="I126" t="s">
        <v>763</v>
      </c>
      <c r="J126" s="151">
        <f t="shared" si="8"/>
        <v>-8029.75</v>
      </c>
      <c r="K126" s="151">
        <f t="shared" si="9"/>
        <v>0</v>
      </c>
      <c r="M126" s="151">
        <f t="shared" si="6"/>
        <v>-8030</v>
      </c>
      <c r="N126" s="151">
        <f t="shared" si="7"/>
        <v>0</v>
      </c>
    </row>
    <row r="127" spans="1:14" x14ac:dyDescent="0.2">
      <c r="A127" s="73"/>
      <c r="B127" s="25" t="s">
        <v>923</v>
      </c>
      <c r="C127" s="216">
        <f>SUM('Working paper'!CN127)</f>
        <v>0</v>
      </c>
      <c r="D127" s="216">
        <f>SUM('Working paper'!CO127)</f>
        <v>0</v>
      </c>
      <c r="G127">
        <v>3120</v>
      </c>
      <c r="H127" t="s">
        <v>159</v>
      </c>
      <c r="I127" t="s">
        <v>764</v>
      </c>
      <c r="J127" s="151">
        <f t="shared" si="8"/>
        <v>-11979.23</v>
      </c>
      <c r="K127" s="151">
        <f t="shared" si="9"/>
        <v>0</v>
      </c>
      <c r="M127" s="151">
        <f t="shared" si="6"/>
        <v>-11979</v>
      </c>
      <c r="N127" s="151">
        <f t="shared" si="7"/>
        <v>0</v>
      </c>
    </row>
    <row r="128" spans="1:14" x14ac:dyDescent="0.2">
      <c r="A128" s="73">
        <v>2522</v>
      </c>
      <c r="B128" s="25" t="s">
        <v>924</v>
      </c>
      <c r="C128" s="216">
        <f>SUM('Working paper'!CN128)</f>
        <v>0</v>
      </c>
      <c r="D128" s="216">
        <f>SUM('Working paper'!CO128)</f>
        <v>0</v>
      </c>
      <c r="G128">
        <v>3122</v>
      </c>
      <c r="H128" t="s">
        <v>479</v>
      </c>
      <c r="I128" t="s">
        <v>765</v>
      </c>
      <c r="J128" s="151">
        <f t="shared" si="8"/>
        <v>-15573.05</v>
      </c>
      <c r="K128" s="151">
        <f t="shared" si="9"/>
        <v>0</v>
      </c>
      <c r="M128" s="151">
        <f t="shared" si="6"/>
        <v>-15573</v>
      </c>
      <c r="N128" s="151">
        <f t="shared" si="7"/>
        <v>0</v>
      </c>
    </row>
    <row r="129" spans="1:14" x14ac:dyDescent="0.2">
      <c r="A129" s="73"/>
      <c r="B129" s="25" t="s">
        <v>924</v>
      </c>
      <c r="C129" s="216">
        <f>SUM('Working paper'!CN129)</f>
        <v>0</v>
      </c>
      <c r="D129" s="216">
        <f>SUM('Working paper'!CO129)</f>
        <v>0</v>
      </c>
      <c r="G129">
        <v>3123</v>
      </c>
      <c r="H129" t="s">
        <v>160</v>
      </c>
      <c r="I129" t="s">
        <v>766</v>
      </c>
      <c r="J129" s="151">
        <f t="shared" si="8"/>
        <v>-7535.43</v>
      </c>
      <c r="K129" s="151">
        <f t="shared" si="9"/>
        <v>0</v>
      </c>
      <c r="M129" s="151">
        <f t="shared" si="6"/>
        <v>-7535</v>
      </c>
      <c r="N129" s="151">
        <f t="shared" si="7"/>
        <v>0</v>
      </c>
    </row>
    <row r="130" spans="1:14" x14ac:dyDescent="0.2">
      <c r="A130" s="73">
        <v>2525</v>
      </c>
      <c r="B130" s="25" t="s">
        <v>925</v>
      </c>
      <c r="C130" s="216">
        <f>SUM('Working paper'!CN130)</f>
        <v>-10720.67</v>
      </c>
      <c r="D130" s="216">
        <f>SUM('Working paper'!CO130)</f>
        <v>0</v>
      </c>
      <c r="G130">
        <v>3124</v>
      </c>
      <c r="H130" t="s">
        <v>302</v>
      </c>
      <c r="I130" t="s">
        <v>767</v>
      </c>
      <c r="J130" s="151">
        <f t="shared" si="8"/>
        <v>0</v>
      </c>
      <c r="K130" s="151">
        <f t="shared" si="9"/>
        <v>0</v>
      </c>
      <c r="M130" s="151">
        <f t="shared" si="6"/>
        <v>0</v>
      </c>
      <c r="N130" s="151">
        <f t="shared" si="7"/>
        <v>0</v>
      </c>
    </row>
    <row r="131" spans="1:14" x14ac:dyDescent="0.2">
      <c r="A131" s="73"/>
      <c r="B131" s="25" t="s">
        <v>925</v>
      </c>
      <c r="C131" s="216">
        <f>SUM('Working paper'!CN131)</f>
        <v>0</v>
      </c>
      <c r="D131" s="216">
        <f>SUM('Working paper'!CO131)</f>
        <v>0</v>
      </c>
      <c r="G131">
        <v>3125</v>
      </c>
      <c r="H131" t="s">
        <v>303</v>
      </c>
      <c r="I131" t="s">
        <v>103</v>
      </c>
      <c r="J131" s="151">
        <f t="shared" si="8"/>
        <v>-11233</v>
      </c>
      <c r="K131" s="151">
        <f t="shared" si="9"/>
        <v>0</v>
      </c>
      <c r="M131" s="151">
        <f t="shared" si="6"/>
        <v>-11233</v>
      </c>
      <c r="N131" s="151">
        <f t="shared" si="7"/>
        <v>0</v>
      </c>
    </row>
    <row r="132" spans="1:14" x14ac:dyDescent="0.2">
      <c r="A132" s="73">
        <v>2527</v>
      </c>
      <c r="B132" s="25" t="s">
        <v>926</v>
      </c>
      <c r="C132" s="216">
        <f>SUM('Working paper'!CN132)</f>
        <v>-23609.75</v>
      </c>
      <c r="D132" s="216">
        <f>SUM('Working paper'!CO132)</f>
        <v>0</v>
      </c>
      <c r="G132">
        <v>3127</v>
      </c>
      <c r="H132" t="s">
        <v>161</v>
      </c>
      <c r="I132" t="s">
        <v>768</v>
      </c>
      <c r="J132" s="151">
        <f t="shared" si="8"/>
        <v>0</v>
      </c>
      <c r="K132" s="151">
        <f t="shared" si="9"/>
        <v>0</v>
      </c>
      <c r="M132" s="151">
        <f t="shared" si="6"/>
        <v>0</v>
      </c>
      <c r="N132" s="151">
        <f t="shared" si="7"/>
        <v>0</v>
      </c>
    </row>
    <row r="133" spans="1:14" x14ac:dyDescent="0.2">
      <c r="A133" s="73"/>
      <c r="B133" s="25" t="s">
        <v>926</v>
      </c>
      <c r="C133" s="216">
        <f>SUM('Working paper'!CN133)</f>
        <v>0</v>
      </c>
      <c r="D133" s="216">
        <f>SUM('Working paper'!CO133)</f>
        <v>0</v>
      </c>
      <c r="G133">
        <v>3128</v>
      </c>
      <c r="H133" t="s">
        <v>162</v>
      </c>
      <c r="I133" t="s">
        <v>769</v>
      </c>
      <c r="J133" s="151">
        <f t="shared" si="8"/>
        <v>0</v>
      </c>
      <c r="K133" s="151">
        <f t="shared" si="9"/>
        <v>0</v>
      </c>
      <c r="M133" s="151">
        <f t="shared" si="6"/>
        <v>0</v>
      </c>
      <c r="N133" s="151">
        <f t="shared" si="7"/>
        <v>0</v>
      </c>
    </row>
    <row r="134" spans="1:14" x14ac:dyDescent="0.2">
      <c r="A134" s="73">
        <v>2529</v>
      </c>
      <c r="B134" s="25" t="s">
        <v>927</v>
      </c>
      <c r="C134" s="216">
        <f>SUM('Working paper'!CN134)</f>
        <v>0</v>
      </c>
      <c r="D134" s="216">
        <f>SUM('Working paper'!CO134)</f>
        <v>0</v>
      </c>
      <c r="G134">
        <v>3130</v>
      </c>
      <c r="H134" t="s">
        <v>163</v>
      </c>
      <c r="I134" t="s">
        <v>770</v>
      </c>
      <c r="J134" s="151">
        <f t="shared" si="8"/>
        <v>0</v>
      </c>
      <c r="K134" s="151">
        <f t="shared" si="9"/>
        <v>0</v>
      </c>
      <c r="M134" s="151">
        <f t="shared" ref="M134:M197" si="10">ROUND(J134,0)</f>
        <v>0</v>
      </c>
      <c r="N134" s="151">
        <f t="shared" ref="N134:N197" si="11">ROUND(K134,0)</f>
        <v>0</v>
      </c>
    </row>
    <row r="135" spans="1:14" x14ac:dyDescent="0.2">
      <c r="A135" s="73"/>
      <c r="B135" s="25" t="s">
        <v>927</v>
      </c>
      <c r="C135" s="216">
        <f>SUM('Working paper'!CN135)</f>
        <v>0</v>
      </c>
      <c r="D135" s="216">
        <f>SUM('Working paper'!CO135)</f>
        <v>0</v>
      </c>
      <c r="G135">
        <v>3131</v>
      </c>
      <c r="H135" t="s">
        <v>164</v>
      </c>
      <c r="I135" t="s">
        <v>771</v>
      </c>
      <c r="J135" s="151">
        <f t="shared" si="8"/>
        <v>0</v>
      </c>
      <c r="K135" s="151">
        <f t="shared" si="9"/>
        <v>0</v>
      </c>
      <c r="M135" s="151">
        <f t="shared" si="10"/>
        <v>0</v>
      </c>
      <c r="N135" s="151">
        <f t="shared" si="11"/>
        <v>0</v>
      </c>
    </row>
    <row r="136" spans="1:14" x14ac:dyDescent="0.2">
      <c r="A136" s="73">
        <v>2531</v>
      </c>
      <c r="B136" s="25" t="s">
        <v>928</v>
      </c>
      <c r="C136" s="216">
        <f>SUM('Working paper'!CN136)</f>
        <v>0</v>
      </c>
      <c r="D136" s="216">
        <f>SUM('Working paper'!CO136)</f>
        <v>0</v>
      </c>
      <c r="G136">
        <v>3141</v>
      </c>
      <c r="H136" t="s">
        <v>527</v>
      </c>
      <c r="I136" t="s">
        <v>772</v>
      </c>
      <c r="J136" s="151">
        <f t="shared" si="8"/>
        <v>0</v>
      </c>
      <c r="K136" s="151">
        <f t="shared" si="9"/>
        <v>0</v>
      </c>
      <c r="M136" s="151">
        <f t="shared" si="10"/>
        <v>0</v>
      </c>
      <c r="N136" s="151">
        <f t="shared" si="11"/>
        <v>0</v>
      </c>
    </row>
    <row r="137" spans="1:14" x14ac:dyDescent="0.2">
      <c r="A137" s="73"/>
      <c r="B137" s="25" t="s">
        <v>928</v>
      </c>
      <c r="C137" s="216">
        <f>SUM('Working paper'!CN137)</f>
        <v>0</v>
      </c>
      <c r="D137" s="216">
        <f>SUM('Working paper'!CO137)</f>
        <v>0</v>
      </c>
      <c r="G137">
        <v>3142</v>
      </c>
      <c r="H137" t="s">
        <v>480</v>
      </c>
      <c r="I137" t="s">
        <v>773</v>
      </c>
      <c r="J137" s="151">
        <f t="shared" si="8"/>
        <v>-10868.75</v>
      </c>
      <c r="K137" s="151">
        <f t="shared" si="9"/>
        <v>0</v>
      </c>
      <c r="M137" s="151">
        <f t="shared" si="10"/>
        <v>-10869</v>
      </c>
      <c r="N137" s="151">
        <f t="shared" si="11"/>
        <v>0</v>
      </c>
    </row>
    <row r="138" spans="1:14" x14ac:dyDescent="0.2">
      <c r="A138" s="73">
        <v>2533</v>
      </c>
      <c r="B138" s="25" t="s">
        <v>1084</v>
      </c>
      <c r="C138" s="216">
        <f>SUM('Working paper'!CN138)</f>
        <v>-16936.25</v>
      </c>
      <c r="D138" s="216">
        <f>SUM('Working paper'!CO138)</f>
        <v>0</v>
      </c>
      <c r="G138">
        <v>3144</v>
      </c>
      <c r="H138" t="s">
        <v>481</v>
      </c>
      <c r="I138" t="s">
        <v>774</v>
      </c>
      <c r="J138" s="151">
        <f t="shared" si="8"/>
        <v>0</v>
      </c>
      <c r="K138" s="151">
        <f t="shared" si="9"/>
        <v>0</v>
      </c>
      <c r="M138" s="151">
        <f t="shared" si="10"/>
        <v>0</v>
      </c>
      <c r="N138" s="151">
        <f t="shared" si="11"/>
        <v>0</v>
      </c>
    </row>
    <row r="139" spans="1:14" x14ac:dyDescent="0.2">
      <c r="A139" s="73"/>
      <c r="B139" s="25" t="s">
        <v>1084</v>
      </c>
      <c r="C139" s="216">
        <f>SUM('Working paper'!CN139)</f>
        <v>0</v>
      </c>
      <c r="D139" s="216">
        <f>SUM('Working paper'!CO139)</f>
        <v>0</v>
      </c>
      <c r="G139">
        <v>3145</v>
      </c>
      <c r="H139" t="s">
        <v>165</v>
      </c>
      <c r="I139" t="s">
        <v>775</v>
      </c>
      <c r="J139" s="151">
        <f t="shared" si="8"/>
        <v>0.5</v>
      </c>
      <c r="K139" s="151">
        <f t="shared" si="9"/>
        <v>0</v>
      </c>
      <c r="M139" s="151">
        <f t="shared" si="10"/>
        <v>1</v>
      </c>
      <c r="N139" s="151">
        <f t="shared" si="11"/>
        <v>0</v>
      </c>
    </row>
    <row r="140" spans="1:14" x14ac:dyDescent="0.2">
      <c r="A140" s="73">
        <v>2534</v>
      </c>
      <c r="B140" s="25" t="s">
        <v>929</v>
      </c>
      <c r="C140" s="216">
        <f>SUM('Working paper'!CN140)</f>
        <v>0</v>
      </c>
      <c r="D140" s="216">
        <f>SUM('Working paper'!CO140)</f>
        <v>0</v>
      </c>
      <c r="G140">
        <v>3146</v>
      </c>
      <c r="H140" t="s">
        <v>166</v>
      </c>
      <c r="I140" t="s">
        <v>776</v>
      </c>
      <c r="J140" s="151">
        <f t="shared" si="8"/>
        <v>-13603.5</v>
      </c>
      <c r="K140" s="151">
        <f t="shared" si="9"/>
        <v>0</v>
      </c>
      <c r="M140" s="151">
        <f t="shared" si="10"/>
        <v>-13604</v>
      </c>
      <c r="N140" s="151">
        <f t="shared" si="11"/>
        <v>0</v>
      </c>
    </row>
    <row r="141" spans="1:14" x14ac:dyDescent="0.2">
      <c r="A141" s="73"/>
      <c r="B141" s="25" t="s">
        <v>929</v>
      </c>
      <c r="C141" s="216">
        <f>SUM('Working paper'!CN141)</f>
        <v>0</v>
      </c>
      <c r="D141" s="216">
        <f>SUM('Working paper'!CO141)</f>
        <v>0</v>
      </c>
      <c r="G141">
        <v>3147</v>
      </c>
      <c r="H141" t="s">
        <v>304</v>
      </c>
      <c r="I141" t="s">
        <v>777</v>
      </c>
      <c r="J141" s="151">
        <f t="shared" si="8"/>
        <v>0</v>
      </c>
      <c r="K141" s="151">
        <f t="shared" si="9"/>
        <v>0</v>
      </c>
      <c r="M141" s="151">
        <f t="shared" si="10"/>
        <v>0</v>
      </c>
      <c r="N141" s="151">
        <f t="shared" si="11"/>
        <v>0</v>
      </c>
    </row>
    <row r="142" spans="1:14" x14ac:dyDescent="0.2">
      <c r="A142" s="73">
        <v>2539</v>
      </c>
      <c r="B142" s="25" t="s">
        <v>930</v>
      </c>
      <c r="C142" s="216">
        <f>SUM('Working paper'!CN142)</f>
        <v>0</v>
      </c>
      <c r="D142" s="216">
        <f>SUM('Working paper'!CO142)</f>
        <v>0</v>
      </c>
      <c r="G142">
        <v>3161</v>
      </c>
      <c r="H142" t="s">
        <v>167</v>
      </c>
      <c r="I142" t="s">
        <v>778</v>
      </c>
      <c r="J142" s="151">
        <f t="shared" si="8"/>
        <v>0</v>
      </c>
      <c r="K142" s="151">
        <f t="shared" si="9"/>
        <v>0</v>
      </c>
      <c r="M142" s="151">
        <f t="shared" si="10"/>
        <v>0</v>
      </c>
      <c r="N142" s="151">
        <f t="shared" si="11"/>
        <v>0</v>
      </c>
    </row>
    <row r="143" spans="1:14" x14ac:dyDescent="0.2">
      <c r="A143" s="73"/>
      <c r="B143" s="25" t="s">
        <v>930</v>
      </c>
      <c r="C143" s="216">
        <f>SUM('Working paper'!CN143)</f>
        <v>0</v>
      </c>
      <c r="D143" s="216">
        <f>SUM('Working paper'!CO143)</f>
        <v>0</v>
      </c>
      <c r="G143">
        <v>3165</v>
      </c>
      <c r="H143" t="s">
        <v>482</v>
      </c>
      <c r="I143" t="s">
        <v>779</v>
      </c>
      <c r="J143" s="151">
        <f t="shared" si="8"/>
        <v>0</v>
      </c>
      <c r="K143" s="151">
        <f t="shared" si="9"/>
        <v>0</v>
      </c>
      <c r="M143" s="151">
        <f t="shared" si="10"/>
        <v>0</v>
      </c>
      <c r="N143" s="151">
        <f t="shared" si="11"/>
        <v>0</v>
      </c>
    </row>
    <row r="144" spans="1:14" x14ac:dyDescent="0.2">
      <c r="A144" s="73">
        <v>2543</v>
      </c>
      <c r="B144" s="25" t="s">
        <v>931</v>
      </c>
      <c r="C144" s="216">
        <f>SUM('Working paper'!CN144)</f>
        <v>0</v>
      </c>
      <c r="D144" s="216">
        <f>SUM('Working paper'!CO144)</f>
        <v>0</v>
      </c>
      <c r="G144">
        <v>3167</v>
      </c>
      <c r="H144" t="s">
        <v>168</v>
      </c>
      <c r="I144" t="s">
        <v>780</v>
      </c>
      <c r="J144" s="151">
        <f t="shared" si="8"/>
        <v>0</v>
      </c>
      <c r="K144" s="151">
        <f t="shared" si="9"/>
        <v>0</v>
      </c>
      <c r="M144" s="151">
        <f t="shared" si="10"/>
        <v>0</v>
      </c>
      <c r="N144" s="151">
        <f t="shared" si="11"/>
        <v>0</v>
      </c>
    </row>
    <row r="145" spans="1:14" x14ac:dyDescent="0.2">
      <c r="A145" s="73"/>
      <c r="B145" s="25" t="s">
        <v>931</v>
      </c>
      <c r="C145" s="216">
        <f>SUM('Working paper'!CN145)</f>
        <v>0</v>
      </c>
      <c r="D145" s="216">
        <f>SUM('Working paper'!CO145)</f>
        <v>0</v>
      </c>
      <c r="G145">
        <v>3180</v>
      </c>
      <c r="H145" t="s">
        <v>169</v>
      </c>
      <c r="I145" t="s">
        <v>781</v>
      </c>
      <c r="J145" s="151">
        <f t="shared" si="8"/>
        <v>-6470.1</v>
      </c>
      <c r="K145" s="151">
        <f t="shared" si="9"/>
        <v>0.20999999999912689</v>
      </c>
      <c r="M145" s="151">
        <f t="shared" si="10"/>
        <v>-6470</v>
      </c>
      <c r="N145" s="151">
        <f t="shared" si="11"/>
        <v>0</v>
      </c>
    </row>
    <row r="146" spans="1:14" x14ac:dyDescent="0.2">
      <c r="A146" s="73">
        <v>2555</v>
      </c>
      <c r="B146" s="25" t="s">
        <v>932</v>
      </c>
      <c r="C146" s="216">
        <f>SUM('Working paper'!CN146)</f>
        <v>-41121.629999999997</v>
      </c>
      <c r="D146" s="216">
        <f>SUM('Working paper'!CO146)</f>
        <v>0</v>
      </c>
      <c r="G146">
        <v>3181</v>
      </c>
      <c r="H146" t="s">
        <v>305</v>
      </c>
      <c r="I146" t="s">
        <v>782</v>
      </c>
      <c r="J146" s="151">
        <f t="shared" si="8"/>
        <v>0</v>
      </c>
      <c r="K146" s="151">
        <f t="shared" si="9"/>
        <v>0</v>
      </c>
      <c r="M146" s="151">
        <f t="shared" si="10"/>
        <v>0</v>
      </c>
      <c r="N146" s="151">
        <f t="shared" si="11"/>
        <v>0</v>
      </c>
    </row>
    <row r="147" spans="1:14" x14ac:dyDescent="0.2">
      <c r="A147" s="73"/>
      <c r="B147" s="25" t="s">
        <v>932</v>
      </c>
      <c r="C147" s="216">
        <f>SUM('Working paper'!CN147)</f>
        <v>0</v>
      </c>
      <c r="D147" s="216">
        <f>SUM('Working paper'!CO147)</f>
        <v>0</v>
      </c>
      <c r="G147">
        <v>3182</v>
      </c>
      <c r="H147" t="s">
        <v>483</v>
      </c>
      <c r="I147" t="s">
        <v>783</v>
      </c>
      <c r="J147" s="151">
        <f t="shared" si="8"/>
        <v>-8617.5</v>
      </c>
      <c r="K147" s="151">
        <f t="shared" si="9"/>
        <v>0</v>
      </c>
      <c r="M147" s="151">
        <f t="shared" si="10"/>
        <v>-8618</v>
      </c>
      <c r="N147" s="151">
        <f t="shared" si="11"/>
        <v>0</v>
      </c>
    </row>
    <row r="148" spans="1:14" x14ac:dyDescent="0.2">
      <c r="A148" s="73">
        <v>2560</v>
      </c>
      <c r="B148" s="25" t="s">
        <v>1085</v>
      </c>
      <c r="C148" s="216">
        <f>SUM('Working paper'!CN148)</f>
        <v>-20522.75</v>
      </c>
      <c r="D148" s="216">
        <f>SUM('Working paper'!CO148)</f>
        <v>0</v>
      </c>
      <c r="G148">
        <v>3183</v>
      </c>
      <c r="H148" t="s">
        <v>306</v>
      </c>
      <c r="I148" t="s">
        <v>784</v>
      </c>
      <c r="J148" s="151">
        <f t="shared" si="8"/>
        <v>-4720.75</v>
      </c>
      <c r="K148" s="151">
        <f t="shared" si="9"/>
        <v>0</v>
      </c>
      <c r="M148" s="151">
        <f t="shared" si="10"/>
        <v>-4721</v>
      </c>
      <c r="N148" s="151">
        <f t="shared" si="11"/>
        <v>0</v>
      </c>
    </row>
    <row r="149" spans="1:14" x14ac:dyDescent="0.2">
      <c r="A149" s="73"/>
      <c r="B149" s="25" t="s">
        <v>1085</v>
      </c>
      <c r="C149" s="216">
        <f>SUM('Working paper'!CN149)</f>
        <v>0</v>
      </c>
      <c r="D149" s="216">
        <f>SUM('Working paper'!CO149)</f>
        <v>0</v>
      </c>
      <c r="G149">
        <v>3184</v>
      </c>
      <c r="H149" t="s">
        <v>484</v>
      </c>
      <c r="I149" t="s">
        <v>785</v>
      </c>
      <c r="J149" s="151">
        <f t="shared" si="8"/>
        <v>-13561.75</v>
      </c>
      <c r="K149" s="151">
        <f t="shared" si="9"/>
        <v>0</v>
      </c>
      <c r="M149" s="151">
        <f t="shared" si="10"/>
        <v>-13562</v>
      </c>
      <c r="N149" s="151">
        <f t="shared" si="11"/>
        <v>0</v>
      </c>
    </row>
    <row r="150" spans="1:14" x14ac:dyDescent="0.2">
      <c r="A150" s="73">
        <v>2561</v>
      </c>
      <c r="B150" s="25" t="s">
        <v>868</v>
      </c>
      <c r="C150" s="216">
        <f>SUM('Working paper'!CN150)</f>
        <v>0</v>
      </c>
      <c r="D150" s="216">
        <f>SUM('Working paper'!CO150)</f>
        <v>0</v>
      </c>
      <c r="G150">
        <v>3186</v>
      </c>
      <c r="H150" t="s">
        <v>170</v>
      </c>
      <c r="I150" t="s">
        <v>647</v>
      </c>
      <c r="J150" s="151">
        <f t="shared" ref="J150:J213" si="12">SUMIF(A:A,G150,C:C)</f>
        <v>-2655.5</v>
      </c>
      <c r="K150" s="151">
        <f t="shared" ref="K150:K213" si="13">SUMIF(A:A,G150,D:D)</f>
        <v>0</v>
      </c>
      <c r="M150" s="151">
        <f t="shared" si="10"/>
        <v>-2656</v>
      </c>
      <c r="N150" s="151">
        <f t="shared" si="11"/>
        <v>0</v>
      </c>
    </row>
    <row r="151" spans="1:14" x14ac:dyDescent="0.2">
      <c r="A151" s="73"/>
      <c r="B151" s="25" t="s">
        <v>868</v>
      </c>
      <c r="C151" s="216">
        <f>SUM('Working paper'!CN151)</f>
        <v>0</v>
      </c>
      <c r="D151" s="216">
        <f>SUM('Working paper'!CO151)</f>
        <v>0</v>
      </c>
      <c r="G151">
        <v>3187</v>
      </c>
      <c r="H151" t="s">
        <v>485</v>
      </c>
      <c r="I151" t="s">
        <v>312</v>
      </c>
      <c r="J151" s="151">
        <f t="shared" si="12"/>
        <v>-2858</v>
      </c>
      <c r="K151" s="151">
        <f t="shared" si="13"/>
        <v>0</v>
      </c>
      <c r="M151" s="151">
        <f t="shared" si="10"/>
        <v>-2858</v>
      </c>
      <c r="N151" s="151">
        <f t="shared" si="11"/>
        <v>0</v>
      </c>
    </row>
    <row r="152" spans="1:14" x14ac:dyDescent="0.2">
      <c r="A152" s="73">
        <v>2562</v>
      </c>
      <c r="B152" s="25" t="s">
        <v>869</v>
      </c>
      <c r="C152" s="216">
        <f>SUM('Working paper'!CN152)</f>
        <v>0</v>
      </c>
      <c r="D152" s="216">
        <f>SUM('Working paper'!CO152)</f>
        <v>0</v>
      </c>
      <c r="G152">
        <v>3188</v>
      </c>
      <c r="H152" t="s">
        <v>528</v>
      </c>
      <c r="I152" t="s">
        <v>319</v>
      </c>
      <c r="J152" s="151">
        <f t="shared" si="12"/>
        <v>-7610.75</v>
      </c>
      <c r="K152" s="151">
        <f t="shared" si="13"/>
        <v>0</v>
      </c>
      <c r="M152" s="151">
        <f t="shared" si="10"/>
        <v>-7611</v>
      </c>
      <c r="N152" s="151">
        <f t="shared" si="11"/>
        <v>0</v>
      </c>
    </row>
    <row r="153" spans="1:14" x14ac:dyDescent="0.2">
      <c r="A153" s="73"/>
      <c r="B153" s="25" t="s">
        <v>869</v>
      </c>
      <c r="C153" s="216">
        <f>SUM('Working paper'!CN153)</f>
        <v>0</v>
      </c>
      <c r="D153" s="216">
        <f>SUM('Working paper'!CO153)</f>
        <v>0</v>
      </c>
      <c r="G153">
        <v>3190</v>
      </c>
      <c r="H153" t="s">
        <v>486</v>
      </c>
      <c r="I153" t="s">
        <v>313</v>
      </c>
      <c r="J153" s="151">
        <f t="shared" si="12"/>
        <v>0</v>
      </c>
      <c r="K153" s="151">
        <f t="shared" si="13"/>
        <v>0</v>
      </c>
      <c r="M153" s="151">
        <f t="shared" si="10"/>
        <v>0</v>
      </c>
      <c r="N153" s="151">
        <f t="shared" si="11"/>
        <v>0</v>
      </c>
    </row>
    <row r="154" spans="1:14" x14ac:dyDescent="0.2">
      <c r="A154" s="73">
        <v>2563</v>
      </c>
      <c r="B154" s="25" t="s">
        <v>933</v>
      </c>
      <c r="C154" s="216">
        <f>SUM('Working paper'!CN154)</f>
        <v>-3622.25</v>
      </c>
      <c r="D154" s="216">
        <f>SUM('Working paper'!CO154)</f>
        <v>0</v>
      </c>
      <c r="G154">
        <v>3200</v>
      </c>
      <c r="H154" t="s">
        <v>171</v>
      </c>
      <c r="I154" t="s">
        <v>648</v>
      </c>
      <c r="J154" s="151">
        <f t="shared" si="12"/>
        <v>-2777.9599999999991</v>
      </c>
      <c r="K154" s="151">
        <f t="shared" si="13"/>
        <v>0</v>
      </c>
      <c r="M154" s="151">
        <f t="shared" si="10"/>
        <v>-2778</v>
      </c>
      <c r="N154" s="151">
        <f t="shared" si="11"/>
        <v>0</v>
      </c>
    </row>
    <row r="155" spans="1:14" x14ac:dyDescent="0.2">
      <c r="A155" s="73"/>
      <c r="B155" s="25" t="s">
        <v>933</v>
      </c>
      <c r="C155" s="216">
        <f>SUM('Working paper'!CN155)</f>
        <v>0</v>
      </c>
      <c r="D155" s="216">
        <f>SUM('Working paper'!CO155)</f>
        <v>0</v>
      </c>
      <c r="G155">
        <v>3205</v>
      </c>
      <c r="H155" t="s">
        <v>529</v>
      </c>
      <c r="I155" t="s">
        <v>649</v>
      </c>
      <c r="J155" s="151">
        <f t="shared" si="12"/>
        <v>-5907.5</v>
      </c>
      <c r="K155" s="151">
        <f t="shared" si="13"/>
        <v>0</v>
      </c>
      <c r="M155" s="151">
        <f t="shared" si="10"/>
        <v>-5908</v>
      </c>
      <c r="N155" s="151">
        <f t="shared" si="11"/>
        <v>0</v>
      </c>
    </row>
    <row r="156" spans="1:14" x14ac:dyDescent="0.2">
      <c r="A156" s="73">
        <v>2565</v>
      </c>
      <c r="B156" s="25" t="s">
        <v>934</v>
      </c>
      <c r="C156" s="216">
        <f>SUM('Working paper'!CN156)</f>
        <v>-11890.25</v>
      </c>
      <c r="D156" s="216">
        <f>SUM('Working paper'!CO156)</f>
        <v>0</v>
      </c>
      <c r="G156">
        <v>3206</v>
      </c>
      <c r="H156" t="s">
        <v>307</v>
      </c>
      <c r="I156" t="s">
        <v>650</v>
      </c>
      <c r="J156" s="151">
        <f t="shared" si="12"/>
        <v>0</v>
      </c>
      <c r="K156" s="151">
        <f t="shared" si="13"/>
        <v>0</v>
      </c>
      <c r="M156" s="151">
        <f t="shared" si="10"/>
        <v>0</v>
      </c>
      <c r="N156" s="151">
        <f t="shared" si="11"/>
        <v>0</v>
      </c>
    </row>
    <row r="157" spans="1:14" x14ac:dyDescent="0.2">
      <c r="A157" s="73"/>
      <c r="B157" s="25" t="s">
        <v>934</v>
      </c>
      <c r="C157" s="216">
        <f>SUM('Working paper'!CN157)</f>
        <v>0</v>
      </c>
      <c r="D157" s="216">
        <f>SUM('Working paper'!CO157)</f>
        <v>0</v>
      </c>
      <c r="G157">
        <v>3207</v>
      </c>
      <c r="H157" t="s">
        <v>172</v>
      </c>
      <c r="I157" t="s">
        <v>651</v>
      </c>
      <c r="J157" s="151">
        <f t="shared" si="12"/>
        <v>0</v>
      </c>
      <c r="K157" s="151">
        <f t="shared" si="13"/>
        <v>0</v>
      </c>
      <c r="M157" s="151">
        <f t="shared" si="10"/>
        <v>0</v>
      </c>
      <c r="N157" s="151">
        <f t="shared" si="11"/>
        <v>0</v>
      </c>
    </row>
    <row r="158" spans="1:14" x14ac:dyDescent="0.2">
      <c r="A158" s="73">
        <v>2566</v>
      </c>
      <c r="B158" s="25" t="s">
        <v>870</v>
      </c>
      <c r="C158" s="216">
        <f>SUM('Working paper'!CN158)</f>
        <v>0</v>
      </c>
      <c r="D158" s="216">
        <f>SUM('Working paper'!CO158)</f>
        <v>0</v>
      </c>
      <c r="G158">
        <v>3208</v>
      </c>
      <c r="H158" t="s">
        <v>173</v>
      </c>
      <c r="I158" t="s">
        <v>652</v>
      </c>
      <c r="J158" s="151">
        <f t="shared" si="12"/>
        <v>0</v>
      </c>
      <c r="K158" s="151">
        <f t="shared" si="13"/>
        <v>0</v>
      </c>
      <c r="M158" s="151">
        <f t="shared" si="10"/>
        <v>0</v>
      </c>
      <c r="N158" s="151">
        <f t="shared" si="11"/>
        <v>0</v>
      </c>
    </row>
    <row r="159" spans="1:14" x14ac:dyDescent="0.2">
      <c r="A159" s="73"/>
      <c r="B159" s="25" t="s">
        <v>870</v>
      </c>
      <c r="C159" s="216">
        <f>SUM('Working paper'!CN159)</f>
        <v>0</v>
      </c>
      <c r="D159" s="216">
        <f>SUM('Working paper'!CO159)</f>
        <v>0</v>
      </c>
      <c r="G159">
        <v>3210</v>
      </c>
      <c r="H159" t="s">
        <v>174</v>
      </c>
      <c r="I159" t="s">
        <v>653</v>
      </c>
      <c r="J159" s="151">
        <f t="shared" si="12"/>
        <v>0</v>
      </c>
      <c r="K159" s="151">
        <f t="shared" si="13"/>
        <v>0</v>
      </c>
      <c r="M159" s="151">
        <f t="shared" si="10"/>
        <v>0</v>
      </c>
      <c r="N159" s="151">
        <f t="shared" si="11"/>
        <v>0</v>
      </c>
    </row>
    <row r="160" spans="1:14" x14ac:dyDescent="0.2">
      <c r="A160" s="73">
        <v>2567</v>
      </c>
      <c r="B160" s="25" t="s">
        <v>935</v>
      </c>
      <c r="C160" s="216">
        <f>SUM('Working paper'!CN160)</f>
        <v>0</v>
      </c>
      <c r="D160" s="216">
        <f>SUM('Working paper'!CO160)</f>
        <v>0</v>
      </c>
      <c r="G160">
        <v>3211</v>
      </c>
      <c r="H160" t="s">
        <v>408</v>
      </c>
      <c r="I160" t="s">
        <v>654</v>
      </c>
      <c r="J160" s="151">
        <f t="shared" si="12"/>
        <v>-29082</v>
      </c>
      <c r="K160" s="151">
        <f t="shared" si="13"/>
        <v>0</v>
      </c>
      <c r="M160" s="151">
        <f t="shared" si="10"/>
        <v>-29082</v>
      </c>
      <c r="N160" s="151">
        <f t="shared" si="11"/>
        <v>0</v>
      </c>
    </row>
    <row r="161" spans="1:14" x14ac:dyDescent="0.2">
      <c r="A161" s="73"/>
      <c r="B161" s="25" t="s">
        <v>935</v>
      </c>
      <c r="C161" s="216">
        <f>SUM('Working paper'!CN161)</f>
        <v>0</v>
      </c>
      <c r="D161" s="216">
        <f>SUM('Working paper'!CO161)</f>
        <v>0</v>
      </c>
      <c r="G161">
        <v>3213</v>
      </c>
      <c r="H161" t="s">
        <v>308</v>
      </c>
      <c r="I161" t="s">
        <v>655</v>
      </c>
      <c r="J161" s="151">
        <f t="shared" si="12"/>
        <v>-18466.25</v>
      </c>
      <c r="K161" s="151">
        <f t="shared" si="13"/>
        <v>0</v>
      </c>
      <c r="M161" s="151">
        <f t="shared" si="10"/>
        <v>-18466</v>
      </c>
      <c r="N161" s="151">
        <f t="shared" si="11"/>
        <v>0</v>
      </c>
    </row>
    <row r="162" spans="1:14" x14ac:dyDescent="0.2">
      <c r="A162" s="73">
        <v>2569</v>
      </c>
      <c r="B162" s="25" t="s">
        <v>936</v>
      </c>
      <c r="C162" s="216">
        <f>SUM('Working paper'!CN162)</f>
        <v>0</v>
      </c>
      <c r="D162" s="216">
        <f>SUM('Working paper'!CO162)</f>
        <v>0</v>
      </c>
      <c r="G162">
        <v>3216</v>
      </c>
      <c r="H162" t="s">
        <v>807</v>
      </c>
      <c r="I162" t="s">
        <v>656</v>
      </c>
      <c r="J162" s="151">
        <f t="shared" si="12"/>
        <v>0</v>
      </c>
      <c r="K162" s="151">
        <f t="shared" si="13"/>
        <v>0</v>
      </c>
      <c r="M162" s="151">
        <f t="shared" si="10"/>
        <v>0</v>
      </c>
      <c r="N162" s="151">
        <f t="shared" si="11"/>
        <v>0</v>
      </c>
    </row>
    <row r="163" spans="1:14" x14ac:dyDescent="0.2">
      <c r="A163" s="73"/>
      <c r="B163" s="25" t="s">
        <v>936</v>
      </c>
      <c r="C163" s="216">
        <f>SUM('Working paper'!CN163)</f>
        <v>0</v>
      </c>
      <c r="D163" s="216">
        <f>SUM('Working paper'!CO163)</f>
        <v>0</v>
      </c>
      <c r="G163">
        <v>3221</v>
      </c>
      <c r="H163" t="s">
        <v>175</v>
      </c>
      <c r="I163" t="s">
        <v>657</v>
      </c>
      <c r="J163" s="151">
        <f t="shared" si="12"/>
        <v>0</v>
      </c>
      <c r="K163" s="151">
        <f t="shared" si="13"/>
        <v>0</v>
      </c>
      <c r="M163" s="151">
        <f t="shared" si="10"/>
        <v>0</v>
      </c>
      <c r="N163" s="151">
        <f t="shared" si="11"/>
        <v>0</v>
      </c>
    </row>
    <row r="164" spans="1:14" x14ac:dyDescent="0.2">
      <c r="A164" s="73">
        <v>2572</v>
      </c>
      <c r="B164" s="25" t="s">
        <v>937</v>
      </c>
      <c r="C164" s="216">
        <f>SUM('Working paper'!CN164)</f>
        <v>0</v>
      </c>
      <c r="D164" s="216">
        <f>SUM('Working paper'!CO164)</f>
        <v>0</v>
      </c>
      <c r="G164">
        <v>3222</v>
      </c>
      <c r="H164" t="s">
        <v>176</v>
      </c>
      <c r="I164" t="s">
        <v>658</v>
      </c>
      <c r="J164" s="151">
        <f t="shared" si="12"/>
        <v>0</v>
      </c>
      <c r="K164" s="151">
        <f t="shared" si="13"/>
        <v>0</v>
      </c>
      <c r="M164" s="151">
        <f t="shared" si="10"/>
        <v>0</v>
      </c>
      <c r="N164" s="151">
        <f t="shared" si="11"/>
        <v>0</v>
      </c>
    </row>
    <row r="165" spans="1:14" x14ac:dyDescent="0.2">
      <c r="A165" s="73"/>
      <c r="B165" s="25" t="s">
        <v>937</v>
      </c>
      <c r="C165" s="216">
        <f>SUM('Working paper'!CN165)</f>
        <v>0</v>
      </c>
      <c r="D165" s="216">
        <f>SUM('Working paper'!CO165)</f>
        <v>0</v>
      </c>
      <c r="G165">
        <v>3223</v>
      </c>
      <c r="H165" t="s">
        <v>177</v>
      </c>
      <c r="I165" t="s">
        <v>329</v>
      </c>
      <c r="J165" s="151">
        <f t="shared" si="12"/>
        <v>-25689.5</v>
      </c>
      <c r="K165" s="151">
        <f t="shared" si="13"/>
        <v>0</v>
      </c>
      <c r="M165" s="151">
        <f t="shared" si="10"/>
        <v>-25690</v>
      </c>
      <c r="N165" s="151">
        <f t="shared" si="11"/>
        <v>0</v>
      </c>
    </row>
    <row r="166" spans="1:14" x14ac:dyDescent="0.2">
      <c r="A166" s="73">
        <v>2573</v>
      </c>
      <c r="B166" s="25" t="s">
        <v>938</v>
      </c>
      <c r="C166" s="216">
        <f>SUM('Working paper'!CN166)</f>
        <v>0</v>
      </c>
      <c r="D166" s="216">
        <f>SUM('Working paper'!CO166)</f>
        <v>0</v>
      </c>
      <c r="G166">
        <v>3224</v>
      </c>
      <c r="H166" t="s">
        <v>487</v>
      </c>
      <c r="I166" t="s">
        <v>659</v>
      </c>
      <c r="J166" s="151">
        <f t="shared" si="12"/>
        <v>0</v>
      </c>
      <c r="K166" s="151">
        <f t="shared" si="13"/>
        <v>0</v>
      </c>
      <c r="M166" s="151">
        <f t="shared" si="10"/>
        <v>0</v>
      </c>
      <c r="N166" s="151">
        <f t="shared" si="11"/>
        <v>0</v>
      </c>
    </row>
    <row r="167" spans="1:14" x14ac:dyDescent="0.2">
      <c r="A167" s="73"/>
      <c r="B167" s="25" t="s">
        <v>938</v>
      </c>
      <c r="C167" s="216">
        <f>SUM('Working paper'!CN167)</f>
        <v>0</v>
      </c>
      <c r="D167" s="216">
        <f>SUM('Working paper'!CO167)</f>
        <v>0</v>
      </c>
      <c r="G167">
        <v>3225</v>
      </c>
      <c r="H167" t="s">
        <v>178</v>
      </c>
      <c r="I167" t="s">
        <v>660</v>
      </c>
      <c r="J167" s="151">
        <f t="shared" si="12"/>
        <v>0</v>
      </c>
      <c r="K167" s="151">
        <f t="shared" si="13"/>
        <v>0</v>
      </c>
      <c r="M167" s="151">
        <f t="shared" si="10"/>
        <v>0</v>
      </c>
      <c r="N167" s="151">
        <f t="shared" si="11"/>
        <v>0</v>
      </c>
    </row>
    <row r="168" spans="1:14" x14ac:dyDescent="0.2">
      <c r="A168" s="73">
        <v>2574</v>
      </c>
      <c r="B168" s="25" t="s">
        <v>871</v>
      </c>
      <c r="C168" s="216">
        <f>SUM('Working paper'!CN168)</f>
        <v>0</v>
      </c>
      <c r="D168" s="216">
        <f>SUM('Working paper'!CO168)</f>
        <v>0</v>
      </c>
      <c r="G168">
        <v>3228</v>
      </c>
      <c r="H168" t="s">
        <v>179</v>
      </c>
      <c r="I168" t="s">
        <v>661</v>
      </c>
      <c r="J168" s="151">
        <f t="shared" si="12"/>
        <v>0</v>
      </c>
      <c r="K168" s="151">
        <f t="shared" si="13"/>
        <v>0</v>
      </c>
      <c r="M168" s="151">
        <f t="shared" si="10"/>
        <v>0</v>
      </c>
      <c r="N168" s="151">
        <f t="shared" si="11"/>
        <v>0</v>
      </c>
    </row>
    <row r="169" spans="1:14" x14ac:dyDescent="0.2">
      <c r="A169" s="73"/>
      <c r="B169" s="25" t="s">
        <v>871</v>
      </c>
      <c r="C169" s="216">
        <f>SUM('Working paper'!CN169)</f>
        <v>0</v>
      </c>
      <c r="D169" s="216">
        <f>SUM('Working paper'!CO169)</f>
        <v>0</v>
      </c>
      <c r="G169">
        <v>3230</v>
      </c>
      <c r="H169" t="s">
        <v>180</v>
      </c>
      <c r="I169" t="s">
        <v>662</v>
      </c>
      <c r="J169" s="151">
        <f t="shared" si="12"/>
        <v>0</v>
      </c>
      <c r="K169" s="151">
        <f t="shared" si="13"/>
        <v>0</v>
      </c>
      <c r="M169" s="151">
        <f t="shared" si="10"/>
        <v>0</v>
      </c>
      <c r="N169" s="151">
        <f t="shared" si="11"/>
        <v>0</v>
      </c>
    </row>
    <row r="170" spans="1:14" x14ac:dyDescent="0.2">
      <c r="A170" s="73">
        <v>2578</v>
      </c>
      <c r="B170" s="25" t="s">
        <v>872</v>
      </c>
      <c r="C170" s="216">
        <f>SUM('Working paper'!CN170)</f>
        <v>0</v>
      </c>
      <c r="D170" s="216">
        <f>SUM('Working paper'!CO170)</f>
        <v>0</v>
      </c>
      <c r="G170">
        <v>3231</v>
      </c>
      <c r="H170" t="s">
        <v>181</v>
      </c>
      <c r="I170" t="s">
        <v>663</v>
      </c>
      <c r="J170" s="151">
        <f t="shared" si="12"/>
        <v>-8171</v>
      </c>
      <c r="K170" s="151">
        <f t="shared" si="13"/>
        <v>0</v>
      </c>
      <c r="M170" s="151">
        <f t="shared" si="10"/>
        <v>-8171</v>
      </c>
      <c r="N170" s="151">
        <f t="shared" si="11"/>
        <v>0</v>
      </c>
    </row>
    <row r="171" spans="1:14" x14ac:dyDescent="0.2">
      <c r="A171" s="73"/>
      <c r="B171" s="25" t="s">
        <v>872</v>
      </c>
      <c r="C171" s="216">
        <f>SUM('Working paper'!CN171)</f>
        <v>0</v>
      </c>
      <c r="D171" s="216">
        <f>SUM('Working paper'!CO171)</f>
        <v>0</v>
      </c>
      <c r="G171">
        <v>3232</v>
      </c>
      <c r="H171" t="s">
        <v>808</v>
      </c>
      <c r="I171" t="s">
        <v>664</v>
      </c>
      <c r="J171" s="151">
        <f t="shared" si="12"/>
        <v>0</v>
      </c>
      <c r="K171" s="151">
        <f t="shared" si="13"/>
        <v>0</v>
      </c>
      <c r="M171" s="151">
        <f t="shared" si="10"/>
        <v>0</v>
      </c>
      <c r="N171" s="151">
        <f t="shared" si="11"/>
        <v>0</v>
      </c>
    </row>
    <row r="172" spans="1:14" x14ac:dyDescent="0.2">
      <c r="A172" s="73">
        <v>2583</v>
      </c>
      <c r="B172" s="25" t="s">
        <v>939</v>
      </c>
      <c r="C172" s="216">
        <f>SUM('Working paper'!CN172)</f>
        <v>-2161.25</v>
      </c>
      <c r="D172" s="216">
        <f>SUM('Working paper'!CO172)</f>
        <v>0</v>
      </c>
      <c r="G172">
        <v>3233</v>
      </c>
      <c r="H172" t="s">
        <v>412</v>
      </c>
      <c r="I172" t="s">
        <v>665</v>
      </c>
      <c r="J172" s="151">
        <f t="shared" si="12"/>
        <v>0</v>
      </c>
      <c r="K172" s="151">
        <f t="shared" si="13"/>
        <v>0</v>
      </c>
      <c r="M172" s="151">
        <f t="shared" si="10"/>
        <v>0</v>
      </c>
      <c r="N172" s="151">
        <f t="shared" si="11"/>
        <v>0</v>
      </c>
    </row>
    <row r="173" spans="1:14" x14ac:dyDescent="0.2">
      <c r="A173" s="73"/>
      <c r="B173" s="25" t="s">
        <v>939</v>
      </c>
      <c r="C173" s="216">
        <f>SUM('Working paper'!CN173)</f>
        <v>0</v>
      </c>
      <c r="D173" s="216">
        <f>SUM('Working paper'!CO173)</f>
        <v>0</v>
      </c>
      <c r="G173">
        <v>3234</v>
      </c>
      <c r="H173" t="s">
        <v>413</v>
      </c>
      <c r="I173" t="s">
        <v>666</v>
      </c>
      <c r="J173" s="151">
        <f t="shared" si="12"/>
        <v>-5427.25</v>
      </c>
      <c r="K173" s="151">
        <f t="shared" si="13"/>
        <v>0</v>
      </c>
      <c r="M173" s="151">
        <f t="shared" si="10"/>
        <v>-5427</v>
      </c>
      <c r="N173" s="151">
        <f t="shared" si="11"/>
        <v>0</v>
      </c>
    </row>
    <row r="174" spans="1:14" x14ac:dyDescent="0.2">
      <c r="A174" s="73">
        <v>2587</v>
      </c>
      <c r="B174" s="25" t="s">
        <v>940</v>
      </c>
      <c r="C174" s="216">
        <f>SUM('Working paper'!CN174)</f>
        <v>-94872.63</v>
      </c>
      <c r="D174" s="216">
        <f>SUM('Working paper'!CO174)</f>
        <v>0.3999999999996362</v>
      </c>
      <c r="G174">
        <v>3235</v>
      </c>
      <c r="H174" t="s">
        <v>1</v>
      </c>
      <c r="I174" t="s">
        <v>667</v>
      </c>
      <c r="J174" s="151">
        <f t="shared" si="12"/>
        <v>-25140.5</v>
      </c>
      <c r="K174" s="151">
        <f t="shared" si="13"/>
        <v>0</v>
      </c>
      <c r="M174" s="151">
        <f t="shared" si="10"/>
        <v>-25141</v>
      </c>
      <c r="N174" s="151">
        <f t="shared" si="11"/>
        <v>0</v>
      </c>
    </row>
    <row r="175" spans="1:14" x14ac:dyDescent="0.2">
      <c r="A175" s="73"/>
      <c r="B175" s="25" t="s">
        <v>940</v>
      </c>
      <c r="C175" s="216">
        <f>SUM('Working paper'!CN175)</f>
        <v>0</v>
      </c>
      <c r="D175" s="216">
        <f>SUM('Working paper'!CO175)</f>
        <v>0</v>
      </c>
      <c r="G175">
        <v>3237</v>
      </c>
      <c r="H175" t="s">
        <v>488</v>
      </c>
      <c r="I175" t="s">
        <v>668</v>
      </c>
      <c r="J175" s="151">
        <f t="shared" si="12"/>
        <v>-2</v>
      </c>
      <c r="K175" s="151">
        <f t="shared" si="13"/>
        <v>0</v>
      </c>
      <c r="M175" s="151">
        <f t="shared" si="10"/>
        <v>-2</v>
      </c>
      <c r="N175" s="151">
        <f t="shared" si="11"/>
        <v>0</v>
      </c>
    </row>
    <row r="176" spans="1:14" x14ac:dyDescent="0.2">
      <c r="A176" s="73">
        <v>2589</v>
      </c>
      <c r="B176" s="25" t="s">
        <v>941</v>
      </c>
      <c r="C176" s="216">
        <f>SUM('Working paper'!CN176)</f>
        <v>-23320.5</v>
      </c>
      <c r="D176" s="216">
        <f>SUM('Working paper'!CO176)</f>
        <v>0</v>
      </c>
      <c r="G176">
        <v>3238</v>
      </c>
      <c r="H176" t="s">
        <v>414</v>
      </c>
      <c r="I176" t="s">
        <v>669</v>
      </c>
      <c r="J176" s="151">
        <f t="shared" si="12"/>
        <v>-1953.25</v>
      </c>
      <c r="K176" s="151">
        <f t="shared" si="13"/>
        <v>0</v>
      </c>
      <c r="M176" s="151">
        <f t="shared" si="10"/>
        <v>-1953</v>
      </c>
      <c r="N176" s="151">
        <f t="shared" si="11"/>
        <v>0</v>
      </c>
    </row>
    <row r="177" spans="1:14" x14ac:dyDescent="0.2">
      <c r="A177" s="73"/>
      <c r="B177" s="25" t="s">
        <v>941</v>
      </c>
      <c r="C177" s="216">
        <f>SUM('Working paper'!CN177)</f>
        <v>0</v>
      </c>
      <c r="D177" s="216">
        <f>SUM('Working paper'!CO177)</f>
        <v>0</v>
      </c>
      <c r="G177">
        <v>3239</v>
      </c>
      <c r="H177" t="s">
        <v>489</v>
      </c>
      <c r="I177" t="s">
        <v>670</v>
      </c>
      <c r="J177" s="151">
        <f t="shared" si="12"/>
        <v>0</v>
      </c>
      <c r="K177" s="151">
        <f t="shared" si="13"/>
        <v>0</v>
      </c>
      <c r="M177" s="151">
        <f t="shared" si="10"/>
        <v>0</v>
      </c>
      <c r="N177" s="151">
        <f t="shared" si="11"/>
        <v>0</v>
      </c>
    </row>
    <row r="178" spans="1:14" x14ac:dyDescent="0.2">
      <c r="A178" s="73">
        <v>2590</v>
      </c>
      <c r="B178" s="25" t="s">
        <v>942</v>
      </c>
      <c r="C178" s="216">
        <f>SUM('Working paper'!CN178)</f>
        <v>-31196</v>
      </c>
      <c r="D178" s="216">
        <f>SUM('Working paper'!CO178)</f>
        <v>0</v>
      </c>
      <c r="G178">
        <v>3240</v>
      </c>
      <c r="H178" t="s">
        <v>415</v>
      </c>
      <c r="I178" t="s">
        <v>671</v>
      </c>
      <c r="J178" s="151">
        <f t="shared" si="12"/>
        <v>-3775.25</v>
      </c>
      <c r="K178" s="151">
        <f t="shared" si="13"/>
        <v>-0.2999999999992724</v>
      </c>
      <c r="M178" s="151">
        <f t="shared" si="10"/>
        <v>-3775</v>
      </c>
      <c r="N178" s="151">
        <f t="shared" si="11"/>
        <v>0</v>
      </c>
    </row>
    <row r="179" spans="1:14" x14ac:dyDescent="0.2">
      <c r="A179" s="73"/>
      <c r="B179" s="25" t="s">
        <v>942</v>
      </c>
      <c r="C179" s="216">
        <f>SUM('Working paper'!CN179)</f>
        <v>0</v>
      </c>
      <c r="D179" s="216">
        <f>SUM('Working paper'!CO179)</f>
        <v>0</v>
      </c>
      <c r="G179">
        <v>3241</v>
      </c>
      <c r="H179" t="s">
        <v>416</v>
      </c>
      <c r="I179" t="s">
        <v>672</v>
      </c>
      <c r="J179" s="151">
        <f t="shared" si="12"/>
        <v>0</v>
      </c>
      <c r="K179" s="151">
        <f t="shared" si="13"/>
        <v>0</v>
      </c>
      <c r="M179" s="151">
        <f t="shared" si="10"/>
        <v>0</v>
      </c>
      <c r="N179" s="151">
        <f t="shared" si="11"/>
        <v>0</v>
      </c>
    </row>
    <row r="180" spans="1:14" x14ac:dyDescent="0.2">
      <c r="A180" s="73">
        <v>2591</v>
      </c>
      <c r="B180" s="25" t="s">
        <v>943</v>
      </c>
      <c r="C180" s="216">
        <f>SUM('Working paper'!CN180)</f>
        <v>-34295.25</v>
      </c>
      <c r="D180" s="216">
        <f>SUM('Working paper'!CO180)</f>
        <v>0</v>
      </c>
      <c r="G180">
        <v>3242</v>
      </c>
      <c r="H180" t="s">
        <v>309</v>
      </c>
      <c r="I180" t="s">
        <v>673</v>
      </c>
      <c r="J180" s="151">
        <f t="shared" si="12"/>
        <v>-4156.75</v>
      </c>
      <c r="K180" s="151">
        <f t="shared" si="13"/>
        <v>0</v>
      </c>
      <c r="M180" s="151">
        <f t="shared" si="10"/>
        <v>-4157</v>
      </c>
      <c r="N180" s="151">
        <f t="shared" si="11"/>
        <v>0</v>
      </c>
    </row>
    <row r="181" spans="1:14" x14ac:dyDescent="0.2">
      <c r="A181" s="73"/>
      <c r="B181" s="25" t="s">
        <v>943</v>
      </c>
      <c r="C181" s="216">
        <f>SUM('Working paper'!CN181)</f>
        <v>0</v>
      </c>
      <c r="D181" s="216">
        <f>SUM('Working paper'!CO181)</f>
        <v>0</v>
      </c>
      <c r="G181">
        <v>3243</v>
      </c>
      <c r="H181" t="s">
        <v>490</v>
      </c>
      <c r="I181" t="s">
        <v>674</v>
      </c>
      <c r="J181" s="151">
        <f t="shared" si="12"/>
        <v>0</v>
      </c>
      <c r="K181" s="151">
        <f t="shared" si="13"/>
        <v>0</v>
      </c>
      <c r="M181" s="151">
        <f t="shared" si="10"/>
        <v>0</v>
      </c>
      <c r="N181" s="151">
        <f t="shared" si="11"/>
        <v>0</v>
      </c>
    </row>
    <row r="182" spans="1:14" x14ac:dyDescent="0.2">
      <c r="A182" s="73">
        <v>2592</v>
      </c>
      <c r="B182" s="25" t="s">
        <v>873</v>
      </c>
      <c r="C182" s="216">
        <f>SUM('Working paper'!CN182)</f>
        <v>0</v>
      </c>
      <c r="D182" s="216">
        <f>SUM('Working paper'!CO182)</f>
        <v>0</v>
      </c>
      <c r="G182">
        <v>3244</v>
      </c>
      <c r="H182" t="s">
        <v>491</v>
      </c>
      <c r="I182" t="s">
        <v>342</v>
      </c>
      <c r="J182" s="151">
        <f t="shared" si="12"/>
        <v>0</v>
      </c>
      <c r="K182" s="151">
        <f t="shared" si="13"/>
        <v>0</v>
      </c>
      <c r="M182" s="151">
        <f t="shared" si="10"/>
        <v>0</v>
      </c>
      <c r="N182" s="151">
        <f t="shared" si="11"/>
        <v>0</v>
      </c>
    </row>
    <row r="183" spans="1:14" x14ac:dyDescent="0.2">
      <c r="A183" s="73"/>
      <c r="B183" s="25" t="s">
        <v>873</v>
      </c>
      <c r="C183" s="216">
        <f>SUM('Working paper'!CN183)</f>
        <v>0</v>
      </c>
      <c r="D183" s="216">
        <f>SUM('Working paper'!CO183)</f>
        <v>0</v>
      </c>
      <c r="G183">
        <v>3246</v>
      </c>
      <c r="H183" t="s">
        <v>492</v>
      </c>
      <c r="I183" t="s">
        <v>675</v>
      </c>
      <c r="J183" s="151">
        <f t="shared" si="12"/>
        <v>0</v>
      </c>
      <c r="K183" s="151">
        <f t="shared" si="13"/>
        <v>0</v>
      </c>
      <c r="M183" s="151">
        <f t="shared" si="10"/>
        <v>0</v>
      </c>
      <c r="N183" s="151">
        <f t="shared" si="11"/>
        <v>0</v>
      </c>
    </row>
    <row r="184" spans="1:14" x14ac:dyDescent="0.2">
      <c r="A184" s="73">
        <v>2593</v>
      </c>
      <c r="B184" s="25" t="s">
        <v>874</v>
      </c>
      <c r="C184" s="216">
        <f>SUM('Working paper'!CN184)</f>
        <v>0</v>
      </c>
      <c r="D184" s="216">
        <f>SUM('Working paper'!CO184)</f>
        <v>0</v>
      </c>
      <c r="G184">
        <v>3247</v>
      </c>
      <c r="H184" t="s">
        <v>417</v>
      </c>
      <c r="I184" t="s">
        <v>676</v>
      </c>
      <c r="J184" s="151">
        <f t="shared" si="12"/>
        <v>-26120</v>
      </c>
      <c r="K184" s="151">
        <f t="shared" si="13"/>
        <v>0</v>
      </c>
      <c r="M184" s="151">
        <f t="shared" si="10"/>
        <v>-26120</v>
      </c>
      <c r="N184" s="151">
        <f t="shared" si="11"/>
        <v>0</v>
      </c>
    </row>
    <row r="185" spans="1:14" x14ac:dyDescent="0.2">
      <c r="A185" s="73"/>
      <c r="B185" s="25" t="s">
        <v>874</v>
      </c>
      <c r="C185" s="216">
        <f>SUM('Working paper'!CN185)</f>
        <v>0</v>
      </c>
      <c r="D185" s="216">
        <f>SUM('Working paper'!CO185)</f>
        <v>0</v>
      </c>
      <c r="G185">
        <v>3248</v>
      </c>
      <c r="H185" t="s">
        <v>493</v>
      </c>
      <c r="I185" t="s">
        <v>1007</v>
      </c>
      <c r="J185" s="151">
        <f t="shared" si="12"/>
        <v>0</v>
      </c>
      <c r="K185" s="151">
        <f t="shared" si="13"/>
        <v>0</v>
      </c>
      <c r="M185" s="151">
        <f t="shared" si="10"/>
        <v>0</v>
      </c>
      <c r="N185" s="151">
        <f t="shared" si="11"/>
        <v>0</v>
      </c>
    </row>
    <row r="186" spans="1:14" x14ac:dyDescent="0.2">
      <c r="A186" s="73">
        <v>2594</v>
      </c>
      <c r="B186" s="25" t="s">
        <v>1086</v>
      </c>
      <c r="C186" s="216">
        <f>SUM('Working paper'!CN186)</f>
        <v>0</v>
      </c>
      <c r="D186" s="216">
        <f>SUM('Working paper'!CO186)</f>
        <v>0</v>
      </c>
      <c r="G186">
        <v>3249</v>
      </c>
      <c r="H186" t="s">
        <v>418</v>
      </c>
      <c r="I186" t="s">
        <v>1008</v>
      </c>
      <c r="J186" s="151">
        <f t="shared" si="12"/>
        <v>0</v>
      </c>
      <c r="K186" s="151">
        <f t="shared" si="13"/>
        <v>0</v>
      </c>
      <c r="M186" s="151">
        <f t="shared" si="10"/>
        <v>0</v>
      </c>
      <c r="N186" s="151">
        <f t="shared" si="11"/>
        <v>0</v>
      </c>
    </row>
    <row r="187" spans="1:14" x14ac:dyDescent="0.2">
      <c r="A187" s="73"/>
      <c r="B187" s="25" t="s">
        <v>1086</v>
      </c>
      <c r="C187" s="216">
        <f>SUM('Working paper'!CN187)</f>
        <v>0</v>
      </c>
      <c r="D187" s="216">
        <f>SUM('Working paper'!CO187)</f>
        <v>0</v>
      </c>
      <c r="G187">
        <v>3250</v>
      </c>
      <c r="H187" t="s">
        <v>809</v>
      </c>
      <c r="I187" t="s">
        <v>1009</v>
      </c>
      <c r="J187" s="151">
        <f t="shared" si="12"/>
        <v>0</v>
      </c>
      <c r="K187" s="151">
        <f t="shared" si="13"/>
        <v>0</v>
      </c>
      <c r="M187" s="151">
        <f t="shared" si="10"/>
        <v>0</v>
      </c>
      <c r="N187" s="151">
        <f t="shared" si="11"/>
        <v>0</v>
      </c>
    </row>
    <row r="188" spans="1:14" x14ac:dyDescent="0.2">
      <c r="A188" s="73">
        <v>2595</v>
      </c>
      <c r="B188" s="25" t="s">
        <v>1087</v>
      </c>
      <c r="C188" s="216">
        <f>SUM('Working paper'!CN188)</f>
        <v>-30799.65</v>
      </c>
      <c r="D188" s="216">
        <f>SUM('Working paper'!CO188)</f>
        <v>0</v>
      </c>
      <c r="G188">
        <v>3251</v>
      </c>
      <c r="H188" t="s">
        <v>310</v>
      </c>
      <c r="I188" t="s">
        <v>1010</v>
      </c>
      <c r="J188" s="151">
        <f t="shared" si="12"/>
        <v>-15699.2</v>
      </c>
      <c r="K188" s="151">
        <f t="shared" si="13"/>
        <v>0</v>
      </c>
      <c r="M188" s="151">
        <f t="shared" si="10"/>
        <v>-15699</v>
      </c>
      <c r="N188" s="151">
        <f t="shared" si="11"/>
        <v>0</v>
      </c>
    </row>
    <row r="189" spans="1:14" x14ac:dyDescent="0.2">
      <c r="A189" s="73"/>
      <c r="B189" s="25" t="s">
        <v>1087</v>
      </c>
      <c r="C189" s="216">
        <f>SUM('Working paper'!CN189)</f>
        <v>0</v>
      </c>
      <c r="D189" s="216">
        <f>SUM('Working paper'!CO189)</f>
        <v>0</v>
      </c>
      <c r="G189">
        <v>3252</v>
      </c>
      <c r="H189" t="s">
        <v>494</v>
      </c>
      <c r="I189" t="s">
        <v>1011</v>
      </c>
      <c r="J189" s="151">
        <f t="shared" si="12"/>
        <v>0</v>
      </c>
      <c r="K189" s="151">
        <f t="shared" si="13"/>
        <v>0</v>
      </c>
      <c r="M189" s="151">
        <f t="shared" si="10"/>
        <v>0</v>
      </c>
      <c r="N189" s="151">
        <f t="shared" si="11"/>
        <v>0</v>
      </c>
    </row>
    <row r="190" spans="1:14" x14ac:dyDescent="0.2">
      <c r="A190" s="73">
        <v>2596</v>
      </c>
      <c r="B190" s="25" t="s">
        <v>944</v>
      </c>
      <c r="C190" s="216">
        <f>SUM('Working paper'!CN190)</f>
        <v>0</v>
      </c>
      <c r="D190" s="216">
        <f>SUM('Working paper'!CO190)</f>
        <v>0</v>
      </c>
      <c r="G190">
        <v>3253</v>
      </c>
      <c r="H190" t="s">
        <v>419</v>
      </c>
      <c r="I190" t="s">
        <v>1012</v>
      </c>
      <c r="J190" s="151">
        <f t="shared" si="12"/>
        <v>0</v>
      </c>
      <c r="K190" s="151">
        <f t="shared" si="13"/>
        <v>0</v>
      </c>
      <c r="M190" s="151">
        <f t="shared" si="10"/>
        <v>0</v>
      </c>
      <c r="N190" s="151">
        <f t="shared" si="11"/>
        <v>0</v>
      </c>
    </row>
    <row r="191" spans="1:14" x14ac:dyDescent="0.2">
      <c r="A191" s="73"/>
      <c r="B191" s="25" t="s">
        <v>944</v>
      </c>
      <c r="C191" s="216">
        <f>SUM('Working paper'!CN191)</f>
        <v>0</v>
      </c>
      <c r="D191" s="216">
        <f>SUM('Working paper'!CO191)</f>
        <v>0</v>
      </c>
      <c r="G191">
        <v>3254</v>
      </c>
      <c r="H191" t="s">
        <v>311</v>
      </c>
      <c r="I191" t="s">
        <v>1013</v>
      </c>
      <c r="J191" s="151">
        <f t="shared" si="12"/>
        <v>-6355</v>
      </c>
      <c r="K191" s="151">
        <f t="shared" si="13"/>
        <v>0</v>
      </c>
      <c r="M191" s="151">
        <f t="shared" si="10"/>
        <v>-6355</v>
      </c>
      <c r="N191" s="151">
        <f t="shared" si="11"/>
        <v>0</v>
      </c>
    </row>
    <row r="192" spans="1:14" x14ac:dyDescent="0.2">
      <c r="A192" s="73">
        <v>2597</v>
      </c>
      <c r="B192" s="25" t="s">
        <v>875</v>
      </c>
      <c r="C192" s="216">
        <f>SUM('Working paper'!CN192)</f>
        <v>0</v>
      </c>
      <c r="D192" s="216">
        <f>SUM('Working paper'!CO192)</f>
        <v>0</v>
      </c>
      <c r="G192">
        <v>3256</v>
      </c>
      <c r="H192" t="s">
        <v>420</v>
      </c>
      <c r="I192" t="s">
        <v>1014</v>
      </c>
      <c r="J192" s="151">
        <f t="shared" si="12"/>
        <v>0</v>
      </c>
      <c r="K192" s="151">
        <f t="shared" si="13"/>
        <v>0</v>
      </c>
      <c r="M192" s="151">
        <f t="shared" si="10"/>
        <v>0</v>
      </c>
      <c r="N192" s="151">
        <f t="shared" si="11"/>
        <v>0</v>
      </c>
    </row>
    <row r="193" spans="1:14" x14ac:dyDescent="0.2">
      <c r="A193" s="73"/>
      <c r="B193" s="25" t="s">
        <v>875</v>
      </c>
      <c r="C193" s="216">
        <f>SUM('Working paper'!CN193)</f>
        <v>0</v>
      </c>
      <c r="D193" s="216">
        <f>SUM('Working paper'!CO193)</f>
        <v>0</v>
      </c>
      <c r="G193">
        <v>3257</v>
      </c>
      <c r="H193" t="s">
        <v>433</v>
      </c>
      <c r="I193" t="s">
        <v>1015</v>
      </c>
      <c r="J193" s="151">
        <f t="shared" si="12"/>
        <v>-4246.5</v>
      </c>
      <c r="K193" s="151">
        <f t="shared" si="13"/>
        <v>0</v>
      </c>
      <c r="M193" s="151">
        <f t="shared" si="10"/>
        <v>-4247</v>
      </c>
      <c r="N193" s="151">
        <f t="shared" si="11"/>
        <v>0</v>
      </c>
    </row>
    <row r="194" spans="1:14" x14ac:dyDescent="0.2">
      <c r="A194" s="73">
        <v>2598</v>
      </c>
      <c r="B194" s="25" t="s">
        <v>945</v>
      </c>
      <c r="C194" s="216">
        <f>SUM('Working paper'!CN194)</f>
        <v>0</v>
      </c>
      <c r="D194" s="216">
        <f>SUM('Working paper'!CO194)</f>
        <v>0</v>
      </c>
      <c r="G194">
        <v>3258</v>
      </c>
      <c r="H194" t="s">
        <v>495</v>
      </c>
      <c r="I194" t="s">
        <v>1016</v>
      </c>
      <c r="J194" s="151">
        <f t="shared" si="12"/>
        <v>-11232.050000000003</v>
      </c>
      <c r="K194" s="151">
        <f t="shared" si="13"/>
        <v>0</v>
      </c>
      <c r="M194" s="151">
        <f t="shared" si="10"/>
        <v>-11232</v>
      </c>
      <c r="N194" s="151">
        <f t="shared" si="11"/>
        <v>0</v>
      </c>
    </row>
    <row r="195" spans="1:14" x14ac:dyDescent="0.2">
      <c r="A195" s="73"/>
      <c r="B195" s="25" t="s">
        <v>945</v>
      </c>
      <c r="C195" s="216">
        <f>SUM('Working paper'!CN195)</f>
        <v>0</v>
      </c>
      <c r="D195" s="216">
        <f>SUM('Working paper'!CO195)</f>
        <v>0</v>
      </c>
      <c r="G195">
        <v>3260</v>
      </c>
      <c r="H195" t="s">
        <v>496</v>
      </c>
      <c r="I195" t="s">
        <v>1017</v>
      </c>
      <c r="J195" s="151">
        <f t="shared" si="12"/>
        <v>-12445.5</v>
      </c>
      <c r="K195" s="151">
        <f t="shared" si="13"/>
        <v>0</v>
      </c>
      <c r="M195" s="151">
        <f t="shared" si="10"/>
        <v>-12446</v>
      </c>
      <c r="N195" s="151">
        <f t="shared" si="11"/>
        <v>0</v>
      </c>
    </row>
    <row r="196" spans="1:14" x14ac:dyDescent="0.2">
      <c r="A196" s="73">
        <v>2601</v>
      </c>
      <c r="B196" s="25" t="s">
        <v>946</v>
      </c>
      <c r="C196" s="216">
        <f>SUM('Working paper'!CN196)</f>
        <v>-35154</v>
      </c>
      <c r="D196" s="216">
        <f>SUM('Working paper'!CO196)</f>
        <v>0</v>
      </c>
      <c r="G196">
        <v>3262</v>
      </c>
      <c r="H196" t="s">
        <v>421</v>
      </c>
      <c r="I196" t="s">
        <v>786</v>
      </c>
      <c r="J196" s="151">
        <f t="shared" si="12"/>
        <v>-10407.75</v>
      </c>
      <c r="K196" s="151">
        <f t="shared" si="13"/>
        <v>0</v>
      </c>
      <c r="M196" s="151">
        <f t="shared" si="10"/>
        <v>-10408</v>
      </c>
      <c r="N196" s="151">
        <f t="shared" si="11"/>
        <v>0</v>
      </c>
    </row>
    <row r="197" spans="1:14" x14ac:dyDescent="0.2">
      <c r="A197" s="73"/>
      <c r="B197" s="25" t="s">
        <v>946</v>
      </c>
      <c r="C197" s="216">
        <f>SUM('Working paper'!CN197)</f>
        <v>0</v>
      </c>
      <c r="D197" s="216">
        <f>SUM('Working paper'!CO197)</f>
        <v>0</v>
      </c>
      <c r="G197">
        <v>3302</v>
      </c>
      <c r="H197" t="s">
        <v>810</v>
      </c>
      <c r="I197" t="s">
        <v>787</v>
      </c>
      <c r="J197" s="151">
        <f t="shared" si="12"/>
        <v>0</v>
      </c>
      <c r="K197" s="151">
        <f t="shared" si="13"/>
        <v>0</v>
      </c>
      <c r="M197" s="151">
        <f t="shared" si="10"/>
        <v>0</v>
      </c>
      <c r="N197" s="151">
        <f t="shared" si="11"/>
        <v>0</v>
      </c>
    </row>
    <row r="198" spans="1:14" x14ac:dyDescent="0.2">
      <c r="A198" s="73">
        <v>2602</v>
      </c>
      <c r="B198" s="25" t="s">
        <v>947</v>
      </c>
      <c r="C198" s="216">
        <f>SUM('Working paper'!CN198)</f>
        <v>-8286.25</v>
      </c>
      <c r="D198" s="216">
        <f>SUM('Working paper'!CO198)</f>
        <v>0</v>
      </c>
      <c r="G198">
        <v>3350</v>
      </c>
      <c r="H198" t="s">
        <v>811</v>
      </c>
      <c r="I198" t="s">
        <v>788</v>
      </c>
      <c r="J198" s="151">
        <f t="shared" si="12"/>
        <v>0</v>
      </c>
      <c r="K198" s="151">
        <f t="shared" si="13"/>
        <v>0</v>
      </c>
      <c r="M198" s="151">
        <f t="shared" ref="M198:M261" si="14">ROUND(J198,0)</f>
        <v>0</v>
      </c>
      <c r="N198" s="151">
        <f t="shared" ref="N198:N261" si="15">ROUND(K198,0)</f>
        <v>0</v>
      </c>
    </row>
    <row r="199" spans="1:14" x14ac:dyDescent="0.2">
      <c r="A199" s="73"/>
      <c r="B199" s="25" t="s">
        <v>947</v>
      </c>
      <c r="C199" s="216">
        <f>SUM('Working paper'!CN199)</f>
        <v>0</v>
      </c>
      <c r="D199" s="216">
        <f>SUM('Working paper'!CO199)</f>
        <v>0</v>
      </c>
      <c r="G199">
        <v>3351</v>
      </c>
      <c r="H199" t="s">
        <v>422</v>
      </c>
      <c r="I199" t="s">
        <v>789</v>
      </c>
      <c r="J199" s="151">
        <f t="shared" si="12"/>
        <v>0</v>
      </c>
      <c r="K199" s="151">
        <f t="shared" si="13"/>
        <v>0</v>
      </c>
      <c r="M199" s="151">
        <f t="shared" si="14"/>
        <v>0</v>
      </c>
      <c r="N199" s="151">
        <f t="shared" si="15"/>
        <v>0</v>
      </c>
    </row>
    <row r="200" spans="1:14" x14ac:dyDescent="0.2">
      <c r="A200" s="73">
        <v>2603</v>
      </c>
      <c r="B200" s="25" t="s">
        <v>876</v>
      </c>
      <c r="C200" s="216">
        <f>SUM('Working paper'!CN200)</f>
        <v>0</v>
      </c>
      <c r="D200" s="216">
        <f>SUM('Working paper'!CO200)</f>
        <v>0</v>
      </c>
      <c r="G200">
        <v>3408</v>
      </c>
      <c r="H200" t="s">
        <v>812</v>
      </c>
      <c r="I200" t="s">
        <v>790</v>
      </c>
      <c r="J200" s="151">
        <f t="shared" si="12"/>
        <v>0</v>
      </c>
      <c r="K200" s="151">
        <f t="shared" si="13"/>
        <v>0</v>
      </c>
      <c r="M200" s="151">
        <f t="shared" si="14"/>
        <v>0</v>
      </c>
      <c r="N200" s="151">
        <f t="shared" si="15"/>
        <v>0</v>
      </c>
    </row>
    <row r="201" spans="1:14" x14ac:dyDescent="0.2">
      <c r="A201" s="73"/>
      <c r="B201" s="25" t="s">
        <v>876</v>
      </c>
      <c r="C201" s="216">
        <f>SUM('Working paper'!CN201)</f>
        <v>0</v>
      </c>
      <c r="D201" s="216">
        <f>SUM('Working paper'!CO201)</f>
        <v>0</v>
      </c>
      <c r="G201">
        <v>3420</v>
      </c>
      <c r="H201" t="s">
        <v>813</v>
      </c>
      <c r="I201" t="s">
        <v>791</v>
      </c>
      <c r="J201" s="151">
        <f t="shared" si="12"/>
        <v>0</v>
      </c>
      <c r="K201" s="151">
        <f t="shared" si="13"/>
        <v>0</v>
      </c>
      <c r="M201" s="151">
        <f t="shared" si="14"/>
        <v>0</v>
      </c>
      <c r="N201" s="151">
        <f t="shared" si="15"/>
        <v>0</v>
      </c>
    </row>
    <row r="202" spans="1:14" x14ac:dyDescent="0.2">
      <c r="A202" s="73">
        <v>2605</v>
      </c>
      <c r="B202" s="25" t="s">
        <v>948</v>
      </c>
      <c r="C202" s="216">
        <f>SUM('Working paper'!CN202)</f>
        <v>-29102.25</v>
      </c>
      <c r="D202" s="216">
        <f>SUM('Working paper'!CO202)</f>
        <v>0</v>
      </c>
      <c r="G202">
        <v>3452</v>
      </c>
      <c r="H202" t="s">
        <v>497</v>
      </c>
      <c r="I202" t="s">
        <v>792</v>
      </c>
      <c r="J202" s="151">
        <f t="shared" si="12"/>
        <v>0</v>
      </c>
      <c r="K202" s="151">
        <f t="shared" si="13"/>
        <v>0</v>
      </c>
      <c r="M202" s="151">
        <f t="shared" si="14"/>
        <v>0</v>
      </c>
      <c r="N202" s="151">
        <f t="shared" si="15"/>
        <v>0</v>
      </c>
    </row>
    <row r="203" spans="1:14" x14ac:dyDescent="0.2">
      <c r="A203" s="73"/>
      <c r="B203" s="25" t="s">
        <v>948</v>
      </c>
      <c r="C203" s="216">
        <f>SUM('Working paper'!CN203)</f>
        <v>0</v>
      </c>
      <c r="D203" s="216">
        <f>SUM('Working paper'!CO203)</f>
        <v>0</v>
      </c>
      <c r="G203">
        <v>3453</v>
      </c>
      <c r="H203" t="s">
        <v>814</v>
      </c>
      <c r="I203" t="s">
        <v>793</v>
      </c>
      <c r="J203" s="151">
        <f t="shared" si="12"/>
        <v>0</v>
      </c>
      <c r="K203" s="151">
        <f t="shared" si="13"/>
        <v>0</v>
      </c>
      <c r="M203" s="151">
        <f t="shared" si="14"/>
        <v>0</v>
      </c>
      <c r="N203" s="151">
        <f t="shared" si="15"/>
        <v>0</v>
      </c>
    </row>
    <row r="204" spans="1:14" x14ac:dyDescent="0.2">
      <c r="A204" s="73">
        <v>2606</v>
      </c>
      <c r="B204" s="25" t="s">
        <v>1088</v>
      </c>
      <c r="C204" s="216">
        <f>SUM('Working paper'!CN204)</f>
        <v>0</v>
      </c>
      <c r="D204" s="216">
        <f>SUM('Working paper'!CO204)</f>
        <v>0</v>
      </c>
      <c r="G204">
        <v>3500</v>
      </c>
      <c r="H204" t="s">
        <v>498</v>
      </c>
      <c r="I204" t="s">
        <v>794</v>
      </c>
      <c r="J204" s="151">
        <f t="shared" si="12"/>
        <v>0</v>
      </c>
      <c r="K204" s="151">
        <f t="shared" si="13"/>
        <v>0</v>
      </c>
      <c r="M204" s="151">
        <f t="shared" si="14"/>
        <v>0</v>
      </c>
      <c r="N204" s="151">
        <f t="shared" si="15"/>
        <v>0</v>
      </c>
    </row>
    <row r="205" spans="1:14" x14ac:dyDescent="0.2">
      <c r="A205" s="73"/>
      <c r="B205" s="25" t="s">
        <v>1088</v>
      </c>
      <c r="C205" s="216">
        <f>SUM('Working paper'!CN205)</f>
        <v>0</v>
      </c>
      <c r="D205" s="216">
        <f>SUM('Working paper'!CO205)</f>
        <v>0</v>
      </c>
      <c r="G205">
        <v>3505</v>
      </c>
      <c r="H205" t="s">
        <v>815</v>
      </c>
      <c r="I205" t="s">
        <v>200</v>
      </c>
      <c r="J205" s="151">
        <f t="shared" si="12"/>
        <v>0</v>
      </c>
      <c r="K205" s="151">
        <f t="shared" si="13"/>
        <v>0</v>
      </c>
      <c r="M205" s="151">
        <f t="shared" si="14"/>
        <v>0</v>
      </c>
      <c r="N205" s="151">
        <f t="shared" si="15"/>
        <v>0</v>
      </c>
    </row>
    <row r="206" spans="1:14" x14ac:dyDescent="0.2">
      <c r="A206" s="73">
        <v>2607</v>
      </c>
      <c r="B206" s="25" t="s">
        <v>949</v>
      </c>
      <c r="C206" s="216">
        <f>SUM('Working paper'!CN206)</f>
        <v>0</v>
      </c>
      <c r="D206" s="216">
        <f>SUM('Working paper'!CO206)</f>
        <v>0</v>
      </c>
      <c r="G206">
        <v>3550</v>
      </c>
      <c r="H206" t="s">
        <v>816</v>
      </c>
      <c r="I206" t="s">
        <v>362</v>
      </c>
      <c r="J206" s="151">
        <f t="shared" si="12"/>
        <v>0</v>
      </c>
      <c r="K206" s="151">
        <f t="shared" si="13"/>
        <v>0</v>
      </c>
      <c r="M206" s="151">
        <f t="shared" si="14"/>
        <v>0</v>
      </c>
      <c r="N206" s="151">
        <f t="shared" si="15"/>
        <v>0</v>
      </c>
    </row>
    <row r="207" spans="1:14" x14ac:dyDescent="0.2">
      <c r="A207" s="73"/>
      <c r="B207" s="25" t="s">
        <v>949</v>
      </c>
      <c r="C207" s="216">
        <f>SUM('Working paper'!CN207)</f>
        <v>0</v>
      </c>
      <c r="D207" s="216">
        <f>SUM('Working paper'!CO207)</f>
        <v>0</v>
      </c>
      <c r="G207">
        <v>3555</v>
      </c>
      <c r="H207" t="s">
        <v>817</v>
      </c>
      <c r="I207" t="s">
        <v>201</v>
      </c>
      <c r="J207" s="151">
        <f t="shared" si="12"/>
        <v>0</v>
      </c>
      <c r="K207" s="151">
        <f t="shared" si="13"/>
        <v>0</v>
      </c>
      <c r="M207" s="151">
        <f t="shared" si="14"/>
        <v>0</v>
      </c>
      <c r="N207" s="151">
        <f t="shared" si="15"/>
        <v>0</v>
      </c>
    </row>
    <row r="208" spans="1:14" x14ac:dyDescent="0.2">
      <c r="A208" s="73">
        <v>2608</v>
      </c>
      <c r="B208" s="25" t="s">
        <v>877</v>
      </c>
      <c r="C208" s="216">
        <f>SUM('Working paper'!CN208)</f>
        <v>-23302.25</v>
      </c>
      <c r="D208" s="216">
        <f>SUM('Working paper'!CO208)</f>
        <v>0</v>
      </c>
      <c r="G208">
        <v>3556</v>
      </c>
      <c r="H208" t="s">
        <v>818</v>
      </c>
      <c r="I208" t="s">
        <v>364</v>
      </c>
      <c r="J208" s="151">
        <f t="shared" si="12"/>
        <v>0</v>
      </c>
      <c r="K208" s="151">
        <f t="shared" si="13"/>
        <v>0</v>
      </c>
      <c r="M208" s="151">
        <f t="shared" si="14"/>
        <v>0</v>
      </c>
      <c r="N208" s="151">
        <f t="shared" si="15"/>
        <v>0</v>
      </c>
    </row>
    <row r="209" spans="1:14" x14ac:dyDescent="0.2">
      <c r="A209" s="73"/>
      <c r="B209" s="25" t="s">
        <v>877</v>
      </c>
      <c r="C209" s="216">
        <f>SUM('Working paper'!CN209)</f>
        <v>0</v>
      </c>
      <c r="D209" s="216">
        <f>SUM('Working paper'!CO209)</f>
        <v>0</v>
      </c>
      <c r="G209">
        <v>3600</v>
      </c>
      <c r="H209" t="s">
        <v>819</v>
      </c>
      <c r="I209" t="s">
        <v>202</v>
      </c>
      <c r="J209" s="151">
        <f t="shared" si="12"/>
        <v>0</v>
      </c>
      <c r="K209" s="151">
        <f t="shared" si="13"/>
        <v>0</v>
      </c>
      <c r="M209" s="151">
        <f t="shared" si="14"/>
        <v>0</v>
      </c>
      <c r="N209" s="151">
        <f t="shared" si="15"/>
        <v>0</v>
      </c>
    </row>
    <row r="210" spans="1:14" x14ac:dyDescent="0.2">
      <c r="A210" s="73">
        <v>2609</v>
      </c>
      <c r="B210" s="25" t="s">
        <v>950</v>
      </c>
      <c r="C210" s="216">
        <f>SUM('Working paper'!CN210)</f>
        <v>0</v>
      </c>
      <c r="D210" s="216">
        <f>SUM('Working paper'!CO210)</f>
        <v>0</v>
      </c>
      <c r="G210">
        <v>3605</v>
      </c>
      <c r="H210" t="s">
        <v>530</v>
      </c>
      <c r="I210" t="s">
        <v>203</v>
      </c>
      <c r="J210" s="151">
        <f t="shared" si="12"/>
        <v>0</v>
      </c>
      <c r="K210" s="151">
        <f t="shared" si="13"/>
        <v>0</v>
      </c>
      <c r="M210" s="151">
        <f t="shared" si="14"/>
        <v>0</v>
      </c>
      <c r="N210" s="151">
        <f t="shared" si="15"/>
        <v>0</v>
      </c>
    </row>
    <row r="211" spans="1:14" x14ac:dyDescent="0.2">
      <c r="A211" s="73"/>
      <c r="B211" s="25" t="s">
        <v>950</v>
      </c>
      <c r="C211" s="216">
        <f>SUM('Working paper'!CN211)</f>
        <v>0</v>
      </c>
      <c r="D211" s="216">
        <f>SUM('Working paper'!CO211)</f>
        <v>0</v>
      </c>
      <c r="G211">
        <v>3651</v>
      </c>
      <c r="H211" t="s">
        <v>820</v>
      </c>
      <c r="I211" t="s">
        <v>204</v>
      </c>
      <c r="J211" s="151">
        <f t="shared" si="12"/>
        <v>0</v>
      </c>
      <c r="K211" s="151">
        <f t="shared" si="13"/>
        <v>0</v>
      </c>
      <c r="M211" s="151">
        <f t="shared" si="14"/>
        <v>0</v>
      </c>
      <c r="N211" s="151">
        <f t="shared" si="15"/>
        <v>0</v>
      </c>
    </row>
    <row r="212" spans="1:14" x14ac:dyDescent="0.2">
      <c r="A212" s="73">
        <v>2610</v>
      </c>
      <c r="B212" s="25" t="s">
        <v>951</v>
      </c>
      <c r="C212" s="216">
        <f>SUM('Working paper'!CN212)</f>
        <v>-19879.5</v>
      </c>
      <c r="D212" s="216">
        <f>SUM('Working paper'!CO212)</f>
        <v>0</v>
      </c>
      <c r="G212">
        <v>3655</v>
      </c>
      <c r="H212" t="s">
        <v>821</v>
      </c>
      <c r="I212" t="s">
        <v>205</v>
      </c>
      <c r="J212" s="151">
        <f t="shared" si="12"/>
        <v>0</v>
      </c>
      <c r="K212" s="151">
        <f t="shared" si="13"/>
        <v>0</v>
      </c>
      <c r="M212" s="151">
        <f t="shared" si="14"/>
        <v>0</v>
      </c>
      <c r="N212" s="151">
        <f t="shared" si="15"/>
        <v>0</v>
      </c>
    </row>
    <row r="213" spans="1:14" x14ac:dyDescent="0.2">
      <c r="A213" s="73"/>
      <c r="B213" s="25" t="s">
        <v>951</v>
      </c>
      <c r="C213" s="216">
        <f>SUM('Working paper'!CN213)</f>
        <v>0</v>
      </c>
      <c r="D213" s="216">
        <f>SUM('Working paper'!CO213)</f>
        <v>0</v>
      </c>
      <c r="G213">
        <v>3657</v>
      </c>
      <c r="H213" t="s">
        <v>822</v>
      </c>
      <c r="I213" t="s">
        <v>206</v>
      </c>
      <c r="J213" s="151">
        <f t="shared" si="12"/>
        <v>0</v>
      </c>
      <c r="K213" s="151">
        <f t="shared" si="13"/>
        <v>0</v>
      </c>
      <c r="M213" s="151">
        <f t="shared" si="14"/>
        <v>0</v>
      </c>
      <c r="N213" s="151">
        <f t="shared" si="15"/>
        <v>0</v>
      </c>
    </row>
    <row r="214" spans="1:14" x14ac:dyDescent="0.2">
      <c r="A214" s="73">
        <v>2612</v>
      </c>
      <c r="B214" s="25" t="s">
        <v>952</v>
      </c>
      <c r="C214" s="216">
        <f>SUM('Working paper'!CN214)</f>
        <v>0</v>
      </c>
      <c r="D214" s="216">
        <f>SUM('Working paper'!CO214)</f>
        <v>0</v>
      </c>
      <c r="G214">
        <v>3752</v>
      </c>
      <c r="H214" t="s">
        <v>823</v>
      </c>
      <c r="I214" t="s">
        <v>207</v>
      </c>
      <c r="J214" s="151">
        <f t="shared" ref="J214:J277" si="16">SUMIF(A:A,G214,C:C)</f>
        <v>0</v>
      </c>
      <c r="K214" s="151">
        <f t="shared" ref="K214:K277" si="17">SUMIF(A:A,G214,D:D)</f>
        <v>0</v>
      </c>
      <c r="M214" s="151">
        <f t="shared" si="14"/>
        <v>0</v>
      </c>
      <c r="N214" s="151">
        <f t="shared" si="15"/>
        <v>0</v>
      </c>
    </row>
    <row r="215" spans="1:14" x14ac:dyDescent="0.2">
      <c r="A215" s="73"/>
      <c r="B215" s="25" t="s">
        <v>952</v>
      </c>
      <c r="C215" s="216">
        <f>SUM('Working paper'!CN215)</f>
        <v>0</v>
      </c>
      <c r="D215" s="216">
        <f>SUM('Working paper'!CO215)</f>
        <v>0</v>
      </c>
      <c r="G215">
        <v>3755</v>
      </c>
      <c r="H215" t="s">
        <v>824</v>
      </c>
      <c r="I215" t="s">
        <v>208</v>
      </c>
      <c r="J215" s="151">
        <f t="shared" si="16"/>
        <v>0</v>
      </c>
      <c r="K215" s="151">
        <f t="shared" si="17"/>
        <v>0</v>
      </c>
      <c r="M215" s="151">
        <f t="shared" si="14"/>
        <v>0</v>
      </c>
      <c r="N215" s="151">
        <f t="shared" si="15"/>
        <v>0</v>
      </c>
    </row>
    <row r="216" spans="1:14" x14ac:dyDescent="0.2">
      <c r="A216" s="73">
        <v>2613</v>
      </c>
      <c r="B216" s="25" t="s">
        <v>1104</v>
      </c>
      <c r="C216" s="216">
        <f>SUM('Working paper'!CN216)</f>
        <v>0</v>
      </c>
      <c r="D216" s="216">
        <f>SUM('Working paper'!CO216)</f>
        <v>0</v>
      </c>
      <c r="G216">
        <v>3760</v>
      </c>
      <c r="H216" t="s">
        <v>825</v>
      </c>
      <c r="I216" t="s">
        <v>209</v>
      </c>
      <c r="J216" s="151">
        <f t="shared" si="16"/>
        <v>0</v>
      </c>
      <c r="K216" s="151">
        <f t="shared" si="17"/>
        <v>0</v>
      </c>
      <c r="M216" s="151">
        <f t="shared" si="14"/>
        <v>0</v>
      </c>
      <c r="N216" s="151">
        <f t="shared" si="15"/>
        <v>0</v>
      </c>
    </row>
    <row r="217" spans="1:14" x14ac:dyDescent="0.2">
      <c r="A217" s="73"/>
      <c r="B217" s="25" t="s">
        <v>1104</v>
      </c>
      <c r="C217" s="216">
        <f>SUM('Working paper'!CN217)</f>
        <v>0</v>
      </c>
      <c r="D217" s="216">
        <f>SUM('Working paper'!CO217)</f>
        <v>0</v>
      </c>
      <c r="G217">
        <v>3801</v>
      </c>
      <c r="H217" t="s">
        <v>826</v>
      </c>
      <c r="I217" t="s">
        <v>210</v>
      </c>
      <c r="J217" s="151">
        <f t="shared" si="16"/>
        <v>0</v>
      </c>
      <c r="K217" s="151">
        <f t="shared" si="17"/>
        <v>0</v>
      </c>
      <c r="M217" s="151">
        <f t="shared" si="14"/>
        <v>0</v>
      </c>
      <c r="N217" s="151">
        <f t="shared" si="15"/>
        <v>0</v>
      </c>
    </row>
    <row r="218" spans="1:14" x14ac:dyDescent="0.2">
      <c r="A218" s="73">
        <v>3000</v>
      </c>
      <c r="B218" s="25" t="s">
        <v>969</v>
      </c>
      <c r="C218" s="216">
        <f>SUM('Working paper'!CN218)</f>
        <v>0</v>
      </c>
      <c r="D218" s="216">
        <f>SUM('Working paper'!CO218)</f>
        <v>0</v>
      </c>
      <c r="G218">
        <v>3803</v>
      </c>
      <c r="H218" t="s">
        <v>423</v>
      </c>
      <c r="I218" t="s">
        <v>211</v>
      </c>
      <c r="J218" s="151">
        <f t="shared" si="16"/>
        <v>0</v>
      </c>
      <c r="K218" s="151">
        <f t="shared" si="17"/>
        <v>0</v>
      </c>
      <c r="M218" s="151">
        <f t="shared" si="14"/>
        <v>0</v>
      </c>
      <c r="N218" s="151">
        <f t="shared" si="15"/>
        <v>0</v>
      </c>
    </row>
    <row r="219" spans="1:14" x14ac:dyDescent="0.2">
      <c r="A219" s="73"/>
      <c r="B219" s="25" t="s">
        <v>969</v>
      </c>
      <c r="C219" s="216">
        <f>SUM('Working paper'!CN219)</f>
        <v>0</v>
      </c>
      <c r="D219" s="216">
        <f>SUM('Working paper'!CO219)</f>
        <v>0</v>
      </c>
      <c r="G219">
        <v>3807</v>
      </c>
      <c r="H219" t="s">
        <v>827</v>
      </c>
      <c r="I219" t="s">
        <v>212</v>
      </c>
      <c r="J219" s="151">
        <f t="shared" si="16"/>
        <v>0</v>
      </c>
      <c r="K219" s="151">
        <f t="shared" si="17"/>
        <v>0</v>
      </c>
      <c r="M219" s="151">
        <f t="shared" si="14"/>
        <v>0</v>
      </c>
      <c r="N219" s="151">
        <f t="shared" si="15"/>
        <v>0</v>
      </c>
    </row>
    <row r="220" spans="1:14" x14ac:dyDescent="0.2">
      <c r="A220" s="73">
        <v>3004</v>
      </c>
      <c r="B220" s="25" t="s">
        <v>970</v>
      </c>
      <c r="C220" s="216">
        <f>SUM('Working paper'!CN220)</f>
        <v>0</v>
      </c>
      <c r="D220" s="216">
        <f>SUM('Working paper'!CO220)</f>
        <v>0</v>
      </c>
      <c r="G220">
        <v>3810</v>
      </c>
      <c r="H220" t="s">
        <v>531</v>
      </c>
      <c r="I220" t="s">
        <v>213</v>
      </c>
      <c r="J220" s="151">
        <f t="shared" si="16"/>
        <v>0</v>
      </c>
      <c r="K220" s="151">
        <f t="shared" si="17"/>
        <v>0</v>
      </c>
      <c r="M220" s="151">
        <f t="shared" si="14"/>
        <v>0</v>
      </c>
      <c r="N220" s="151">
        <f t="shared" si="15"/>
        <v>0</v>
      </c>
    </row>
    <row r="221" spans="1:14" x14ac:dyDescent="0.2">
      <c r="A221" s="73"/>
      <c r="B221" s="25" t="s">
        <v>970</v>
      </c>
      <c r="C221" s="216">
        <f>SUM('Working paper'!CN221)</f>
        <v>0</v>
      </c>
      <c r="D221" s="216">
        <f>SUM('Working paper'!CO221)</f>
        <v>0</v>
      </c>
      <c r="G221">
        <v>3820</v>
      </c>
      <c r="H221" t="s">
        <v>828</v>
      </c>
      <c r="I221" t="s">
        <v>214</v>
      </c>
      <c r="J221" s="151">
        <f t="shared" si="16"/>
        <v>0</v>
      </c>
      <c r="K221" s="151">
        <f t="shared" si="17"/>
        <v>0</v>
      </c>
      <c r="M221" s="151">
        <f t="shared" si="14"/>
        <v>0</v>
      </c>
      <c r="N221" s="151">
        <f t="shared" si="15"/>
        <v>0</v>
      </c>
    </row>
    <row r="222" spans="1:14" x14ac:dyDescent="0.2">
      <c r="A222" s="73">
        <v>3005</v>
      </c>
      <c r="B222" s="25" t="s">
        <v>1105</v>
      </c>
      <c r="C222" s="216">
        <f>SUM('Working paper'!CN222)</f>
        <v>0</v>
      </c>
      <c r="D222" s="216">
        <f>SUM('Working paper'!CO222)</f>
        <v>0</v>
      </c>
      <c r="G222">
        <v>3822</v>
      </c>
      <c r="H222" t="s">
        <v>434</v>
      </c>
      <c r="I222" t="s">
        <v>215</v>
      </c>
      <c r="J222" s="151">
        <f t="shared" si="16"/>
        <v>0</v>
      </c>
      <c r="K222" s="151">
        <f t="shared" si="17"/>
        <v>0</v>
      </c>
      <c r="M222" s="151">
        <f t="shared" si="14"/>
        <v>0</v>
      </c>
      <c r="N222" s="151">
        <f t="shared" si="15"/>
        <v>0</v>
      </c>
    </row>
    <row r="223" spans="1:14" x14ac:dyDescent="0.2">
      <c r="A223" s="73"/>
      <c r="B223" s="25" t="s">
        <v>1105</v>
      </c>
      <c r="C223" s="216">
        <f>SUM('Working paper'!CN223)</f>
        <v>0</v>
      </c>
      <c r="D223" s="216">
        <f>SUM('Working paper'!CO223)</f>
        <v>0</v>
      </c>
      <c r="G223">
        <v>3823</v>
      </c>
      <c r="H223" t="s">
        <v>435</v>
      </c>
      <c r="I223" t="s">
        <v>216</v>
      </c>
      <c r="J223" s="151">
        <f t="shared" si="16"/>
        <v>0</v>
      </c>
      <c r="K223" s="151">
        <f t="shared" si="17"/>
        <v>0</v>
      </c>
      <c r="M223" s="151">
        <f t="shared" si="14"/>
        <v>0</v>
      </c>
      <c r="N223" s="151">
        <f t="shared" si="15"/>
        <v>0</v>
      </c>
    </row>
    <row r="224" spans="1:14" x14ac:dyDescent="0.2">
      <c r="A224" s="73">
        <v>3022</v>
      </c>
      <c r="B224" s="25" t="s">
        <v>971</v>
      </c>
      <c r="C224" s="216">
        <f>SUM('Working paper'!CN224)</f>
        <v>0</v>
      </c>
      <c r="D224" s="216">
        <f>SUM('Working paper'!CO224)</f>
        <v>0</v>
      </c>
      <c r="G224">
        <v>3824</v>
      </c>
      <c r="H224" t="s">
        <v>532</v>
      </c>
      <c r="I224" t="s">
        <v>217</v>
      </c>
      <c r="J224" s="151">
        <f t="shared" si="16"/>
        <v>0</v>
      </c>
      <c r="K224" s="151">
        <f t="shared" si="17"/>
        <v>0</v>
      </c>
      <c r="M224" s="151">
        <f t="shared" si="14"/>
        <v>0</v>
      </c>
      <c r="N224" s="151">
        <f t="shared" si="15"/>
        <v>0</v>
      </c>
    </row>
    <row r="225" spans="1:14" x14ac:dyDescent="0.2">
      <c r="A225" s="73"/>
      <c r="B225" s="25" t="s">
        <v>971</v>
      </c>
      <c r="C225" s="216">
        <f>SUM('Working paper'!CN225)</f>
        <v>0</v>
      </c>
      <c r="D225" s="216">
        <f>SUM('Working paper'!CO225)</f>
        <v>0</v>
      </c>
      <c r="G225">
        <v>3825</v>
      </c>
      <c r="H225" t="s">
        <v>829</v>
      </c>
      <c r="I225" t="s">
        <v>218</v>
      </c>
      <c r="J225" s="151">
        <f t="shared" si="16"/>
        <v>0</v>
      </c>
      <c r="K225" s="151">
        <f t="shared" si="17"/>
        <v>0</v>
      </c>
      <c r="M225" s="151">
        <f t="shared" si="14"/>
        <v>0</v>
      </c>
      <c r="N225" s="151">
        <f t="shared" si="15"/>
        <v>0</v>
      </c>
    </row>
    <row r="226" spans="1:14" x14ac:dyDescent="0.2">
      <c r="A226" s="73">
        <v>3040</v>
      </c>
      <c r="B226" s="25" t="s">
        <v>972</v>
      </c>
      <c r="C226" s="216">
        <f>SUM('Working paper'!CN226)</f>
        <v>0</v>
      </c>
      <c r="D226" s="216">
        <f>SUM('Working paper'!CO226)</f>
        <v>0</v>
      </c>
      <c r="G226">
        <v>3826</v>
      </c>
      <c r="H226" t="s">
        <v>830</v>
      </c>
      <c r="I226" t="s">
        <v>219</v>
      </c>
      <c r="J226" s="151">
        <f t="shared" si="16"/>
        <v>0</v>
      </c>
      <c r="K226" s="151">
        <f t="shared" si="17"/>
        <v>0</v>
      </c>
      <c r="M226" s="151">
        <f t="shared" si="14"/>
        <v>0</v>
      </c>
      <c r="N226" s="151">
        <f t="shared" si="15"/>
        <v>0</v>
      </c>
    </row>
    <row r="227" spans="1:14" x14ac:dyDescent="0.2">
      <c r="A227" s="73"/>
      <c r="B227" s="25" t="s">
        <v>972</v>
      </c>
      <c r="C227" s="216">
        <f>SUM('Working paper'!CN227)</f>
        <v>0</v>
      </c>
      <c r="D227" s="216">
        <f>SUM('Working paper'!CO227)</f>
        <v>0</v>
      </c>
      <c r="G227">
        <v>3828</v>
      </c>
      <c r="H227" t="s">
        <v>831</v>
      </c>
      <c r="I227" t="s">
        <v>220</v>
      </c>
      <c r="J227" s="151">
        <f t="shared" si="16"/>
        <v>0</v>
      </c>
      <c r="K227" s="151">
        <f t="shared" si="17"/>
        <v>0</v>
      </c>
      <c r="M227" s="151">
        <f t="shared" si="14"/>
        <v>0</v>
      </c>
      <c r="N227" s="151">
        <f t="shared" si="15"/>
        <v>0</v>
      </c>
    </row>
    <row r="228" spans="1:14" x14ac:dyDescent="0.2">
      <c r="A228" s="73">
        <v>3043</v>
      </c>
      <c r="B228" s="25" t="s">
        <v>973</v>
      </c>
      <c r="C228" s="216">
        <f>SUM('Working paper'!CN228)</f>
        <v>-7062</v>
      </c>
      <c r="D228" s="216">
        <f>SUM('Working paper'!CO228)</f>
        <v>0</v>
      </c>
      <c r="G228">
        <v>3832</v>
      </c>
      <c r="H228" t="s">
        <v>832</v>
      </c>
      <c r="I228" t="s">
        <v>221</v>
      </c>
      <c r="J228" s="151">
        <f t="shared" si="16"/>
        <v>0</v>
      </c>
      <c r="K228" s="151">
        <f t="shared" si="17"/>
        <v>0</v>
      </c>
      <c r="M228" s="151">
        <f t="shared" si="14"/>
        <v>0</v>
      </c>
      <c r="N228" s="151">
        <f t="shared" si="15"/>
        <v>0</v>
      </c>
    </row>
    <row r="229" spans="1:14" x14ac:dyDescent="0.2">
      <c r="A229" s="73"/>
      <c r="B229" s="25" t="s">
        <v>973</v>
      </c>
      <c r="C229" s="216">
        <f>SUM('Working paper'!CN229)</f>
        <v>0</v>
      </c>
      <c r="D229" s="216">
        <f>SUM('Working paper'!CO229)</f>
        <v>0</v>
      </c>
      <c r="G229">
        <v>3833</v>
      </c>
      <c r="H229" t="s">
        <v>533</v>
      </c>
      <c r="I229" t="s">
        <v>430</v>
      </c>
      <c r="J229" s="151">
        <f t="shared" si="16"/>
        <v>2175</v>
      </c>
      <c r="K229" s="151">
        <f t="shared" si="17"/>
        <v>0</v>
      </c>
      <c r="M229" s="151">
        <f t="shared" si="14"/>
        <v>2175</v>
      </c>
      <c r="N229" s="151">
        <f t="shared" si="15"/>
        <v>0</v>
      </c>
    </row>
    <row r="230" spans="1:14" x14ac:dyDescent="0.2">
      <c r="A230" s="73">
        <v>3044</v>
      </c>
      <c r="B230" s="25" t="s">
        <v>974</v>
      </c>
      <c r="C230" s="216">
        <f>SUM('Working paper'!CN230)</f>
        <v>-9785.75</v>
      </c>
      <c r="D230" s="216">
        <f>SUM('Working paper'!CO230)</f>
        <v>0</v>
      </c>
      <c r="G230">
        <v>3834</v>
      </c>
      <c r="H230" t="s">
        <v>833</v>
      </c>
      <c r="I230" t="s">
        <v>431</v>
      </c>
      <c r="J230" s="151">
        <f t="shared" si="16"/>
        <v>1</v>
      </c>
      <c r="K230" s="151">
        <f t="shared" si="17"/>
        <v>0</v>
      </c>
      <c r="M230" s="151">
        <f t="shared" si="14"/>
        <v>1</v>
      </c>
      <c r="N230" s="151">
        <f t="shared" si="15"/>
        <v>0</v>
      </c>
    </row>
    <row r="231" spans="1:14" x14ac:dyDescent="0.2">
      <c r="A231" s="73"/>
      <c r="B231" s="25" t="s">
        <v>974</v>
      </c>
      <c r="C231" s="216">
        <f>SUM('Working paper'!CN231)</f>
        <v>0</v>
      </c>
      <c r="D231" s="216">
        <f>SUM('Working paper'!CO231)</f>
        <v>0</v>
      </c>
      <c r="G231">
        <v>3835</v>
      </c>
      <c r="H231" t="s">
        <v>424</v>
      </c>
      <c r="I231" t="s">
        <v>432</v>
      </c>
      <c r="J231" s="151">
        <f t="shared" si="16"/>
        <v>0</v>
      </c>
      <c r="K231" s="151">
        <f t="shared" si="17"/>
        <v>0</v>
      </c>
      <c r="M231" s="151">
        <f t="shared" si="14"/>
        <v>0</v>
      </c>
      <c r="N231" s="151">
        <f t="shared" si="15"/>
        <v>0</v>
      </c>
    </row>
    <row r="232" spans="1:14" x14ac:dyDescent="0.2">
      <c r="A232" s="73">
        <v>3064</v>
      </c>
      <c r="B232" s="25" t="s">
        <v>975</v>
      </c>
      <c r="C232" s="216">
        <f>SUM('Working paper'!CN232)</f>
        <v>-33975.25</v>
      </c>
      <c r="D232" s="216">
        <f>SUM('Working paper'!CO232)</f>
        <v>0</v>
      </c>
      <c r="G232">
        <v>3836</v>
      </c>
      <c r="H232" t="s">
        <v>425</v>
      </c>
      <c r="I232" t="s">
        <v>409</v>
      </c>
      <c r="J232" s="151">
        <f t="shared" si="16"/>
        <v>0</v>
      </c>
      <c r="K232" s="151">
        <f t="shared" si="17"/>
        <v>0</v>
      </c>
      <c r="M232" s="151">
        <f t="shared" si="14"/>
        <v>0</v>
      </c>
      <c r="N232" s="151">
        <f t="shared" si="15"/>
        <v>0</v>
      </c>
    </row>
    <row r="233" spans="1:14" x14ac:dyDescent="0.2">
      <c r="A233" s="73"/>
      <c r="B233" s="25" t="s">
        <v>975</v>
      </c>
      <c r="C233" s="216">
        <f>SUM('Working paper'!CN233)</f>
        <v>0</v>
      </c>
      <c r="D233" s="216">
        <f>SUM('Working paper'!CO233)</f>
        <v>0</v>
      </c>
      <c r="G233">
        <v>3837</v>
      </c>
      <c r="H233" t="s">
        <v>534</v>
      </c>
      <c r="I233" t="s">
        <v>410</v>
      </c>
      <c r="J233" s="151">
        <f t="shared" si="16"/>
        <v>0</v>
      </c>
      <c r="K233" s="151">
        <f t="shared" si="17"/>
        <v>0</v>
      </c>
      <c r="M233" s="151">
        <f t="shared" si="14"/>
        <v>0</v>
      </c>
      <c r="N233" s="151">
        <f t="shared" si="15"/>
        <v>0</v>
      </c>
    </row>
    <row r="234" spans="1:14" x14ac:dyDescent="0.2">
      <c r="A234" s="73">
        <v>3065</v>
      </c>
      <c r="B234" s="25" t="s">
        <v>976</v>
      </c>
      <c r="C234" s="216">
        <f>SUM('Working paper'!CN234)</f>
        <v>0</v>
      </c>
      <c r="D234" s="216">
        <f>SUM('Working paper'!CO234)</f>
        <v>0</v>
      </c>
      <c r="G234">
        <v>3838</v>
      </c>
      <c r="H234" t="s">
        <v>834</v>
      </c>
      <c r="I234" t="s">
        <v>411</v>
      </c>
      <c r="J234" s="151">
        <f t="shared" si="16"/>
        <v>0</v>
      </c>
      <c r="K234" s="151">
        <f t="shared" si="17"/>
        <v>0</v>
      </c>
      <c r="M234" s="151">
        <f t="shared" si="14"/>
        <v>0</v>
      </c>
      <c r="N234" s="151">
        <f t="shared" si="15"/>
        <v>0</v>
      </c>
    </row>
    <row r="235" spans="1:14" x14ac:dyDescent="0.2">
      <c r="A235" s="73"/>
      <c r="B235" s="25" t="s">
        <v>976</v>
      </c>
      <c r="C235" s="216">
        <f>SUM('Working paper'!CN235)</f>
        <v>0</v>
      </c>
      <c r="D235" s="216">
        <f>SUM('Working paper'!CO235)</f>
        <v>0</v>
      </c>
      <c r="G235">
        <v>3839</v>
      </c>
      <c r="H235" t="s">
        <v>499</v>
      </c>
      <c r="I235" t="s">
        <v>1018</v>
      </c>
      <c r="J235" s="151">
        <f t="shared" si="16"/>
        <v>0</v>
      </c>
      <c r="K235" s="151">
        <f t="shared" si="17"/>
        <v>0</v>
      </c>
      <c r="M235" s="151">
        <f t="shared" si="14"/>
        <v>0</v>
      </c>
      <c r="N235" s="151">
        <f t="shared" si="15"/>
        <v>0</v>
      </c>
    </row>
    <row r="236" spans="1:14" x14ac:dyDescent="0.2">
      <c r="A236" s="73">
        <v>3081</v>
      </c>
      <c r="B236" s="25" t="s">
        <v>977</v>
      </c>
      <c r="C236" s="216">
        <f>SUM('Working paper'!CN236)</f>
        <v>-21482.52</v>
      </c>
      <c r="D236" s="216">
        <f>SUM('Working paper'!CO236)</f>
        <v>0</v>
      </c>
      <c r="G236">
        <v>3842</v>
      </c>
      <c r="H236" t="s">
        <v>835</v>
      </c>
      <c r="I236" t="s">
        <v>1019</v>
      </c>
      <c r="J236" s="151">
        <f t="shared" si="16"/>
        <v>0</v>
      </c>
      <c r="K236" s="151">
        <f t="shared" si="17"/>
        <v>0</v>
      </c>
      <c r="M236" s="151">
        <f t="shared" si="14"/>
        <v>0</v>
      </c>
      <c r="N236" s="151">
        <f t="shared" si="15"/>
        <v>0</v>
      </c>
    </row>
    <row r="237" spans="1:14" x14ac:dyDescent="0.2">
      <c r="A237" s="73"/>
      <c r="B237" s="25" t="s">
        <v>977</v>
      </c>
      <c r="C237" s="216">
        <f>SUM('Working paper'!CN237)</f>
        <v>0</v>
      </c>
      <c r="D237" s="216">
        <f>SUM('Working paper'!CO237)</f>
        <v>0</v>
      </c>
      <c r="G237">
        <v>3850</v>
      </c>
      <c r="H237" t="s">
        <v>836</v>
      </c>
      <c r="I237" t="s">
        <v>1020</v>
      </c>
      <c r="J237" s="151">
        <f t="shared" si="16"/>
        <v>0</v>
      </c>
      <c r="K237" s="151">
        <f t="shared" si="17"/>
        <v>0</v>
      </c>
      <c r="M237" s="151">
        <f t="shared" si="14"/>
        <v>0</v>
      </c>
      <c r="N237" s="151">
        <f t="shared" si="15"/>
        <v>0</v>
      </c>
    </row>
    <row r="238" spans="1:14" x14ac:dyDescent="0.2">
      <c r="A238" s="73">
        <v>3082</v>
      </c>
      <c r="B238" s="25" t="s">
        <v>1156</v>
      </c>
      <c r="C238" s="216">
        <f>SUM('Working paper'!CN238)</f>
        <v>0</v>
      </c>
      <c r="D238" s="216">
        <f>SUM('Working paper'!CO238)</f>
        <v>0</v>
      </c>
      <c r="G238">
        <v>3851</v>
      </c>
      <c r="H238" t="s">
        <v>837</v>
      </c>
      <c r="I238" t="s">
        <v>1021</v>
      </c>
      <c r="J238" s="151">
        <f t="shared" si="16"/>
        <v>0</v>
      </c>
      <c r="K238" s="151">
        <f t="shared" si="17"/>
        <v>0</v>
      </c>
      <c r="M238" s="151">
        <f t="shared" si="14"/>
        <v>0</v>
      </c>
      <c r="N238" s="151">
        <f t="shared" si="15"/>
        <v>0</v>
      </c>
    </row>
    <row r="239" spans="1:14" x14ac:dyDescent="0.2">
      <c r="A239" s="73"/>
      <c r="B239" s="25" t="s">
        <v>1156</v>
      </c>
      <c r="C239" s="216">
        <f>SUM('Working paper'!CN239)</f>
        <v>0</v>
      </c>
      <c r="D239" s="216">
        <f>SUM('Working paper'!CO239)</f>
        <v>0</v>
      </c>
      <c r="G239">
        <v>3852</v>
      </c>
      <c r="H239" t="s">
        <v>838</v>
      </c>
      <c r="I239" t="s">
        <v>1022</v>
      </c>
      <c r="J239" s="151">
        <f t="shared" si="16"/>
        <v>0</v>
      </c>
      <c r="K239" s="151">
        <f t="shared" si="17"/>
        <v>0</v>
      </c>
      <c r="M239" s="151">
        <f t="shared" si="14"/>
        <v>0</v>
      </c>
      <c r="N239" s="151">
        <f t="shared" si="15"/>
        <v>0</v>
      </c>
    </row>
    <row r="240" spans="1:14" x14ac:dyDescent="0.2">
      <c r="A240" s="73">
        <v>3083</v>
      </c>
      <c r="B240" s="25" t="s">
        <v>978</v>
      </c>
      <c r="C240" s="216">
        <f>SUM('Working paper'!CN240)</f>
        <v>-3822.75</v>
      </c>
      <c r="D240" s="216">
        <f>SUM('Working paper'!CO240)</f>
        <v>0</v>
      </c>
      <c r="G240">
        <v>3853</v>
      </c>
      <c r="H240" t="s">
        <v>839</v>
      </c>
      <c r="I240" t="s">
        <v>195</v>
      </c>
      <c r="J240" s="151">
        <f t="shared" si="16"/>
        <v>0</v>
      </c>
      <c r="K240" s="151">
        <f t="shared" si="17"/>
        <v>0</v>
      </c>
      <c r="M240" s="151">
        <f t="shared" si="14"/>
        <v>0</v>
      </c>
      <c r="N240" s="151">
        <f t="shared" si="15"/>
        <v>0</v>
      </c>
    </row>
    <row r="241" spans="1:14" x14ac:dyDescent="0.2">
      <c r="A241" s="73"/>
      <c r="B241" s="25" t="s">
        <v>978</v>
      </c>
      <c r="C241" s="216">
        <f>SUM('Working paper'!CN241)</f>
        <v>0</v>
      </c>
      <c r="D241" s="216">
        <f>SUM('Working paper'!CO241)</f>
        <v>0</v>
      </c>
      <c r="G241">
        <v>3854</v>
      </c>
      <c r="H241" t="s">
        <v>840</v>
      </c>
      <c r="I241" t="s">
        <v>1023</v>
      </c>
      <c r="J241" s="151">
        <f t="shared" si="16"/>
        <v>0</v>
      </c>
      <c r="K241" s="151">
        <f t="shared" si="17"/>
        <v>0</v>
      </c>
      <c r="M241" s="151">
        <f t="shared" si="14"/>
        <v>0</v>
      </c>
      <c r="N241" s="151">
        <f t="shared" si="15"/>
        <v>0</v>
      </c>
    </row>
    <row r="242" spans="1:14" x14ac:dyDescent="0.2">
      <c r="A242" s="73">
        <v>3085</v>
      </c>
      <c r="B242" s="25" t="s">
        <v>979</v>
      </c>
      <c r="C242" s="216">
        <f>SUM('Working paper'!CN242)</f>
        <v>-9785</v>
      </c>
      <c r="D242" s="216">
        <f>SUM('Working paper'!CO242)</f>
        <v>0</v>
      </c>
      <c r="G242">
        <v>3855</v>
      </c>
      <c r="H242" t="s">
        <v>841</v>
      </c>
      <c r="I242" t="s">
        <v>1024</v>
      </c>
      <c r="J242" s="151">
        <f t="shared" si="16"/>
        <v>0</v>
      </c>
      <c r="K242" s="151">
        <f t="shared" si="17"/>
        <v>0</v>
      </c>
      <c r="M242" s="151">
        <f t="shared" si="14"/>
        <v>0</v>
      </c>
      <c r="N242" s="151">
        <f t="shared" si="15"/>
        <v>0</v>
      </c>
    </row>
    <row r="243" spans="1:14" x14ac:dyDescent="0.2">
      <c r="A243" s="73"/>
      <c r="B243" s="25" t="s">
        <v>979</v>
      </c>
      <c r="C243" s="216">
        <f>SUM('Working paper'!CN243)</f>
        <v>0</v>
      </c>
      <c r="D243" s="216">
        <f>SUM('Working paper'!CO243)</f>
        <v>0</v>
      </c>
      <c r="G243">
        <v>3856</v>
      </c>
      <c r="H243" t="s">
        <v>842</v>
      </c>
      <c r="I243" t="s">
        <v>1025</v>
      </c>
      <c r="J243" s="151">
        <f t="shared" si="16"/>
        <v>0</v>
      </c>
      <c r="K243" s="151">
        <f t="shared" si="17"/>
        <v>0</v>
      </c>
      <c r="M243" s="151">
        <f t="shared" si="14"/>
        <v>0</v>
      </c>
      <c r="N243" s="151">
        <f t="shared" si="15"/>
        <v>0</v>
      </c>
    </row>
    <row r="244" spans="1:14" x14ac:dyDescent="0.2">
      <c r="A244" s="73">
        <v>3090</v>
      </c>
      <c r="B244" s="25" t="s">
        <v>980</v>
      </c>
      <c r="C244" s="216">
        <f>SUM('Working paper'!CN244)</f>
        <v>0</v>
      </c>
      <c r="D244" s="216">
        <f>SUM('Working paper'!CO244)</f>
        <v>0</v>
      </c>
      <c r="G244">
        <v>3858</v>
      </c>
      <c r="H244" t="s">
        <v>843</v>
      </c>
      <c r="I244" t="s">
        <v>1026</v>
      </c>
      <c r="J244" s="151">
        <f t="shared" si="16"/>
        <v>0</v>
      </c>
      <c r="K244" s="151">
        <f t="shared" si="17"/>
        <v>0</v>
      </c>
      <c r="M244" s="151">
        <f t="shared" si="14"/>
        <v>0</v>
      </c>
      <c r="N244" s="151">
        <f t="shared" si="15"/>
        <v>0</v>
      </c>
    </row>
    <row r="245" spans="1:14" x14ac:dyDescent="0.2">
      <c r="A245" s="73"/>
      <c r="B245" s="25" t="s">
        <v>980</v>
      </c>
      <c r="C245" s="216">
        <f>SUM('Working paper'!CN245)</f>
        <v>0</v>
      </c>
      <c r="D245" s="216">
        <f>SUM('Working paper'!CO245)</f>
        <v>0</v>
      </c>
      <c r="G245">
        <v>3859</v>
      </c>
      <c r="H245" t="s">
        <v>500</v>
      </c>
      <c r="I245" t="s">
        <v>679</v>
      </c>
      <c r="J245" s="151">
        <f t="shared" si="16"/>
        <v>0</v>
      </c>
      <c r="K245" s="151">
        <f t="shared" si="17"/>
        <v>0</v>
      </c>
      <c r="M245" s="151">
        <f t="shared" si="14"/>
        <v>0</v>
      </c>
      <c r="N245" s="151">
        <f t="shared" si="15"/>
        <v>0</v>
      </c>
    </row>
    <row r="246" spans="1:14" x14ac:dyDescent="0.2">
      <c r="A246" s="73">
        <v>3100</v>
      </c>
      <c r="B246" s="25" t="s">
        <v>1106</v>
      </c>
      <c r="C246" s="216">
        <f>SUM('Working paper'!CN246)</f>
        <v>-8029.75</v>
      </c>
      <c r="D246" s="216">
        <f>SUM('Working paper'!CO246)</f>
        <v>0</v>
      </c>
      <c r="G246">
        <v>3861</v>
      </c>
      <c r="H246" t="s">
        <v>436</v>
      </c>
      <c r="I246" t="s">
        <v>1183</v>
      </c>
      <c r="J246" s="151">
        <f t="shared" si="16"/>
        <v>761.5</v>
      </c>
      <c r="K246" s="151">
        <f t="shared" si="17"/>
        <v>0</v>
      </c>
      <c r="M246" s="151">
        <f t="shared" si="14"/>
        <v>762</v>
      </c>
      <c r="N246" s="151">
        <f t="shared" si="15"/>
        <v>0</v>
      </c>
    </row>
    <row r="247" spans="1:14" x14ac:dyDescent="0.2">
      <c r="A247" s="73"/>
      <c r="B247" s="25" t="s">
        <v>1106</v>
      </c>
      <c r="C247" s="216">
        <f>SUM('Working paper'!CN247)</f>
        <v>0</v>
      </c>
      <c r="D247" s="216">
        <f>SUM('Working paper'!CO247)</f>
        <v>0</v>
      </c>
      <c r="G247">
        <v>3912</v>
      </c>
      <c r="H247" t="s">
        <v>426</v>
      </c>
      <c r="I247" t="s">
        <v>1184</v>
      </c>
      <c r="J247" s="151">
        <f t="shared" si="16"/>
        <v>0</v>
      </c>
      <c r="K247" s="151">
        <f t="shared" si="17"/>
        <v>0</v>
      </c>
      <c r="M247" s="151">
        <f t="shared" si="14"/>
        <v>0</v>
      </c>
      <c r="N247" s="151">
        <f t="shared" si="15"/>
        <v>0</v>
      </c>
    </row>
    <row r="248" spans="1:14" x14ac:dyDescent="0.2">
      <c r="A248" s="73">
        <v>3120</v>
      </c>
      <c r="B248" s="25" t="s">
        <v>981</v>
      </c>
      <c r="C248" s="216">
        <f>SUM('Working paper'!CN248)</f>
        <v>-11979.23</v>
      </c>
      <c r="D248" s="216">
        <f>SUM('Working paper'!CO248)</f>
        <v>0</v>
      </c>
      <c r="G248">
        <v>5200</v>
      </c>
      <c r="H248" t="s">
        <v>844</v>
      </c>
      <c r="I248" t="s">
        <v>680</v>
      </c>
      <c r="J248" s="151">
        <f t="shared" si="16"/>
        <v>0</v>
      </c>
      <c r="K248" s="151">
        <f t="shared" si="17"/>
        <v>0</v>
      </c>
      <c r="M248" s="151">
        <f t="shared" si="14"/>
        <v>0</v>
      </c>
      <c r="N248" s="151">
        <f t="shared" si="15"/>
        <v>0</v>
      </c>
    </row>
    <row r="249" spans="1:14" x14ac:dyDescent="0.2">
      <c r="A249" s="73"/>
      <c r="B249" s="25" t="s">
        <v>981</v>
      </c>
      <c r="C249" s="216">
        <f>SUM('Working paper'!CN249)</f>
        <v>0</v>
      </c>
      <c r="D249" s="216">
        <f>SUM('Working paper'!CO249)</f>
        <v>0</v>
      </c>
      <c r="G249">
        <v>4007</v>
      </c>
      <c r="H249" t="s">
        <v>437</v>
      </c>
      <c r="I249" t="s">
        <v>59</v>
      </c>
      <c r="J249" s="151">
        <f t="shared" si="16"/>
        <v>0</v>
      </c>
      <c r="K249" s="151">
        <f t="shared" si="17"/>
        <v>0</v>
      </c>
      <c r="M249" s="151">
        <f t="shared" si="14"/>
        <v>0</v>
      </c>
      <c r="N249" s="151">
        <f t="shared" si="15"/>
        <v>0</v>
      </c>
    </row>
    <row r="250" spans="1:14" x14ac:dyDescent="0.2">
      <c r="A250" s="73">
        <v>3122</v>
      </c>
      <c r="B250" s="25" t="s">
        <v>1107</v>
      </c>
      <c r="C250" s="216">
        <f>SUM('Working paper'!CN250)</f>
        <v>-15573.05</v>
      </c>
      <c r="D250" s="216">
        <f>SUM('Working paper'!CO250)</f>
        <v>0</v>
      </c>
      <c r="G250">
        <v>4010</v>
      </c>
      <c r="H250" t="s">
        <v>438</v>
      </c>
      <c r="I250" t="s">
        <v>60</v>
      </c>
      <c r="J250" s="151">
        <f t="shared" si="16"/>
        <v>0</v>
      </c>
      <c r="K250" s="151">
        <f t="shared" si="17"/>
        <v>0</v>
      </c>
      <c r="M250" s="151">
        <f t="shared" si="14"/>
        <v>0</v>
      </c>
      <c r="N250" s="151">
        <f t="shared" si="15"/>
        <v>0</v>
      </c>
    </row>
    <row r="251" spans="1:14" x14ac:dyDescent="0.2">
      <c r="A251" s="73"/>
      <c r="B251" s="25" t="s">
        <v>1107</v>
      </c>
      <c r="C251" s="216">
        <f>SUM('Working paper'!CN251)</f>
        <v>0</v>
      </c>
      <c r="D251" s="216">
        <f>SUM('Working paper'!CO251)</f>
        <v>0</v>
      </c>
      <c r="G251">
        <v>4021</v>
      </c>
      <c r="H251" t="s">
        <v>439</v>
      </c>
      <c r="I251" t="s">
        <v>61</v>
      </c>
      <c r="J251" s="151">
        <f t="shared" si="16"/>
        <v>0</v>
      </c>
      <c r="K251" s="151">
        <f t="shared" si="17"/>
        <v>0</v>
      </c>
      <c r="M251" s="151">
        <f t="shared" si="14"/>
        <v>0</v>
      </c>
      <c r="N251" s="151">
        <f t="shared" si="15"/>
        <v>0</v>
      </c>
    </row>
    <row r="252" spans="1:14" x14ac:dyDescent="0.2">
      <c r="A252" s="73">
        <v>3123</v>
      </c>
      <c r="B252" s="25" t="s">
        <v>982</v>
      </c>
      <c r="C252" s="216">
        <f>SUM('Working paper'!CN252)</f>
        <v>-7535.43</v>
      </c>
      <c r="D252" s="216">
        <f>SUM('Working paper'!CO252)</f>
        <v>0</v>
      </c>
      <c r="G252">
        <v>4030</v>
      </c>
      <c r="H252" t="s">
        <v>501</v>
      </c>
      <c r="I252" t="s">
        <v>62</v>
      </c>
      <c r="J252" s="151">
        <f t="shared" si="16"/>
        <v>0</v>
      </c>
      <c r="K252" s="151">
        <f t="shared" si="17"/>
        <v>0</v>
      </c>
      <c r="M252" s="151">
        <f t="shared" si="14"/>
        <v>0</v>
      </c>
      <c r="N252" s="151">
        <f t="shared" si="15"/>
        <v>0</v>
      </c>
    </row>
    <row r="253" spans="1:14" x14ac:dyDescent="0.2">
      <c r="A253" s="73"/>
      <c r="B253" s="25" t="s">
        <v>982</v>
      </c>
      <c r="C253" s="216">
        <f>SUM('Working paper'!CN253)</f>
        <v>0</v>
      </c>
      <c r="D253" s="216">
        <f>SUM('Working paper'!CO253)</f>
        <v>0</v>
      </c>
      <c r="G253">
        <v>4032</v>
      </c>
      <c r="H253" t="s">
        <v>1162</v>
      </c>
      <c r="I253" t="s">
        <v>63</v>
      </c>
      <c r="J253" s="151">
        <f t="shared" si="16"/>
        <v>0</v>
      </c>
      <c r="K253" s="151">
        <f t="shared" si="17"/>
        <v>0</v>
      </c>
      <c r="M253" s="151">
        <f t="shared" si="14"/>
        <v>0</v>
      </c>
      <c r="N253" s="151">
        <f t="shared" si="15"/>
        <v>0</v>
      </c>
    </row>
    <row r="254" spans="1:14" x14ac:dyDescent="0.2">
      <c r="A254" s="73">
        <v>3124</v>
      </c>
      <c r="B254" s="25" t="s">
        <v>983</v>
      </c>
      <c r="C254" s="216">
        <f>SUM('Working paper'!CN254)</f>
        <v>0</v>
      </c>
      <c r="D254" s="216">
        <f>SUM('Working paper'!CO254)</f>
        <v>0</v>
      </c>
      <c r="G254">
        <v>4040</v>
      </c>
      <c r="H254" t="s">
        <v>440</v>
      </c>
      <c r="I254" t="s">
        <v>64</v>
      </c>
      <c r="J254" s="151">
        <f t="shared" si="16"/>
        <v>0</v>
      </c>
      <c r="K254" s="151">
        <f t="shared" si="17"/>
        <v>0</v>
      </c>
      <c r="M254" s="151">
        <f t="shared" si="14"/>
        <v>0</v>
      </c>
      <c r="N254" s="151">
        <f t="shared" si="15"/>
        <v>0</v>
      </c>
    </row>
    <row r="255" spans="1:14" x14ac:dyDescent="0.2">
      <c r="A255" s="73"/>
      <c r="B255" s="25" t="s">
        <v>983</v>
      </c>
      <c r="C255" s="216">
        <f>SUM('Working paper'!CN255)</f>
        <v>0</v>
      </c>
      <c r="D255" s="216">
        <f>SUM('Working paper'!CO255)</f>
        <v>0</v>
      </c>
      <c r="G255">
        <v>4041</v>
      </c>
      <c r="H255" t="s">
        <v>441</v>
      </c>
      <c r="I255" t="s">
        <v>65</v>
      </c>
      <c r="J255" s="151">
        <f t="shared" si="16"/>
        <v>-63568.380000000005</v>
      </c>
      <c r="K255" s="151">
        <f t="shared" si="17"/>
        <v>0</v>
      </c>
      <c r="M255" s="151">
        <f t="shared" si="14"/>
        <v>-63568</v>
      </c>
      <c r="N255" s="151">
        <f t="shared" si="15"/>
        <v>0</v>
      </c>
    </row>
    <row r="256" spans="1:14" x14ac:dyDescent="0.2">
      <c r="A256" s="73">
        <v>3125</v>
      </c>
      <c r="B256" s="25" t="s">
        <v>984</v>
      </c>
      <c r="C256" s="216">
        <f>SUM('Working paper'!CN256)</f>
        <v>-11233</v>
      </c>
      <c r="D256" s="216">
        <f>SUM('Working paper'!CO256)</f>
        <v>0</v>
      </c>
      <c r="G256">
        <v>4050</v>
      </c>
      <c r="H256" t="s">
        <v>442</v>
      </c>
      <c r="I256" t="s">
        <v>66</v>
      </c>
      <c r="J256" s="151">
        <f t="shared" si="16"/>
        <v>0</v>
      </c>
      <c r="K256" s="151">
        <f t="shared" si="17"/>
        <v>0</v>
      </c>
      <c r="M256" s="151">
        <f t="shared" si="14"/>
        <v>0</v>
      </c>
      <c r="N256" s="151">
        <f t="shared" si="15"/>
        <v>0</v>
      </c>
    </row>
    <row r="257" spans="1:14" x14ac:dyDescent="0.2">
      <c r="A257" s="73"/>
      <c r="B257" s="25" t="s">
        <v>984</v>
      </c>
      <c r="C257" s="216">
        <f>SUM('Working paper'!CN257)</f>
        <v>0</v>
      </c>
      <c r="D257" s="216">
        <f>SUM('Working paper'!CO257)</f>
        <v>0</v>
      </c>
      <c r="G257">
        <v>4052</v>
      </c>
      <c r="H257" t="s">
        <v>443</v>
      </c>
      <c r="I257" t="s">
        <v>67</v>
      </c>
      <c r="J257" s="151">
        <f t="shared" si="16"/>
        <v>0</v>
      </c>
      <c r="K257" s="151">
        <f t="shared" si="17"/>
        <v>0</v>
      </c>
      <c r="M257" s="151">
        <f t="shared" si="14"/>
        <v>0</v>
      </c>
      <c r="N257" s="151">
        <f t="shared" si="15"/>
        <v>0</v>
      </c>
    </row>
    <row r="258" spans="1:14" x14ac:dyDescent="0.2">
      <c r="A258" s="73">
        <v>3127</v>
      </c>
      <c r="B258" s="25" t="s">
        <v>985</v>
      </c>
      <c r="C258" s="216">
        <f>SUM('Working paper'!CN258)</f>
        <v>0</v>
      </c>
      <c r="D258" s="216">
        <f>SUM('Working paper'!CO258)</f>
        <v>0</v>
      </c>
      <c r="G258">
        <v>4054</v>
      </c>
      <c r="H258" t="s">
        <v>444</v>
      </c>
      <c r="I258" t="s">
        <v>68</v>
      </c>
      <c r="J258" s="151">
        <f t="shared" si="16"/>
        <v>0</v>
      </c>
      <c r="K258" s="151">
        <f t="shared" si="17"/>
        <v>0</v>
      </c>
      <c r="M258" s="151">
        <f t="shared" si="14"/>
        <v>0</v>
      </c>
      <c r="N258" s="151">
        <f t="shared" si="15"/>
        <v>0</v>
      </c>
    </row>
    <row r="259" spans="1:14" x14ac:dyDescent="0.2">
      <c r="A259" s="73"/>
      <c r="B259" s="25" t="s">
        <v>985</v>
      </c>
      <c r="C259" s="216">
        <f>SUM('Working paper'!CN259)</f>
        <v>0</v>
      </c>
      <c r="D259" s="216">
        <f>SUM('Working paper'!CO259)</f>
        <v>0</v>
      </c>
      <c r="G259">
        <v>4055</v>
      </c>
      <c r="H259" t="s">
        <v>445</v>
      </c>
      <c r="I259" t="s">
        <v>69</v>
      </c>
      <c r="J259" s="151">
        <f t="shared" si="16"/>
        <v>0</v>
      </c>
      <c r="K259" s="151">
        <f t="shared" si="17"/>
        <v>0</v>
      </c>
      <c r="M259" s="151">
        <f t="shared" si="14"/>
        <v>0</v>
      </c>
      <c r="N259" s="151">
        <f t="shared" si="15"/>
        <v>0</v>
      </c>
    </row>
    <row r="260" spans="1:14" x14ac:dyDescent="0.2">
      <c r="A260" s="73">
        <v>3128</v>
      </c>
      <c r="B260" s="25" t="s">
        <v>986</v>
      </c>
      <c r="C260" s="216">
        <f>SUM('Working paper'!CN260)</f>
        <v>0</v>
      </c>
      <c r="D260" s="216">
        <f>SUM('Working paper'!CO260)</f>
        <v>0</v>
      </c>
      <c r="G260">
        <v>4060</v>
      </c>
      <c r="H260" t="s">
        <v>502</v>
      </c>
      <c r="I260" t="s">
        <v>70</v>
      </c>
      <c r="J260" s="151">
        <f t="shared" si="16"/>
        <v>0</v>
      </c>
      <c r="K260" s="151">
        <f t="shared" si="17"/>
        <v>0</v>
      </c>
      <c r="M260" s="151">
        <f t="shared" si="14"/>
        <v>0</v>
      </c>
      <c r="N260" s="151">
        <f t="shared" si="15"/>
        <v>0</v>
      </c>
    </row>
    <row r="261" spans="1:14" x14ac:dyDescent="0.2">
      <c r="A261" s="73"/>
      <c r="B261" s="25" t="s">
        <v>986</v>
      </c>
      <c r="C261" s="216">
        <f>SUM('Working paper'!CN261)</f>
        <v>0</v>
      </c>
      <c r="D261" s="216">
        <f>SUM('Working paper'!CO261)</f>
        <v>0</v>
      </c>
      <c r="G261">
        <v>4077</v>
      </c>
      <c r="H261" t="s">
        <v>446</v>
      </c>
      <c r="I261" t="s">
        <v>71</v>
      </c>
      <c r="J261" s="151">
        <f t="shared" si="16"/>
        <v>0</v>
      </c>
      <c r="K261" s="151">
        <f t="shared" si="17"/>
        <v>0</v>
      </c>
      <c r="M261" s="151">
        <f t="shared" si="14"/>
        <v>0</v>
      </c>
      <c r="N261" s="151">
        <f t="shared" si="15"/>
        <v>0</v>
      </c>
    </row>
    <row r="262" spans="1:14" x14ac:dyDescent="0.2">
      <c r="A262" s="73">
        <v>3130</v>
      </c>
      <c r="B262" s="25" t="s">
        <v>1108</v>
      </c>
      <c r="C262" s="216">
        <f>SUM('Working paper'!CN262)</f>
        <v>0</v>
      </c>
      <c r="D262" s="216">
        <f>SUM('Working paper'!CO262)</f>
        <v>0</v>
      </c>
      <c r="G262">
        <v>4082</v>
      </c>
      <c r="H262" t="s">
        <v>447</v>
      </c>
      <c r="I262" t="s">
        <v>72</v>
      </c>
      <c r="J262" s="151">
        <f t="shared" si="16"/>
        <v>0</v>
      </c>
      <c r="K262" s="151">
        <f t="shared" si="17"/>
        <v>0</v>
      </c>
      <c r="M262" s="151">
        <f t="shared" ref="M262:M294" si="18">ROUND(J262,0)</f>
        <v>0</v>
      </c>
      <c r="N262" s="151">
        <f t="shared" ref="N262:N294" si="19">ROUND(K262,0)</f>
        <v>0</v>
      </c>
    </row>
    <row r="263" spans="1:14" x14ac:dyDescent="0.2">
      <c r="A263" s="73"/>
      <c r="B263" s="25" t="s">
        <v>1108</v>
      </c>
      <c r="C263" s="216">
        <f>SUM('Working paper'!CN263)</f>
        <v>0</v>
      </c>
      <c r="D263" s="216">
        <f>SUM('Working paper'!CO263)</f>
        <v>0</v>
      </c>
      <c r="G263">
        <v>4092</v>
      </c>
      <c r="H263" t="s">
        <v>535</v>
      </c>
      <c r="I263" t="s">
        <v>73</v>
      </c>
      <c r="J263" s="151">
        <f t="shared" si="16"/>
        <v>0</v>
      </c>
      <c r="K263" s="151">
        <f t="shared" si="17"/>
        <v>0</v>
      </c>
      <c r="M263" s="151">
        <f t="shared" si="18"/>
        <v>0</v>
      </c>
      <c r="N263" s="151">
        <f t="shared" si="19"/>
        <v>0</v>
      </c>
    </row>
    <row r="264" spans="1:14" x14ac:dyDescent="0.2">
      <c r="A264" s="73">
        <v>3131</v>
      </c>
      <c r="B264" s="25" t="s">
        <v>1109</v>
      </c>
      <c r="C264" s="216">
        <f>SUM('Working paper'!CN264)</f>
        <v>0</v>
      </c>
      <c r="D264" s="216">
        <f>SUM('Working paper'!CO264)</f>
        <v>0</v>
      </c>
      <c r="G264">
        <v>4094</v>
      </c>
      <c r="H264" t="s">
        <v>427</v>
      </c>
      <c r="I264" t="s">
        <v>74</v>
      </c>
      <c r="J264" s="151">
        <f t="shared" si="16"/>
        <v>0</v>
      </c>
      <c r="K264" s="151">
        <f t="shared" si="17"/>
        <v>0</v>
      </c>
      <c r="M264" s="151">
        <f t="shared" si="18"/>
        <v>0</v>
      </c>
      <c r="N264" s="151">
        <f t="shared" si="19"/>
        <v>0</v>
      </c>
    </row>
    <row r="265" spans="1:14" x14ac:dyDescent="0.2">
      <c r="A265" s="73"/>
      <c r="B265" s="25" t="s">
        <v>1109</v>
      </c>
      <c r="C265" s="216">
        <f>SUM('Working paper'!CN265)</f>
        <v>0</v>
      </c>
      <c r="D265" s="216">
        <f>SUM('Working paper'!CO265)</f>
        <v>0</v>
      </c>
      <c r="G265">
        <v>4116</v>
      </c>
      <c r="H265" t="s">
        <v>448</v>
      </c>
      <c r="I265" t="s">
        <v>75</v>
      </c>
      <c r="J265" s="151">
        <f t="shared" si="16"/>
        <v>0</v>
      </c>
      <c r="K265" s="151">
        <f t="shared" si="17"/>
        <v>0</v>
      </c>
      <c r="M265" s="151">
        <f t="shared" si="18"/>
        <v>0</v>
      </c>
      <c r="N265" s="151">
        <f t="shared" si="19"/>
        <v>0</v>
      </c>
    </row>
    <row r="266" spans="1:14" x14ac:dyDescent="0.2">
      <c r="A266" s="73">
        <v>3141</v>
      </c>
      <c r="B266" s="25" t="s">
        <v>987</v>
      </c>
      <c r="C266" s="216">
        <f>SUM('Working paper'!CN266)</f>
        <v>0</v>
      </c>
      <c r="D266" s="216">
        <f>SUM('Working paper'!CO266)</f>
        <v>0</v>
      </c>
      <c r="G266">
        <v>4117</v>
      </c>
      <c r="H266" t="s">
        <v>428</v>
      </c>
      <c r="I266" t="s">
        <v>76</v>
      </c>
      <c r="J266" s="151">
        <f t="shared" si="16"/>
        <v>0</v>
      </c>
      <c r="K266" s="151">
        <f t="shared" si="17"/>
        <v>0</v>
      </c>
      <c r="M266" s="151">
        <f t="shared" si="18"/>
        <v>0</v>
      </c>
      <c r="N266" s="151">
        <f t="shared" si="19"/>
        <v>0</v>
      </c>
    </row>
    <row r="267" spans="1:14" x14ac:dyDescent="0.2">
      <c r="A267" s="73"/>
      <c r="B267" s="25" t="s">
        <v>987</v>
      </c>
      <c r="C267" s="216">
        <f>SUM('Working paper'!CN267)</f>
        <v>0</v>
      </c>
      <c r="D267" s="216">
        <f>SUM('Working paper'!CO267)</f>
        <v>0</v>
      </c>
      <c r="G267">
        <v>4120</v>
      </c>
      <c r="H267" t="s">
        <v>503</v>
      </c>
      <c r="I267" t="s">
        <v>77</v>
      </c>
      <c r="J267" s="151">
        <f t="shared" si="16"/>
        <v>0</v>
      </c>
      <c r="K267" s="151">
        <f t="shared" si="17"/>
        <v>0</v>
      </c>
      <c r="M267" s="151">
        <f t="shared" si="18"/>
        <v>0</v>
      </c>
      <c r="N267" s="151">
        <f t="shared" si="19"/>
        <v>0</v>
      </c>
    </row>
    <row r="268" spans="1:14" x14ac:dyDescent="0.2">
      <c r="A268" s="73">
        <v>3142</v>
      </c>
      <c r="B268" s="25" t="s">
        <v>988</v>
      </c>
      <c r="C268" s="216">
        <f>SUM('Working paper'!CN268)</f>
        <v>-10868.75</v>
      </c>
      <c r="D268" s="216">
        <f>SUM('Working paper'!CO268)</f>
        <v>0</v>
      </c>
      <c r="G268">
        <v>4125</v>
      </c>
      <c r="H268" t="s">
        <v>449</v>
      </c>
      <c r="I268" t="s">
        <v>78</v>
      </c>
      <c r="J268" s="151">
        <f t="shared" si="16"/>
        <v>0</v>
      </c>
      <c r="K268" s="151">
        <f t="shared" si="17"/>
        <v>0</v>
      </c>
      <c r="M268" s="151">
        <f t="shared" si="18"/>
        <v>0</v>
      </c>
      <c r="N268" s="151">
        <f t="shared" si="19"/>
        <v>0</v>
      </c>
    </row>
    <row r="269" spans="1:14" x14ac:dyDescent="0.2">
      <c r="A269" s="73"/>
      <c r="B269" s="25" t="s">
        <v>988</v>
      </c>
      <c r="C269" s="216">
        <f>SUM('Working paper'!CN269)</f>
        <v>0</v>
      </c>
      <c r="D269" s="216">
        <f>SUM('Working paper'!CO269)</f>
        <v>0</v>
      </c>
      <c r="G269">
        <v>4126</v>
      </c>
      <c r="H269" t="s">
        <v>536</v>
      </c>
      <c r="I269" t="s">
        <v>79</v>
      </c>
      <c r="J269" s="151">
        <f t="shared" si="16"/>
        <v>0</v>
      </c>
      <c r="K269" s="151">
        <f t="shared" si="17"/>
        <v>0</v>
      </c>
      <c r="M269" s="151">
        <f t="shared" si="18"/>
        <v>0</v>
      </c>
      <c r="N269" s="151">
        <f t="shared" si="19"/>
        <v>0</v>
      </c>
    </row>
    <row r="270" spans="1:14" x14ac:dyDescent="0.2">
      <c r="A270" s="73">
        <v>3144</v>
      </c>
      <c r="B270" s="25" t="s">
        <v>989</v>
      </c>
      <c r="C270" s="216">
        <f>SUM('Working paper'!CN270)</f>
        <v>0</v>
      </c>
      <c r="D270" s="216">
        <f>SUM('Working paper'!CO270)</f>
        <v>0</v>
      </c>
      <c r="G270">
        <v>4127</v>
      </c>
      <c r="H270" t="s">
        <v>450</v>
      </c>
      <c r="I270" t="s">
        <v>80</v>
      </c>
      <c r="J270" s="151">
        <f t="shared" si="16"/>
        <v>0</v>
      </c>
      <c r="K270" s="151">
        <f t="shared" si="17"/>
        <v>0</v>
      </c>
      <c r="M270" s="151">
        <f t="shared" si="18"/>
        <v>0</v>
      </c>
      <c r="N270" s="151">
        <f t="shared" si="19"/>
        <v>0</v>
      </c>
    </row>
    <row r="271" spans="1:14" x14ac:dyDescent="0.2">
      <c r="A271" s="73"/>
      <c r="B271" s="25" t="s">
        <v>989</v>
      </c>
      <c r="C271" s="216">
        <f>SUM('Working paper'!CN271)</f>
        <v>0</v>
      </c>
      <c r="D271" s="216">
        <f>SUM('Working paper'!CO271)</f>
        <v>0</v>
      </c>
      <c r="G271">
        <v>4128</v>
      </c>
      <c r="H271" t="s">
        <v>451</v>
      </c>
      <c r="I271" t="s">
        <v>81</v>
      </c>
      <c r="J271" s="151">
        <f t="shared" si="16"/>
        <v>0</v>
      </c>
      <c r="K271" s="151">
        <f t="shared" si="17"/>
        <v>0</v>
      </c>
      <c r="M271" s="151">
        <f t="shared" si="18"/>
        <v>0</v>
      </c>
      <c r="N271" s="151">
        <f t="shared" si="19"/>
        <v>0</v>
      </c>
    </row>
    <row r="272" spans="1:14" x14ac:dyDescent="0.2">
      <c r="A272" s="73">
        <v>3145</v>
      </c>
      <c r="B272" s="25" t="s">
        <v>990</v>
      </c>
      <c r="C272" s="216">
        <f>SUM('Working paper'!CN272)</f>
        <v>0.5</v>
      </c>
      <c r="D272" s="216">
        <f>SUM('Working paper'!CO272)</f>
        <v>0</v>
      </c>
      <c r="G272">
        <v>4129</v>
      </c>
      <c r="H272" t="s">
        <v>504</v>
      </c>
      <c r="I272" t="s">
        <v>82</v>
      </c>
      <c r="J272" s="151">
        <f t="shared" si="16"/>
        <v>0</v>
      </c>
      <c r="K272" s="151">
        <f t="shared" si="17"/>
        <v>0</v>
      </c>
      <c r="M272" s="151">
        <f t="shared" si="18"/>
        <v>0</v>
      </c>
      <c r="N272" s="151">
        <f t="shared" si="19"/>
        <v>0</v>
      </c>
    </row>
    <row r="273" spans="1:14" x14ac:dyDescent="0.2">
      <c r="A273" s="73"/>
      <c r="B273" s="25" t="s">
        <v>990</v>
      </c>
      <c r="C273" s="216">
        <f>SUM('Working paper'!CN273)</f>
        <v>0</v>
      </c>
      <c r="D273" s="216">
        <f>SUM('Working paper'!CO273)</f>
        <v>0</v>
      </c>
      <c r="G273">
        <v>4139</v>
      </c>
      <c r="H273" t="s">
        <v>505</v>
      </c>
      <c r="I273" t="s">
        <v>83</v>
      </c>
      <c r="J273" s="151">
        <f t="shared" si="16"/>
        <v>0</v>
      </c>
      <c r="K273" s="151">
        <f t="shared" si="17"/>
        <v>0</v>
      </c>
      <c r="M273" s="151">
        <f t="shared" si="18"/>
        <v>0</v>
      </c>
      <c r="N273" s="151">
        <f t="shared" si="19"/>
        <v>0</v>
      </c>
    </row>
    <row r="274" spans="1:14" x14ac:dyDescent="0.2">
      <c r="A274" s="254">
        <v>3146</v>
      </c>
      <c r="B274" s="239" t="s">
        <v>991</v>
      </c>
      <c r="C274" s="216">
        <f>SUM('Working paper'!CN274)</f>
        <v>-13603.5</v>
      </c>
      <c r="D274" s="216">
        <f>SUM('Working paper'!CO274)</f>
        <v>0</v>
      </c>
      <c r="G274">
        <v>4140</v>
      </c>
      <c r="H274" t="s">
        <v>452</v>
      </c>
      <c r="I274" t="s">
        <v>84</v>
      </c>
      <c r="J274" s="151">
        <f t="shared" si="16"/>
        <v>0</v>
      </c>
      <c r="K274" s="151">
        <f t="shared" si="17"/>
        <v>0</v>
      </c>
      <c r="M274" s="151">
        <f t="shared" si="18"/>
        <v>0</v>
      </c>
      <c r="N274" s="151">
        <f t="shared" si="19"/>
        <v>0</v>
      </c>
    </row>
    <row r="275" spans="1:14" x14ac:dyDescent="0.2">
      <c r="A275" s="254"/>
      <c r="B275" s="239" t="s">
        <v>991</v>
      </c>
      <c r="C275" s="216">
        <f>SUM('Working paper'!CN275)</f>
        <v>0</v>
      </c>
      <c r="D275" s="216">
        <f>SUM('Working paper'!CO275)</f>
        <v>0</v>
      </c>
      <c r="G275">
        <v>4141</v>
      </c>
      <c r="H275" t="s">
        <v>506</v>
      </c>
      <c r="I275" t="s">
        <v>20</v>
      </c>
      <c r="J275" s="151">
        <f t="shared" si="16"/>
        <v>0</v>
      </c>
      <c r="K275" s="151">
        <f t="shared" si="17"/>
        <v>0</v>
      </c>
      <c r="M275" s="151">
        <f t="shared" si="18"/>
        <v>0</v>
      </c>
      <c r="N275" s="151">
        <f t="shared" si="19"/>
        <v>0</v>
      </c>
    </row>
    <row r="276" spans="1:14" x14ac:dyDescent="0.2">
      <c r="A276" s="73">
        <v>3147</v>
      </c>
      <c r="B276" s="25" t="s">
        <v>878</v>
      </c>
      <c r="C276" s="216">
        <f>SUM('Working paper'!CN276)</f>
        <v>0</v>
      </c>
      <c r="D276" s="216">
        <f>SUM('Working paper'!CO276)</f>
        <v>0</v>
      </c>
      <c r="G276">
        <v>4142</v>
      </c>
      <c r="H276" t="s">
        <v>507</v>
      </c>
      <c r="I276" t="s">
        <v>21</v>
      </c>
      <c r="J276" s="151">
        <f t="shared" si="16"/>
        <v>0</v>
      </c>
      <c r="K276" s="151">
        <f t="shared" si="17"/>
        <v>0</v>
      </c>
      <c r="M276" s="151">
        <f t="shared" si="18"/>
        <v>0</v>
      </c>
      <c r="N276" s="151">
        <f t="shared" si="19"/>
        <v>0</v>
      </c>
    </row>
    <row r="277" spans="1:14" x14ac:dyDescent="0.2">
      <c r="A277" s="73"/>
      <c r="B277" s="25" t="s">
        <v>878</v>
      </c>
      <c r="C277" s="216">
        <f>SUM('Working paper'!CN277)</f>
        <v>0</v>
      </c>
      <c r="D277" s="216">
        <f>SUM('Working paper'!CO277)</f>
        <v>0</v>
      </c>
      <c r="G277">
        <v>4145</v>
      </c>
      <c r="H277" t="s">
        <v>453</v>
      </c>
      <c r="I277" t="s">
        <v>22</v>
      </c>
      <c r="J277" s="151">
        <f t="shared" si="16"/>
        <v>0</v>
      </c>
      <c r="K277" s="151">
        <f t="shared" si="17"/>
        <v>0</v>
      </c>
      <c r="M277" s="151">
        <f t="shared" si="18"/>
        <v>0</v>
      </c>
      <c r="N277" s="151">
        <f t="shared" si="19"/>
        <v>0</v>
      </c>
    </row>
    <row r="278" spans="1:14" x14ac:dyDescent="0.2">
      <c r="A278" s="73">
        <v>3161</v>
      </c>
      <c r="B278" s="25" t="s">
        <v>992</v>
      </c>
      <c r="C278" s="216">
        <f>SUM('Working paper'!CN278)</f>
        <v>0</v>
      </c>
      <c r="D278" s="216">
        <f>SUM('Working paper'!CO278)</f>
        <v>0</v>
      </c>
      <c r="G278">
        <v>4560</v>
      </c>
      <c r="H278" t="s">
        <v>454</v>
      </c>
      <c r="I278" t="s">
        <v>23</v>
      </c>
      <c r="J278" s="151">
        <f t="shared" ref="J278:J294" si="20">SUMIF(A:A,G278,C:C)</f>
        <v>0</v>
      </c>
      <c r="K278" s="151">
        <f t="shared" ref="K278:K294" si="21">SUMIF(A:A,G278,D:D)</f>
        <v>0</v>
      </c>
      <c r="M278" s="151">
        <f t="shared" si="18"/>
        <v>0</v>
      </c>
      <c r="N278" s="151">
        <f t="shared" si="19"/>
        <v>0</v>
      </c>
    </row>
    <row r="279" spans="1:14" x14ac:dyDescent="0.2">
      <c r="A279" s="73"/>
      <c r="B279" s="25" t="s">
        <v>992</v>
      </c>
      <c r="C279" s="216">
        <f>SUM('Working paper'!CN279)</f>
        <v>0</v>
      </c>
      <c r="D279" s="216">
        <f>SUM('Working paper'!CO279)</f>
        <v>0</v>
      </c>
      <c r="G279">
        <v>4580</v>
      </c>
      <c r="H279" t="s">
        <v>455</v>
      </c>
      <c r="I279" t="s">
        <v>24</v>
      </c>
      <c r="J279" s="151">
        <f t="shared" si="20"/>
        <v>0</v>
      </c>
      <c r="K279" s="151">
        <f t="shared" si="21"/>
        <v>0</v>
      </c>
      <c r="M279" s="151">
        <f t="shared" si="18"/>
        <v>0</v>
      </c>
      <c r="N279" s="151">
        <f t="shared" si="19"/>
        <v>0</v>
      </c>
    </row>
    <row r="280" spans="1:14" x14ac:dyDescent="0.2">
      <c r="A280" s="73">
        <v>3165</v>
      </c>
      <c r="B280" s="25" t="s">
        <v>993</v>
      </c>
      <c r="C280" s="216">
        <f>SUM('Working paper'!CN280)</f>
        <v>0</v>
      </c>
      <c r="D280" s="216">
        <f>SUM('Working paper'!CO280)</f>
        <v>0</v>
      </c>
      <c r="G280">
        <v>4600</v>
      </c>
      <c r="H280" t="s">
        <v>429</v>
      </c>
      <c r="I280" t="s">
        <v>25</v>
      </c>
      <c r="J280" s="151">
        <f t="shared" si="20"/>
        <v>0</v>
      </c>
      <c r="K280" s="151">
        <f t="shared" si="21"/>
        <v>0</v>
      </c>
      <c r="M280" s="151">
        <f t="shared" si="18"/>
        <v>0</v>
      </c>
      <c r="N280" s="151">
        <f t="shared" si="19"/>
        <v>0</v>
      </c>
    </row>
    <row r="281" spans="1:14" x14ac:dyDescent="0.2">
      <c r="A281" s="73"/>
      <c r="B281" s="25" t="s">
        <v>993</v>
      </c>
      <c r="C281" s="216">
        <f>SUM('Working paper'!CN281)</f>
        <v>0</v>
      </c>
      <c r="D281" s="216">
        <f>SUM('Working paper'!CO281)</f>
        <v>0</v>
      </c>
      <c r="G281">
        <v>7002</v>
      </c>
      <c r="H281" t="s">
        <v>537</v>
      </c>
      <c r="I281" t="s">
        <v>26</v>
      </c>
      <c r="J281" s="151">
        <f t="shared" si="20"/>
        <v>-18029</v>
      </c>
      <c r="K281" s="151">
        <f t="shared" si="21"/>
        <v>0</v>
      </c>
      <c r="M281" s="151">
        <f t="shared" si="18"/>
        <v>-18029</v>
      </c>
      <c r="N281" s="151">
        <f t="shared" si="19"/>
        <v>0</v>
      </c>
    </row>
    <row r="282" spans="1:14" x14ac:dyDescent="0.2">
      <c r="A282" s="73">
        <v>3167</v>
      </c>
      <c r="B282" s="25" t="s">
        <v>994</v>
      </c>
      <c r="C282" s="216">
        <f>SUM('Working paper'!CN282)</f>
        <v>0</v>
      </c>
      <c r="D282" s="216">
        <f>SUM('Working paper'!CO282)</f>
        <v>0</v>
      </c>
      <c r="G282">
        <v>7010</v>
      </c>
      <c r="H282" t="s">
        <v>795</v>
      </c>
      <c r="I282" t="s">
        <v>27</v>
      </c>
      <c r="J282" s="151">
        <f t="shared" si="20"/>
        <v>-0.21999999999934516</v>
      </c>
      <c r="K282" s="151">
        <f t="shared" si="21"/>
        <v>0</v>
      </c>
      <c r="M282" s="151">
        <f t="shared" si="18"/>
        <v>0</v>
      </c>
      <c r="N282" s="151">
        <f t="shared" si="19"/>
        <v>0</v>
      </c>
    </row>
    <row r="283" spans="1:14" x14ac:dyDescent="0.2">
      <c r="A283" s="73"/>
      <c r="B283" s="25" t="s">
        <v>994</v>
      </c>
      <c r="C283" s="216">
        <f>SUM('Working paper'!CN283)</f>
        <v>0</v>
      </c>
      <c r="D283" s="216">
        <f>SUM('Working paper'!CO283)</f>
        <v>0</v>
      </c>
      <c r="G283">
        <v>7011</v>
      </c>
      <c r="H283" t="s">
        <v>796</v>
      </c>
      <c r="I283" t="s">
        <v>28</v>
      </c>
      <c r="J283" s="151">
        <f t="shared" si="20"/>
        <v>-189</v>
      </c>
      <c r="K283" s="151">
        <f t="shared" si="21"/>
        <v>0</v>
      </c>
      <c r="M283" s="151">
        <f t="shared" si="18"/>
        <v>-189</v>
      </c>
      <c r="N283" s="151">
        <f t="shared" si="19"/>
        <v>0</v>
      </c>
    </row>
    <row r="284" spans="1:14" x14ac:dyDescent="0.2">
      <c r="A284" s="73">
        <v>3180</v>
      </c>
      <c r="B284" s="25" t="s">
        <v>995</v>
      </c>
      <c r="C284" s="216">
        <f>SUM('Working paper'!CN284)</f>
        <v>-6470.1</v>
      </c>
      <c r="D284" s="216">
        <f>SUM('Working paper'!CO284)</f>
        <v>0.20999999999912689</v>
      </c>
      <c r="G284">
        <v>7012</v>
      </c>
      <c r="H284" t="s">
        <v>538</v>
      </c>
      <c r="I284" t="s">
        <v>29</v>
      </c>
      <c r="J284" s="151">
        <f t="shared" si="20"/>
        <v>0</v>
      </c>
      <c r="K284" s="151">
        <f t="shared" si="21"/>
        <v>0</v>
      </c>
      <c r="M284" s="151">
        <f t="shared" si="18"/>
        <v>0</v>
      </c>
      <c r="N284" s="151">
        <f t="shared" si="19"/>
        <v>0</v>
      </c>
    </row>
    <row r="285" spans="1:14" x14ac:dyDescent="0.2">
      <c r="A285" s="73"/>
      <c r="B285" s="25" t="s">
        <v>995</v>
      </c>
      <c r="C285" s="216">
        <f>SUM('Working paper'!CN285)</f>
        <v>0</v>
      </c>
      <c r="D285" s="216">
        <f>SUM('Working paper'!CO285)</f>
        <v>0</v>
      </c>
      <c r="H285" t="s">
        <v>681</v>
      </c>
      <c r="I285" t="s">
        <v>682</v>
      </c>
      <c r="J285" s="151">
        <f t="shared" si="20"/>
        <v>0</v>
      </c>
      <c r="K285" s="151">
        <f t="shared" si="21"/>
        <v>0</v>
      </c>
      <c r="M285" s="151">
        <f t="shared" si="18"/>
        <v>0</v>
      </c>
      <c r="N285" s="151">
        <f t="shared" si="19"/>
        <v>0</v>
      </c>
    </row>
    <row r="286" spans="1:14" x14ac:dyDescent="0.2">
      <c r="A286" s="73">
        <v>3181</v>
      </c>
      <c r="B286" s="25" t="s">
        <v>1117</v>
      </c>
      <c r="C286" s="216">
        <f>SUM('Working paper'!CN286)</f>
        <v>0</v>
      </c>
      <c r="D286" s="216">
        <f>SUM('Working paper'!CO286)</f>
        <v>0</v>
      </c>
      <c r="G286">
        <v>7016</v>
      </c>
      <c r="H286" t="s">
        <v>797</v>
      </c>
      <c r="I286" t="s">
        <v>30</v>
      </c>
      <c r="J286" s="151">
        <f t="shared" si="20"/>
        <v>0</v>
      </c>
      <c r="K286" s="151">
        <f t="shared" si="21"/>
        <v>0</v>
      </c>
      <c r="M286" s="151">
        <f t="shared" si="18"/>
        <v>0</v>
      </c>
      <c r="N286" s="151">
        <f t="shared" si="19"/>
        <v>0</v>
      </c>
    </row>
    <row r="287" spans="1:14" x14ac:dyDescent="0.2">
      <c r="A287" s="73"/>
      <c r="B287" s="25" t="s">
        <v>1117</v>
      </c>
      <c r="C287" s="216">
        <f>SUM('Working paper'!CN287)</f>
        <v>0</v>
      </c>
      <c r="D287" s="216">
        <f>SUM('Working paper'!CO287)</f>
        <v>0</v>
      </c>
      <c r="G287">
        <v>7017</v>
      </c>
      <c r="H287" t="s">
        <v>798</v>
      </c>
      <c r="I287" t="s">
        <v>683</v>
      </c>
      <c r="J287" s="151">
        <f t="shared" si="20"/>
        <v>-13601</v>
      </c>
      <c r="K287" s="151">
        <f t="shared" si="21"/>
        <v>0</v>
      </c>
      <c r="M287" s="151">
        <f t="shared" si="18"/>
        <v>-13601</v>
      </c>
      <c r="N287" s="151">
        <f t="shared" si="19"/>
        <v>0</v>
      </c>
    </row>
    <row r="288" spans="1:14" x14ac:dyDescent="0.2">
      <c r="A288" s="73">
        <v>3182</v>
      </c>
      <c r="B288" s="25" t="s">
        <v>1118</v>
      </c>
      <c r="C288" s="216">
        <f>SUM('Working paper'!CN288)</f>
        <v>-8617.5</v>
      </c>
      <c r="D288" s="216">
        <f>SUM('Working paper'!CO288)</f>
        <v>0</v>
      </c>
      <c r="G288">
        <v>7018</v>
      </c>
      <c r="H288" t="s">
        <v>799</v>
      </c>
      <c r="I288" t="s">
        <v>31</v>
      </c>
      <c r="J288" s="151">
        <f t="shared" si="20"/>
        <v>0</v>
      </c>
      <c r="K288" s="151">
        <f t="shared" si="21"/>
        <v>0</v>
      </c>
      <c r="M288" s="151">
        <f t="shared" si="18"/>
        <v>0</v>
      </c>
      <c r="N288" s="151">
        <f t="shared" si="19"/>
        <v>0</v>
      </c>
    </row>
    <row r="289" spans="1:14" x14ac:dyDescent="0.2">
      <c r="A289" s="73"/>
      <c r="B289" s="25" t="s">
        <v>1118</v>
      </c>
      <c r="C289" s="216">
        <f>SUM('Working paper'!CN289)</f>
        <v>0</v>
      </c>
      <c r="D289" s="216">
        <f>SUM('Working paper'!CO289)</f>
        <v>0</v>
      </c>
      <c r="G289">
        <v>7020</v>
      </c>
      <c r="H289" t="s">
        <v>845</v>
      </c>
      <c r="I289" t="s">
        <v>684</v>
      </c>
      <c r="J289" s="151">
        <f t="shared" si="20"/>
        <v>0</v>
      </c>
      <c r="K289" s="151">
        <f t="shared" si="21"/>
        <v>0</v>
      </c>
      <c r="M289" s="151">
        <f t="shared" si="18"/>
        <v>0</v>
      </c>
      <c r="N289" s="151">
        <f t="shared" si="19"/>
        <v>0</v>
      </c>
    </row>
    <row r="290" spans="1:14" x14ac:dyDescent="0.2">
      <c r="A290" s="73">
        <v>3183</v>
      </c>
      <c r="B290" s="25" t="s">
        <v>1119</v>
      </c>
      <c r="C290" s="216">
        <f>SUM('Working paper'!CN290)</f>
        <v>-4720.75</v>
      </c>
      <c r="D290" s="216">
        <f>SUM('Working paper'!CO290)</f>
        <v>0</v>
      </c>
      <c r="G290">
        <v>7027</v>
      </c>
      <c r="H290" t="s">
        <v>800</v>
      </c>
      <c r="I290" t="s">
        <v>38</v>
      </c>
      <c r="J290" s="151">
        <f t="shared" si="20"/>
        <v>0</v>
      </c>
      <c r="K290" s="151">
        <f t="shared" si="21"/>
        <v>0</v>
      </c>
      <c r="M290" s="151">
        <f t="shared" si="18"/>
        <v>0</v>
      </c>
      <c r="N290" s="151">
        <f t="shared" si="19"/>
        <v>0</v>
      </c>
    </row>
    <row r="291" spans="1:14" x14ac:dyDescent="0.2">
      <c r="A291" s="73"/>
      <c r="B291" s="25" t="s">
        <v>1119</v>
      </c>
      <c r="C291" s="216">
        <f>SUM('Working paper'!CN291)</f>
        <v>0</v>
      </c>
      <c r="D291" s="216">
        <f>SUM('Working paper'!CO291)</f>
        <v>0</v>
      </c>
      <c r="G291">
        <v>7029</v>
      </c>
      <c r="H291" t="s">
        <v>801</v>
      </c>
      <c r="I291" t="s">
        <v>39</v>
      </c>
      <c r="J291" s="151">
        <f t="shared" si="20"/>
        <v>0</v>
      </c>
      <c r="K291" s="151">
        <f t="shared" si="21"/>
        <v>0</v>
      </c>
      <c r="M291" s="151">
        <f t="shared" si="18"/>
        <v>0</v>
      </c>
      <c r="N291" s="151">
        <f t="shared" si="19"/>
        <v>0</v>
      </c>
    </row>
    <row r="292" spans="1:14" x14ac:dyDescent="0.2">
      <c r="A292" s="73">
        <v>3184</v>
      </c>
      <c r="B292" s="25" t="s">
        <v>1120</v>
      </c>
      <c r="C292" s="216">
        <f>SUM('Working paper'!CN292)</f>
        <v>-13561.75</v>
      </c>
      <c r="D292" s="216">
        <f>SUM('Working paper'!CO292)</f>
        <v>0</v>
      </c>
      <c r="G292">
        <v>7030</v>
      </c>
      <c r="H292" t="s">
        <v>456</v>
      </c>
      <c r="I292" t="s">
        <v>685</v>
      </c>
      <c r="J292" s="151">
        <f t="shared" si="20"/>
        <v>0</v>
      </c>
      <c r="K292" s="151">
        <f t="shared" si="21"/>
        <v>0</v>
      </c>
      <c r="M292" s="151">
        <f t="shared" si="18"/>
        <v>0</v>
      </c>
      <c r="N292" s="151">
        <f t="shared" si="19"/>
        <v>0</v>
      </c>
    </row>
    <row r="293" spans="1:14" x14ac:dyDescent="0.2">
      <c r="A293" s="73"/>
      <c r="B293" s="25" t="s">
        <v>1120</v>
      </c>
      <c r="C293" s="216">
        <f>SUM('Working paper'!CN293)</f>
        <v>0</v>
      </c>
      <c r="D293" s="216">
        <f>SUM('Working paper'!CO293)</f>
        <v>0</v>
      </c>
      <c r="G293">
        <v>7031</v>
      </c>
      <c r="H293" t="s">
        <v>508</v>
      </c>
      <c r="I293" t="s">
        <v>40</v>
      </c>
      <c r="J293" s="151">
        <f t="shared" si="20"/>
        <v>0</v>
      </c>
      <c r="K293" s="151">
        <f t="shared" si="21"/>
        <v>0</v>
      </c>
      <c r="M293" s="151">
        <f t="shared" si="18"/>
        <v>0</v>
      </c>
      <c r="N293" s="151">
        <f t="shared" si="19"/>
        <v>0</v>
      </c>
    </row>
    <row r="294" spans="1:14" x14ac:dyDescent="0.2">
      <c r="A294" s="73">
        <v>3186</v>
      </c>
      <c r="B294" s="25" t="s">
        <v>1121</v>
      </c>
      <c r="C294" s="216">
        <f>SUM('Working paper'!CN294)</f>
        <v>-2655.5</v>
      </c>
      <c r="D294" s="216">
        <f>SUM('Working paper'!CO294)</f>
        <v>0</v>
      </c>
      <c r="G294">
        <v>7032</v>
      </c>
      <c r="H294" t="s">
        <v>802</v>
      </c>
      <c r="I294" t="s">
        <v>41</v>
      </c>
      <c r="J294" s="151">
        <f t="shared" si="20"/>
        <v>0</v>
      </c>
      <c r="K294" s="151">
        <f t="shared" si="21"/>
        <v>0</v>
      </c>
      <c r="M294" s="151">
        <f t="shared" si="18"/>
        <v>0</v>
      </c>
      <c r="N294" s="151">
        <f t="shared" si="19"/>
        <v>0</v>
      </c>
    </row>
    <row r="295" spans="1:14" x14ac:dyDescent="0.2">
      <c r="A295" s="73"/>
      <c r="B295" s="25" t="s">
        <v>1121</v>
      </c>
      <c r="C295" s="216">
        <f>SUM('Working paper'!CN295)</f>
        <v>0</v>
      </c>
      <c r="D295" s="216">
        <f>SUM('Working paper'!CO295)</f>
        <v>0</v>
      </c>
    </row>
    <row r="296" spans="1:14" x14ac:dyDescent="0.2">
      <c r="A296" s="73">
        <v>3187</v>
      </c>
      <c r="B296" s="25" t="s">
        <v>1122</v>
      </c>
      <c r="C296" s="216">
        <f>SUM('Working paper'!CN296)</f>
        <v>-2858</v>
      </c>
      <c r="D296" s="216">
        <f>SUM('Working paper'!CO296)</f>
        <v>0</v>
      </c>
      <c r="I296" s="116" t="s">
        <v>117</v>
      </c>
      <c r="J296" s="157">
        <f>SUM(J5:J295)</f>
        <v>-1285386.9200000002</v>
      </c>
      <c r="K296" s="157">
        <f>SUM(K5:K295)</f>
        <v>-23440.879999999986</v>
      </c>
      <c r="L296" s="157"/>
      <c r="M296" s="157">
        <f t="shared" ref="M296:N296" si="22">SUM(M5:M295)</f>
        <v>-1285392</v>
      </c>
      <c r="N296" s="157">
        <f t="shared" si="22"/>
        <v>-23441</v>
      </c>
    </row>
    <row r="297" spans="1:14" x14ac:dyDescent="0.2">
      <c r="A297" s="73"/>
      <c r="B297" s="25" t="s">
        <v>1122</v>
      </c>
      <c r="C297" s="216">
        <f>SUM('Working paper'!CN297)</f>
        <v>0</v>
      </c>
      <c r="D297" s="216">
        <f>SUM('Working paper'!CO297)</f>
        <v>0</v>
      </c>
    </row>
    <row r="298" spans="1:14" x14ac:dyDescent="0.2">
      <c r="A298" s="73">
        <v>3188</v>
      </c>
      <c r="B298" s="25" t="s">
        <v>1123</v>
      </c>
      <c r="C298" s="216">
        <f>SUM('Working paper'!CN298)</f>
        <v>-7610.75</v>
      </c>
      <c r="D298" s="216">
        <f>SUM('Working paper'!CO298)</f>
        <v>0</v>
      </c>
      <c r="K298" s="151">
        <f>SUM(J296:K296)</f>
        <v>-1308827.8</v>
      </c>
      <c r="L298" s="151"/>
      <c r="M298" s="151"/>
      <c r="N298" s="151">
        <f t="shared" ref="N298" si="23">SUM(M296:N296)</f>
        <v>-1308833</v>
      </c>
    </row>
    <row r="299" spans="1:14" x14ac:dyDescent="0.2">
      <c r="A299" s="73"/>
      <c r="B299" s="25" t="s">
        <v>1123</v>
      </c>
      <c r="C299" s="216">
        <f>SUM('Working paper'!CN299)</f>
        <v>0</v>
      </c>
      <c r="D299" s="216">
        <f>SUM('Working paper'!CO299)</f>
        <v>0</v>
      </c>
      <c r="N299" s="151">
        <f>SUM(K298-N298)</f>
        <v>5.1999999999534339</v>
      </c>
    </row>
    <row r="300" spans="1:14" x14ac:dyDescent="0.2">
      <c r="A300" s="73">
        <v>3190</v>
      </c>
      <c r="B300" s="25" t="s">
        <v>1124</v>
      </c>
      <c r="C300" s="216">
        <f>SUM('Working paper'!CN300)</f>
        <v>0</v>
      </c>
      <c r="D300" s="216">
        <f>SUM('Working paper'!CO300)</f>
        <v>0</v>
      </c>
      <c r="J300" s="151">
        <f>SUM(C588)</f>
        <v>-1285386.9200000002</v>
      </c>
      <c r="K300" s="151">
        <f>SUM(D588)</f>
        <v>-23440.879999999986</v>
      </c>
    </row>
    <row r="301" spans="1:14" x14ac:dyDescent="0.2">
      <c r="A301" s="73"/>
      <c r="B301" s="25" t="s">
        <v>1124</v>
      </c>
      <c r="C301" s="216">
        <f>SUM('Working paper'!CN301)</f>
        <v>0</v>
      </c>
      <c r="D301" s="216">
        <f>SUM('Working paper'!CO301)</f>
        <v>0</v>
      </c>
      <c r="J301" s="151">
        <f>SUM(J296-J300)</f>
        <v>0</v>
      </c>
      <c r="K301" s="151">
        <f>SUM(K296-K300)</f>
        <v>0</v>
      </c>
    </row>
    <row r="302" spans="1:14" x14ac:dyDescent="0.2">
      <c r="A302" s="73">
        <v>3200</v>
      </c>
      <c r="B302" s="25" t="s">
        <v>1125</v>
      </c>
      <c r="C302" s="216">
        <f>SUM('Working paper'!CN302)</f>
        <v>-2777.9599999999991</v>
      </c>
      <c r="D302" s="216">
        <f>SUM('Working paper'!CO302)</f>
        <v>0</v>
      </c>
    </row>
    <row r="303" spans="1:14" x14ac:dyDescent="0.2">
      <c r="A303" s="73"/>
      <c r="B303" s="25" t="s">
        <v>1125</v>
      </c>
      <c r="C303" s="216">
        <f>SUM('Working paper'!CN303)</f>
        <v>0</v>
      </c>
      <c r="D303" s="216">
        <f>SUM('Working paper'!CO303)</f>
        <v>0</v>
      </c>
    </row>
    <row r="304" spans="1:14" x14ac:dyDescent="0.2">
      <c r="A304" s="73">
        <v>3205</v>
      </c>
      <c r="B304" s="25" t="s">
        <v>1126</v>
      </c>
      <c r="C304" s="216">
        <f>SUM('Working paper'!CN304)</f>
        <v>-5907.5</v>
      </c>
      <c r="D304" s="216">
        <f>SUM('Working paper'!CO304)</f>
        <v>0</v>
      </c>
      <c r="I304" s="7" t="s">
        <v>686</v>
      </c>
      <c r="J304" s="151">
        <f>SUM(J5:J247)</f>
        <v>-1189999.32</v>
      </c>
      <c r="K304" s="151">
        <f>SUM(K5:K247)</f>
        <v>-23440.879999999986</v>
      </c>
    </row>
    <row r="305" spans="1:11" x14ac:dyDescent="0.2">
      <c r="A305" s="73"/>
      <c r="B305" s="25" t="s">
        <v>1126</v>
      </c>
      <c r="C305" s="216">
        <f>SUM('Working paper'!CN305)</f>
        <v>0</v>
      </c>
      <c r="D305" s="216">
        <f>SUM('Working paper'!CO305)</f>
        <v>0</v>
      </c>
      <c r="I305" s="7" t="s">
        <v>687</v>
      </c>
      <c r="J305" s="151">
        <f>SUM(J249:J280)</f>
        <v>-63568.380000000005</v>
      </c>
      <c r="K305" s="151">
        <f>SUM(K249:K280)</f>
        <v>0</v>
      </c>
    </row>
    <row r="306" spans="1:11" x14ac:dyDescent="0.2">
      <c r="A306" s="73">
        <v>3206</v>
      </c>
      <c r="B306" s="25" t="s">
        <v>1127</v>
      </c>
      <c r="C306" s="216">
        <f>SUM('Working paper'!CN306)</f>
        <v>0</v>
      </c>
      <c r="D306" s="216">
        <f>SUM('Working paper'!CO306)</f>
        <v>0</v>
      </c>
      <c r="I306" s="7" t="s">
        <v>688</v>
      </c>
      <c r="J306" s="151">
        <f>SUM(J281:J294)</f>
        <v>-31819.22</v>
      </c>
      <c r="K306" s="151">
        <f>SUM(K281:K294)</f>
        <v>0</v>
      </c>
    </row>
    <row r="307" spans="1:11" x14ac:dyDescent="0.2">
      <c r="A307" s="73"/>
      <c r="B307" s="25" t="s">
        <v>1127</v>
      </c>
      <c r="C307" s="216">
        <f>SUM('Working paper'!CN307)</f>
        <v>0</v>
      </c>
      <c r="D307" s="216">
        <f>SUM('Working paper'!CO307)</f>
        <v>0</v>
      </c>
    </row>
    <row r="308" spans="1:11" x14ac:dyDescent="0.2">
      <c r="A308" s="73">
        <v>3207</v>
      </c>
      <c r="B308" s="25" t="s">
        <v>1128</v>
      </c>
      <c r="C308" s="216">
        <f>SUM('Working paper'!CN308)</f>
        <v>0</v>
      </c>
      <c r="D308" s="216">
        <f>SUM('Working paper'!CO308)</f>
        <v>0</v>
      </c>
      <c r="J308" s="151">
        <f>SUM(J304:J307)</f>
        <v>-1285386.9200000002</v>
      </c>
      <c r="K308" s="151">
        <f>SUM(K304:K307)</f>
        <v>-23440.879999999986</v>
      </c>
    </row>
    <row r="309" spans="1:11" x14ac:dyDescent="0.2">
      <c r="A309" s="73"/>
      <c r="B309" s="25" t="s">
        <v>1128</v>
      </c>
      <c r="C309" s="216">
        <f>SUM('Working paper'!CN309)</f>
        <v>0</v>
      </c>
      <c r="D309" s="216">
        <f>SUM('Working paper'!CO309)</f>
        <v>0</v>
      </c>
    </row>
    <row r="310" spans="1:11" x14ac:dyDescent="0.2">
      <c r="A310" s="73">
        <v>3208</v>
      </c>
      <c r="B310" s="25" t="s">
        <v>1129</v>
      </c>
      <c r="C310" s="216">
        <f>SUM('Working paper'!CN310)</f>
        <v>0</v>
      </c>
      <c r="D310" s="216">
        <f>SUM('Working paper'!CO310)</f>
        <v>0</v>
      </c>
    </row>
    <row r="311" spans="1:11" x14ac:dyDescent="0.2">
      <c r="A311" s="73"/>
      <c r="B311" s="25" t="s">
        <v>1129</v>
      </c>
      <c r="C311" s="216">
        <f>SUM('Working paper'!CN311)</f>
        <v>0</v>
      </c>
      <c r="D311" s="216">
        <f>SUM('Working paper'!CO311)</f>
        <v>0</v>
      </c>
    </row>
    <row r="312" spans="1:11" x14ac:dyDescent="0.2">
      <c r="A312" s="73">
        <v>3210</v>
      </c>
      <c r="B312" s="25" t="s">
        <v>1130</v>
      </c>
      <c r="C312" s="216">
        <f>SUM('Working paper'!CN312)</f>
        <v>0</v>
      </c>
      <c r="D312" s="216">
        <f>SUM('Working paper'!CO312)</f>
        <v>0</v>
      </c>
    </row>
    <row r="313" spans="1:11" x14ac:dyDescent="0.2">
      <c r="A313" s="73"/>
      <c r="B313" s="25" t="s">
        <v>1130</v>
      </c>
      <c r="C313" s="216">
        <f>SUM('Working paper'!CN313)</f>
        <v>0</v>
      </c>
      <c r="D313" s="216">
        <f>SUM('Working paper'!CO313)</f>
        <v>0</v>
      </c>
    </row>
    <row r="314" spans="1:11" x14ac:dyDescent="0.2">
      <c r="A314" s="73">
        <v>3211</v>
      </c>
      <c r="B314" s="25" t="s">
        <v>1118</v>
      </c>
      <c r="C314" s="216">
        <f>SUM('Working paper'!CN314)</f>
        <v>-29082</v>
      </c>
      <c r="D314" s="216">
        <f>SUM('Working paper'!CO314)</f>
        <v>0</v>
      </c>
    </row>
    <row r="315" spans="1:11" x14ac:dyDescent="0.2">
      <c r="A315" s="73"/>
      <c r="B315" s="25" t="s">
        <v>1118</v>
      </c>
      <c r="C315" s="216">
        <f>SUM('Working paper'!CN315)</f>
        <v>0</v>
      </c>
      <c r="D315" s="216">
        <f>SUM('Working paper'!CO315)</f>
        <v>0</v>
      </c>
    </row>
    <row r="316" spans="1:11" x14ac:dyDescent="0.2">
      <c r="A316" s="73">
        <v>3213</v>
      </c>
      <c r="B316" s="25" t="s">
        <v>1131</v>
      </c>
      <c r="C316" s="216">
        <f>SUM('Working paper'!CN316)</f>
        <v>-18466.25</v>
      </c>
      <c r="D316" s="216">
        <f>SUM('Working paper'!CO316)</f>
        <v>0</v>
      </c>
    </row>
    <row r="317" spans="1:11" x14ac:dyDescent="0.2">
      <c r="A317" s="73"/>
      <c r="B317" s="25" t="s">
        <v>1131</v>
      </c>
      <c r="C317" s="216">
        <f>SUM('Working paper'!CN317)</f>
        <v>0</v>
      </c>
      <c r="D317" s="216">
        <f>SUM('Working paper'!CO317)</f>
        <v>0</v>
      </c>
    </row>
    <row r="318" spans="1:11" x14ac:dyDescent="0.2">
      <c r="A318" s="73">
        <v>3216</v>
      </c>
      <c r="B318" s="25" t="s">
        <v>1110</v>
      </c>
      <c r="C318" s="216">
        <f>SUM('Working paper'!CN318)</f>
        <v>0</v>
      </c>
      <c r="D318" s="216">
        <f>SUM('Working paper'!CO318)</f>
        <v>0</v>
      </c>
    </row>
    <row r="319" spans="1:11" x14ac:dyDescent="0.2">
      <c r="A319" s="73"/>
      <c r="B319" s="25" t="s">
        <v>1110</v>
      </c>
      <c r="C319" s="216">
        <f>SUM('Working paper'!CN319)</f>
        <v>0</v>
      </c>
      <c r="D319" s="216">
        <f>SUM('Working paper'!CO319)</f>
        <v>0</v>
      </c>
    </row>
    <row r="320" spans="1:11" x14ac:dyDescent="0.2">
      <c r="A320" s="73">
        <v>3221</v>
      </c>
      <c r="B320" s="25" t="s">
        <v>1132</v>
      </c>
      <c r="C320" s="216">
        <f>SUM('Working paper'!CN320)</f>
        <v>0</v>
      </c>
      <c r="D320" s="216">
        <f>SUM('Working paper'!CO320)</f>
        <v>0</v>
      </c>
    </row>
    <row r="321" spans="1:4" x14ac:dyDescent="0.2">
      <c r="A321" s="73"/>
      <c r="B321" s="25" t="s">
        <v>1132</v>
      </c>
      <c r="C321" s="216">
        <f>SUM('Working paper'!CN321)</f>
        <v>0</v>
      </c>
      <c r="D321" s="216">
        <f>SUM('Working paper'!CO321)</f>
        <v>0</v>
      </c>
    </row>
    <row r="322" spans="1:4" x14ac:dyDescent="0.2">
      <c r="A322" s="73">
        <v>3222</v>
      </c>
      <c r="B322" s="25" t="s">
        <v>1133</v>
      </c>
      <c r="C322" s="216">
        <f>SUM('Working paper'!CN322)</f>
        <v>0</v>
      </c>
      <c r="D322" s="216">
        <f>SUM('Working paper'!CO322)</f>
        <v>0</v>
      </c>
    </row>
    <row r="323" spans="1:4" x14ac:dyDescent="0.2">
      <c r="A323" s="73"/>
      <c r="B323" s="25" t="s">
        <v>1133</v>
      </c>
      <c r="C323" s="216">
        <f>SUM('Working paper'!CN323)</f>
        <v>0</v>
      </c>
      <c r="D323" s="216">
        <f>SUM('Working paper'!CO323)</f>
        <v>0</v>
      </c>
    </row>
    <row r="324" spans="1:4" x14ac:dyDescent="0.2">
      <c r="A324" s="73">
        <v>3223</v>
      </c>
      <c r="B324" s="25" t="s">
        <v>1134</v>
      </c>
      <c r="C324" s="216">
        <f>SUM('Working paper'!CN324)</f>
        <v>-25689.5</v>
      </c>
      <c r="D324" s="216">
        <f>SUM('Working paper'!CO324)</f>
        <v>0</v>
      </c>
    </row>
    <row r="325" spans="1:4" x14ac:dyDescent="0.2">
      <c r="A325" s="73"/>
      <c r="B325" s="25" t="s">
        <v>1134</v>
      </c>
      <c r="C325" s="216">
        <f>SUM('Working paper'!CN325)</f>
        <v>0</v>
      </c>
      <c r="D325" s="216">
        <f>SUM('Working paper'!CO325)</f>
        <v>0</v>
      </c>
    </row>
    <row r="326" spans="1:4" x14ac:dyDescent="0.2">
      <c r="A326" s="73">
        <v>3224</v>
      </c>
      <c r="B326" s="25" t="s">
        <v>1111</v>
      </c>
      <c r="C326" s="216">
        <f>SUM('Working paper'!CN326)</f>
        <v>0</v>
      </c>
      <c r="D326" s="216">
        <f>SUM('Working paper'!CO326)</f>
        <v>0</v>
      </c>
    </row>
    <row r="327" spans="1:4" x14ac:dyDescent="0.2">
      <c r="A327" s="73"/>
      <c r="B327" s="25" t="s">
        <v>1111</v>
      </c>
      <c r="C327" s="216">
        <f>SUM('Working paper'!CN327)</f>
        <v>0</v>
      </c>
      <c r="D327" s="216">
        <f>SUM('Working paper'!CO327)</f>
        <v>0</v>
      </c>
    </row>
    <row r="328" spans="1:4" x14ac:dyDescent="0.2">
      <c r="A328" s="73">
        <v>3225</v>
      </c>
      <c r="B328" s="25" t="s">
        <v>1135</v>
      </c>
      <c r="C328" s="216">
        <f>SUM('Working paper'!CN328)</f>
        <v>0</v>
      </c>
      <c r="D328" s="216">
        <f>SUM('Working paper'!CO328)</f>
        <v>0</v>
      </c>
    </row>
    <row r="329" spans="1:4" x14ac:dyDescent="0.2">
      <c r="A329" s="73"/>
      <c r="B329" s="25" t="s">
        <v>1135</v>
      </c>
      <c r="C329" s="216">
        <f>SUM('Working paper'!CN329)</f>
        <v>0</v>
      </c>
      <c r="D329" s="216">
        <f>SUM('Working paper'!CO329)</f>
        <v>0</v>
      </c>
    </row>
    <row r="330" spans="1:4" x14ac:dyDescent="0.2">
      <c r="A330" s="73">
        <v>3228</v>
      </c>
      <c r="B330" s="25" t="s">
        <v>1136</v>
      </c>
      <c r="C330" s="216">
        <f>SUM('Working paper'!CN330)</f>
        <v>0</v>
      </c>
      <c r="D330" s="216">
        <f>SUM('Working paper'!CO330)</f>
        <v>0</v>
      </c>
    </row>
    <row r="331" spans="1:4" x14ac:dyDescent="0.2">
      <c r="A331" s="73"/>
      <c r="B331" s="25" t="s">
        <v>1136</v>
      </c>
      <c r="C331" s="216">
        <f>SUM('Working paper'!CN331)</f>
        <v>0</v>
      </c>
      <c r="D331" s="216">
        <f>SUM('Working paper'!CO331)</f>
        <v>0</v>
      </c>
    </row>
    <row r="332" spans="1:4" x14ac:dyDescent="0.2">
      <c r="A332" s="73">
        <v>3230</v>
      </c>
      <c r="B332" s="25" t="s">
        <v>1112</v>
      </c>
      <c r="C332" s="216">
        <f>SUM('Working paper'!CN332)</f>
        <v>0</v>
      </c>
      <c r="D332" s="216">
        <f>SUM('Working paper'!CO332)</f>
        <v>0</v>
      </c>
    </row>
    <row r="333" spans="1:4" x14ac:dyDescent="0.2">
      <c r="A333" s="73"/>
      <c r="B333" s="25" t="s">
        <v>1112</v>
      </c>
      <c r="C333" s="216">
        <f>SUM('Working paper'!CN333)</f>
        <v>0</v>
      </c>
      <c r="D333" s="216">
        <f>SUM('Working paper'!CO333)</f>
        <v>0</v>
      </c>
    </row>
    <row r="334" spans="1:4" x14ac:dyDescent="0.2">
      <c r="A334" s="73">
        <v>3231</v>
      </c>
      <c r="B334" s="25" t="s">
        <v>1137</v>
      </c>
      <c r="C334" s="216">
        <f>SUM('Working paper'!CN334)</f>
        <v>-8171</v>
      </c>
      <c r="D334" s="216">
        <f>SUM('Working paper'!CO334)</f>
        <v>0</v>
      </c>
    </row>
    <row r="335" spans="1:4" x14ac:dyDescent="0.2">
      <c r="A335" s="73"/>
      <c r="B335" s="25" t="s">
        <v>1137</v>
      </c>
      <c r="C335" s="216">
        <f>SUM('Working paper'!CN335)</f>
        <v>0</v>
      </c>
      <c r="D335" s="216">
        <f>SUM('Working paper'!CO335)</f>
        <v>0</v>
      </c>
    </row>
    <row r="336" spans="1:4" x14ac:dyDescent="0.2">
      <c r="A336" s="73">
        <v>3232</v>
      </c>
      <c r="B336" s="25" t="s">
        <v>1138</v>
      </c>
      <c r="C336" s="216">
        <f>SUM('Working paper'!CN336)</f>
        <v>0</v>
      </c>
      <c r="D336" s="216">
        <f>SUM('Working paper'!CO336)</f>
        <v>0</v>
      </c>
    </row>
    <row r="337" spans="1:4" x14ac:dyDescent="0.2">
      <c r="A337" s="73"/>
      <c r="B337" s="25" t="s">
        <v>1138</v>
      </c>
      <c r="C337" s="216">
        <f>SUM('Working paper'!CN337)</f>
        <v>0</v>
      </c>
      <c r="D337" s="216">
        <f>SUM('Working paper'!CO337)</f>
        <v>0</v>
      </c>
    </row>
    <row r="338" spans="1:4" x14ac:dyDescent="0.2">
      <c r="A338" s="73">
        <v>3233</v>
      </c>
      <c r="B338" s="25" t="s">
        <v>1113</v>
      </c>
      <c r="C338" s="216">
        <f>SUM('Working paper'!CN338)</f>
        <v>0</v>
      </c>
      <c r="D338" s="216">
        <f>SUM('Working paper'!CO338)</f>
        <v>0</v>
      </c>
    </row>
    <row r="339" spans="1:4" x14ac:dyDescent="0.2">
      <c r="A339" s="73"/>
      <c r="B339" s="25" t="s">
        <v>1113</v>
      </c>
      <c r="C339" s="216">
        <f>SUM('Working paper'!CN339)</f>
        <v>0</v>
      </c>
      <c r="D339" s="216">
        <f>SUM('Working paper'!CO339)</f>
        <v>0</v>
      </c>
    </row>
    <row r="340" spans="1:4" x14ac:dyDescent="0.2">
      <c r="A340" s="73">
        <v>3234</v>
      </c>
      <c r="B340" s="25" t="s">
        <v>1114</v>
      </c>
      <c r="C340" s="216">
        <f>SUM('Working paper'!CN340)</f>
        <v>-5427.25</v>
      </c>
      <c r="D340" s="216">
        <f>SUM('Working paper'!CO340)</f>
        <v>0</v>
      </c>
    </row>
    <row r="341" spans="1:4" x14ac:dyDescent="0.2">
      <c r="A341" s="73"/>
      <c r="B341" s="25" t="s">
        <v>1114</v>
      </c>
      <c r="C341" s="216">
        <f>SUM('Working paper'!CN341)</f>
        <v>0</v>
      </c>
      <c r="D341" s="216">
        <f>SUM('Working paper'!CO341)</f>
        <v>0</v>
      </c>
    </row>
    <row r="342" spans="1:4" x14ac:dyDescent="0.2">
      <c r="A342" s="73">
        <v>3235</v>
      </c>
      <c r="B342" s="25" t="s">
        <v>1139</v>
      </c>
      <c r="C342" s="216">
        <f>SUM('Working paper'!CN342)</f>
        <v>-25140.5</v>
      </c>
      <c r="D342" s="216">
        <f>SUM('Working paper'!CO342)</f>
        <v>0</v>
      </c>
    </row>
    <row r="343" spans="1:4" x14ac:dyDescent="0.2">
      <c r="A343" s="73"/>
      <c r="B343" s="25" t="s">
        <v>1139</v>
      </c>
      <c r="C343" s="216">
        <f>SUM('Working paper'!CN343)</f>
        <v>0</v>
      </c>
      <c r="D343" s="216">
        <f>SUM('Working paper'!CO343)</f>
        <v>0</v>
      </c>
    </row>
    <row r="344" spans="1:4" x14ac:dyDescent="0.2">
      <c r="A344" s="73">
        <v>3237</v>
      </c>
      <c r="B344" s="25" t="s">
        <v>1140</v>
      </c>
      <c r="C344" s="216">
        <f>SUM('Working paper'!CN344)</f>
        <v>-2</v>
      </c>
      <c r="D344" s="216">
        <f>SUM('Working paper'!CO344)</f>
        <v>0</v>
      </c>
    </row>
    <row r="345" spans="1:4" x14ac:dyDescent="0.2">
      <c r="A345" s="73"/>
      <c r="B345" s="25" t="s">
        <v>1140</v>
      </c>
      <c r="C345" s="216">
        <f>SUM('Working paper'!CN345)</f>
        <v>0</v>
      </c>
      <c r="D345" s="216">
        <f>SUM('Working paper'!CO345)</f>
        <v>0</v>
      </c>
    </row>
    <row r="346" spans="1:4" x14ac:dyDescent="0.2">
      <c r="A346" s="73">
        <v>3238</v>
      </c>
      <c r="B346" s="25" t="s">
        <v>1141</v>
      </c>
      <c r="C346" s="216">
        <f>SUM('Working paper'!CN346)</f>
        <v>-1953.25</v>
      </c>
      <c r="D346" s="216">
        <f>SUM('Working paper'!CO346)</f>
        <v>0</v>
      </c>
    </row>
    <row r="347" spans="1:4" x14ac:dyDescent="0.2">
      <c r="A347" s="73"/>
      <c r="B347" s="25" t="s">
        <v>1141</v>
      </c>
      <c r="C347" s="216">
        <f>SUM('Working paper'!CN347)</f>
        <v>0</v>
      </c>
      <c r="D347" s="216">
        <f>SUM('Working paper'!CO347)</f>
        <v>0</v>
      </c>
    </row>
    <row r="348" spans="1:4" x14ac:dyDescent="0.2">
      <c r="A348" s="73">
        <v>3239</v>
      </c>
      <c r="B348" s="25" t="s">
        <v>1142</v>
      </c>
      <c r="C348" s="216">
        <f>SUM('Working paper'!CN348)</f>
        <v>0</v>
      </c>
      <c r="D348" s="216">
        <f>SUM('Working paper'!CO348)</f>
        <v>0</v>
      </c>
    </row>
    <row r="349" spans="1:4" x14ac:dyDescent="0.2">
      <c r="A349" s="73"/>
      <c r="B349" s="25" t="s">
        <v>1142</v>
      </c>
      <c r="C349" s="216">
        <f>SUM('Working paper'!CN349)</f>
        <v>0</v>
      </c>
      <c r="D349" s="216">
        <f>SUM('Working paper'!CO349)</f>
        <v>0</v>
      </c>
    </row>
    <row r="350" spans="1:4" x14ac:dyDescent="0.2">
      <c r="A350" s="73">
        <v>3240</v>
      </c>
      <c r="B350" s="25" t="s">
        <v>1143</v>
      </c>
      <c r="C350" s="216">
        <f>SUM('Working paper'!CN350)</f>
        <v>-3775.25</v>
      </c>
      <c r="D350" s="216">
        <f>SUM('Working paper'!CO350)</f>
        <v>-0.2999999999992724</v>
      </c>
    </row>
    <row r="351" spans="1:4" x14ac:dyDescent="0.2">
      <c r="A351" s="73"/>
      <c r="B351" s="25" t="s">
        <v>1143</v>
      </c>
      <c r="C351" s="216">
        <f>SUM('Working paper'!CN351)</f>
        <v>0</v>
      </c>
      <c r="D351" s="216">
        <f>SUM('Working paper'!CO351)</f>
        <v>0</v>
      </c>
    </row>
    <row r="352" spans="1:4" x14ac:dyDescent="0.2">
      <c r="A352" s="73">
        <v>3241</v>
      </c>
      <c r="B352" s="25" t="s">
        <v>1144</v>
      </c>
      <c r="C352" s="216">
        <f>SUM('Working paper'!CN352)</f>
        <v>0</v>
      </c>
      <c r="D352" s="216">
        <f>SUM('Working paper'!CO352)</f>
        <v>0</v>
      </c>
    </row>
    <row r="353" spans="1:4" x14ac:dyDescent="0.2">
      <c r="A353" s="73"/>
      <c r="B353" s="25" t="s">
        <v>1144</v>
      </c>
      <c r="C353" s="216">
        <f>SUM('Working paper'!CN353)</f>
        <v>0</v>
      </c>
      <c r="D353" s="216">
        <f>SUM('Working paper'!CO353)</f>
        <v>0</v>
      </c>
    </row>
    <row r="354" spans="1:4" x14ac:dyDescent="0.2">
      <c r="A354" s="73">
        <v>3242</v>
      </c>
      <c r="B354" s="25" t="s">
        <v>1145</v>
      </c>
      <c r="C354" s="216">
        <f>SUM('Working paper'!CN354)</f>
        <v>-4156.75</v>
      </c>
      <c r="D354" s="216">
        <f>SUM('Working paper'!CO354)</f>
        <v>0</v>
      </c>
    </row>
    <row r="355" spans="1:4" x14ac:dyDescent="0.2">
      <c r="A355" s="73"/>
      <c r="B355" s="25" t="s">
        <v>1145</v>
      </c>
      <c r="C355" s="216">
        <f>SUM('Working paper'!CN355)</f>
        <v>0</v>
      </c>
      <c r="D355" s="216">
        <f>SUM('Working paper'!CO355)</f>
        <v>0</v>
      </c>
    </row>
    <row r="356" spans="1:4" x14ac:dyDescent="0.2">
      <c r="A356" s="73">
        <v>3243</v>
      </c>
      <c r="B356" s="25" t="s">
        <v>1115</v>
      </c>
      <c r="C356" s="216">
        <f>SUM('Working paper'!CN356)</f>
        <v>0</v>
      </c>
      <c r="D356" s="216">
        <f>SUM('Working paper'!CO356)</f>
        <v>0</v>
      </c>
    </row>
    <row r="357" spans="1:4" x14ac:dyDescent="0.2">
      <c r="A357" s="73"/>
      <c r="B357" s="25" t="s">
        <v>1115</v>
      </c>
      <c r="C357" s="216">
        <f>SUM('Working paper'!CN357)</f>
        <v>0</v>
      </c>
      <c r="D357" s="216">
        <f>SUM('Working paper'!CO357)</f>
        <v>0</v>
      </c>
    </row>
    <row r="358" spans="1:4" x14ac:dyDescent="0.2">
      <c r="A358" s="73">
        <v>3244</v>
      </c>
      <c r="B358" s="25" t="s">
        <v>619</v>
      </c>
      <c r="C358" s="216">
        <f>SUM('Working paper'!CN358)</f>
        <v>0</v>
      </c>
      <c r="D358" s="216">
        <f>SUM('Working paper'!CO358)</f>
        <v>0</v>
      </c>
    </row>
    <row r="359" spans="1:4" x14ac:dyDescent="0.2">
      <c r="A359" s="73"/>
      <c r="B359" s="25" t="s">
        <v>619</v>
      </c>
      <c r="C359" s="216">
        <f>SUM('Working paper'!CN359)</f>
        <v>0</v>
      </c>
      <c r="D359" s="216">
        <f>SUM('Working paper'!CO359)</f>
        <v>0</v>
      </c>
    </row>
    <row r="360" spans="1:4" x14ac:dyDescent="0.2">
      <c r="A360" s="73">
        <v>3246</v>
      </c>
      <c r="B360" s="25" t="s">
        <v>620</v>
      </c>
      <c r="C360" s="216">
        <f>SUM('Working paper'!CN360)</f>
        <v>0</v>
      </c>
      <c r="D360" s="216">
        <f>SUM('Working paper'!CO360)</f>
        <v>0</v>
      </c>
    </row>
    <row r="361" spans="1:4" x14ac:dyDescent="0.2">
      <c r="A361" s="73"/>
      <c r="B361" s="25" t="s">
        <v>620</v>
      </c>
      <c r="C361" s="216">
        <f>SUM('Working paper'!CN361)</f>
        <v>0</v>
      </c>
      <c r="D361" s="216">
        <f>SUM('Working paper'!CO361)</f>
        <v>0</v>
      </c>
    </row>
    <row r="362" spans="1:4" x14ac:dyDescent="0.2">
      <c r="A362" s="73">
        <v>3247</v>
      </c>
      <c r="B362" s="25" t="s">
        <v>5</v>
      </c>
      <c r="C362" s="216">
        <f>SUM('Working paper'!CN362)</f>
        <v>-26120</v>
      </c>
      <c r="D362" s="216">
        <f>SUM('Working paper'!CO362)</f>
        <v>0</v>
      </c>
    </row>
    <row r="363" spans="1:4" x14ac:dyDescent="0.2">
      <c r="A363" s="73"/>
      <c r="B363" s="25" t="s">
        <v>5</v>
      </c>
      <c r="C363" s="216">
        <f>SUM('Working paper'!CN363)</f>
        <v>0</v>
      </c>
      <c r="D363" s="216">
        <f>SUM('Working paper'!CO363)</f>
        <v>0</v>
      </c>
    </row>
    <row r="364" spans="1:4" x14ac:dyDescent="0.2">
      <c r="A364" s="73">
        <v>3248</v>
      </c>
      <c r="B364" s="25" t="s">
        <v>6</v>
      </c>
      <c r="C364" s="216">
        <f>SUM('Working paper'!CN364)</f>
        <v>0</v>
      </c>
      <c r="D364" s="216">
        <f>SUM('Working paper'!CO364)</f>
        <v>0</v>
      </c>
    </row>
    <row r="365" spans="1:4" x14ac:dyDescent="0.2">
      <c r="A365" s="73"/>
      <c r="B365" s="25" t="s">
        <v>6</v>
      </c>
      <c r="C365" s="216">
        <f>SUM('Working paper'!CN365)</f>
        <v>0</v>
      </c>
      <c r="D365" s="216">
        <f>SUM('Working paper'!CO365)</f>
        <v>0</v>
      </c>
    </row>
    <row r="366" spans="1:4" x14ac:dyDescent="0.2">
      <c r="A366" s="73">
        <v>3249</v>
      </c>
      <c r="B366" s="25" t="s">
        <v>7</v>
      </c>
      <c r="C366" s="216">
        <f>SUM('Working paper'!CN366)</f>
        <v>0</v>
      </c>
      <c r="D366" s="216">
        <f>SUM('Working paper'!CO366)</f>
        <v>0</v>
      </c>
    </row>
    <row r="367" spans="1:4" x14ac:dyDescent="0.2">
      <c r="A367" s="73"/>
      <c r="B367" s="25" t="s">
        <v>7</v>
      </c>
      <c r="C367" s="216">
        <f>SUM('Working paper'!CN367)</f>
        <v>0</v>
      </c>
      <c r="D367" s="216">
        <f>SUM('Working paper'!CO367)</f>
        <v>0</v>
      </c>
    </row>
    <row r="368" spans="1:4" x14ac:dyDescent="0.2">
      <c r="A368" s="73">
        <v>3250</v>
      </c>
      <c r="B368" s="25" t="s">
        <v>1036</v>
      </c>
      <c r="C368" s="216">
        <f>SUM('Working paper'!CN368)</f>
        <v>0</v>
      </c>
      <c r="D368" s="216">
        <f>SUM('Working paper'!CO368)</f>
        <v>0</v>
      </c>
    </row>
    <row r="369" spans="1:4" x14ac:dyDescent="0.2">
      <c r="A369" s="73"/>
      <c r="B369" s="25" t="s">
        <v>1036</v>
      </c>
      <c r="C369" s="216">
        <f>SUM('Working paper'!CN369)</f>
        <v>0</v>
      </c>
      <c r="D369" s="216">
        <f>SUM('Working paper'!CO369)</f>
        <v>0</v>
      </c>
    </row>
    <row r="370" spans="1:4" x14ac:dyDescent="0.2">
      <c r="A370" s="73">
        <v>3251</v>
      </c>
      <c r="B370" s="25" t="s">
        <v>1037</v>
      </c>
      <c r="C370" s="216">
        <f>SUM('Working paper'!CN370)</f>
        <v>-15699.2</v>
      </c>
      <c r="D370" s="216">
        <f>SUM('Working paper'!CO370)</f>
        <v>0</v>
      </c>
    </row>
    <row r="371" spans="1:4" x14ac:dyDescent="0.2">
      <c r="A371" s="73"/>
      <c r="B371" s="25" t="s">
        <v>1037</v>
      </c>
      <c r="C371" s="216">
        <f>SUM('Working paper'!CN371)</f>
        <v>0</v>
      </c>
      <c r="D371" s="216">
        <f>SUM('Working paper'!CO371)</f>
        <v>0</v>
      </c>
    </row>
    <row r="372" spans="1:4" x14ac:dyDescent="0.2">
      <c r="A372" s="73">
        <v>3252</v>
      </c>
      <c r="B372" s="25" t="s">
        <v>1038</v>
      </c>
      <c r="C372" s="216">
        <f>SUM('Working paper'!CN372)</f>
        <v>0</v>
      </c>
      <c r="D372" s="216">
        <f>SUM('Working paper'!CO372)</f>
        <v>0</v>
      </c>
    </row>
    <row r="373" spans="1:4" x14ac:dyDescent="0.2">
      <c r="A373" s="73"/>
      <c r="B373" s="25" t="s">
        <v>1038</v>
      </c>
      <c r="C373" s="216">
        <f>SUM('Working paper'!CN373)</f>
        <v>0</v>
      </c>
      <c r="D373" s="216">
        <f>SUM('Working paper'!CO373)</f>
        <v>0</v>
      </c>
    </row>
    <row r="374" spans="1:4" x14ac:dyDescent="0.2">
      <c r="A374" s="73">
        <v>3253</v>
      </c>
      <c r="B374" s="25" t="s">
        <v>1039</v>
      </c>
      <c r="C374" s="216">
        <f>SUM('Working paper'!CN374)</f>
        <v>0</v>
      </c>
      <c r="D374" s="216">
        <f>SUM('Working paper'!CO374)</f>
        <v>0</v>
      </c>
    </row>
    <row r="375" spans="1:4" x14ac:dyDescent="0.2">
      <c r="A375" s="73"/>
      <c r="B375" s="25" t="s">
        <v>1039</v>
      </c>
      <c r="C375" s="216">
        <f>SUM('Working paper'!CN375)</f>
        <v>0</v>
      </c>
      <c r="D375" s="216">
        <f>SUM('Working paper'!CO375)</f>
        <v>0</v>
      </c>
    </row>
    <row r="376" spans="1:4" x14ac:dyDescent="0.2">
      <c r="A376" s="73">
        <v>3254</v>
      </c>
      <c r="B376" s="25" t="s">
        <v>1040</v>
      </c>
      <c r="C376" s="216">
        <f>SUM('Working paper'!CN376)</f>
        <v>-6355</v>
      </c>
      <c r="D376" s="216">
        <f>SUM('Working paper'!CO376)</f>
        <v>0</v>
      </c>
    </row>
    <row r="377" spans="1:4" x14ac:dyDescent="0.2">
      <c r="A377" s="73"/>
      <c r="B377" s="25" t="s">
        <v>1040</v>
      </c>
      <c r="C377" s="216">
        <f>SUM('Working paper'!CN377)</f>
        <v>0</v>
      </c>
      <c r="D377" s="216">
        <f>SUM('Working paper'!CO377)</f>
        <v>0</v>
      </c>
    </row>
    <row r="378" spans="1:4" x14ac:dyDescent="0.2">
      <c r="A378" s="73">
        <v>3256</v>
      </c>
      <c r="B378" s="25" t="s">
        <v>1041</v>
      </c>
      <c r="C378" s="216">
        <f>SUM('Working paper'!CN378)</f>
        <v>0</v>
      </c>
      <c r="D378" s="216">
        <f>SUM('Working paper'!CO378)</f>
        <v>0</v>
      </c>
    </row>
    <row r="379" spans="1:4" x14ac:dyDescent="0.2">
      <c r="A379" s="73"/>
      <c r="B379" s="25" t="s">
        <v>1041</v>
      </c>
      <c r="C379" s="216">
        <f>SUM('Working paper'!CN379)</f>
        <v>0</v>
      </c>
      <c r="D379" s="216">
        <f>SUM('Working paper'!CO379)</f>
        <v>0</v>
      </c>
    </row>
    <row r="380" spans="1:4" x14ac:dyDescent="0.2">
      <c r="A380" s="73">
        <v>3257</v>
      </c>
      <c r="B380" s="25" t="s">
        <v>1042</v>
      </c>
      <c r="C380" s="216">
        <f>SUM('Working paper'!CN380)</f>
        <v>-4246.5</v>
      </c>
      <c r="D380" s="216">
        <f>SUM('Working paper'!CO380)</f>
        <v>0</v>
      </c>
    </row>
    <row r="381" spans="1:4" x14ac:dyDescent="0.2">
      <c r="A381" s="73"/>
      <c r="B381" s="25" t="s">
        <v>1042</v>
      </c>
      <c r="C381" s="216">
        <f>SUM('Working paper'!CN381)</f>
        <v>0</v>
      </c>
      <c r="D381" s="216">
        <f>SUM('Working paper'!CO381)</f>
        <v>0</v>
      </c>
    </row>
    <row r="382" spans="1:4" x14ac:dyDescent="0.2">
      <c r="A382" s="73">
        <v>3258</v>
      </c>
      <c r="B382" s="25" t="s">
        <v>1116</v>
      </c>
      <c r="C382" s="216">
        <f>SUM('Working paper'!CN382)</f>
        <v>-11232.050000000003</v>
      </c>
      <c r="D382" s="216">
        <f>SUM('Working paper'!CO382)</f>
        <v>0</v>
      </c>
    </row>
    <row r="383" spans="1:4" x14ac:dyDescent="0.2">
      <c r="A383" s="73"/>
      <c r="B383" s="25" t="s">
        <v>1116</v>
      </c>
      <c r="C383" s="216">
        <f>SUM('Working paper'!CN383)</f>
        <v>0</v>
      </c>
      <c r="D383" s="216">
        <f>SUM('Working paper'!CO383)</f>
        <v>0</v>
      </c>
    </row>
    <row r="384" spans="1:4" x14ac:dyDescent="0.2">
      <c r="A384" s="73">
        <v>3260</v>
      </c>
      <c r="B384" s="25" t="s">
        <v>1043</v>
      </c>
      <c r="C384" s="216">
        <f>SUM('Working paper'!CN384)</f>
        <v>-12445.5</v>
      </c>
      <c r="D384" s="216">
        <f>SUM('Working paper'!CO384)</f>
        <v>0</v>
      </c>
    </row>
    <row r="385" spans="1:4" x14ac:dyDescent="0.2">
      <c r="A385" s="73"/>
      <c r="B385" s="25" t="s">
        <v>1043</v>
      </c>
      <c r="C385" s="216">
        <f>SUM('Working paper'!CN385)</f>
        <v>0</v>
      </c>
      <c r="D385" s="216">
        <f>SUM('Working paper'!CO385)</f>
        <v>0</v>
      </c>
    </row>
    <row r="386" spans="1:4" x14ac:dyDescent="0.2">
      <c r="A386" s="73">
        <v>3262</v>
      </c>
      <c r="B386" s="25" t="s">
        <v>1044</v>
      </c>
      <c r="C386" s="216">
        <f>SUM('Working paper'!CN386)</f>
        <v>-10407.75</v>
      </c>
      <c r="D386" s="216">
        <f>SUM('Working paper'!CO386)</f>
        <v>0</v>
      </c>
    </row>
    <row r="387" spans="1:4" x14ac:dyDescent="0.2">
      <c r="A387" s="73"/>
      <c r="B387" s="25" t="s">
        <v>1044</v>
      </c>
      <c r="C387" s="216">
        <f>SUM('Working paper'!CN387)</f>
        <v>0</v>
      </c>
      <c r="D387" s="216">
        <f>SUM('Working paper'!CO387)</f>
        <v>0</v>
      </c>
    </row>
    <row r="388" spans="1:4" x14ac:dyDescent="0.2">
      <c r="A388" s="73">
        <v>3302</v>
      </c>
      <c r="B388" s="25" t="s">
        <v>1045</v>
      </c>
      <c r="C388" s="216">
        <f>SUM('Working paper'!CN388)</f>
        <v>0</v>
      </c>
      <c r="D388" s="216">
        <f>SUM('Working paper'!CO388)</f>
        <v>0</v>
      </c>
    </row>
    <row r="389" spans="1:4" x14ac:dyDescent="0.2">
      <c r="A389" s="73"/>
      <c r="B389" s="25" t="s">
        <v>1045</v>
      </c>
      <c r="C389" s="216">
        <f>SUM('Working paper'!CN389)</f>
        <v>0</v>
      </c>
      <c r="D389" s="216">
        <f>SUM('Working paper'!CO389)</f>
        <v>0</v>
      </c>
    </row>
    <row r="390" spans="1:4" x14ac:dyDescent="0.2">
      <c r="A390" s="73">
        <v>3350</v>
      </c>
      <c r="B390" s="25" t="s">
        <v>953</v>
      </c>
      <c r="C390" s="216">
        <f>SUM('Working paper'!CN390)</f>
        <v>0</v>
      </c>
      <c r="D390" s="216">
        <f>SUM('Working paper'!CO390)</f>
        <v>0</v>
      </c>
    </row>
    <row r="391" spans="1:4" x14ac:dyDescent="0.2">
      <c r="A391" s="73"/>
      <c r="B391" s="25" t="s">
        <v>953</v>
      </c>
      <c r="C391" s="216">
        <f>SUM('Working paper'!CN391)</f>
        <v>0</v>
      </c>
      <c r="D391" s="216">
        <f>SUM('Working paper'!CO391)</f>
        <v>0</v>
      </c>
    </row>
    <row r="392" spans="1:4" x14ac:dyDescent="0.2">
      <c r="A392" s="73">
        <v>3351</v>
      </c>
      <c r="B392" s="25" t="s">
        <v>1046</v>
      </c>
      <c r="C392" s="216">
        <f>SUM('Working paper'!CN392)</f>
        <v>0</v>
      </c>
      <c r="D392" s="216">
        <f>SUM('Working paper'!CO392)</f>
        <v>0</v>
      </c>
    </row>
    <row r="393" spans="1:4" x14ac:dyDescent="0.2">
      <c r="A393" s="73"/>
      <c r="B393" s="25" t="s">
        <v>1046</v>
      </c>
      <c r="C393" s="216">
        <f>SUM('Working paper'!CN393)</f>
        <v>0</v>
      </c>
      <c r="D393" s="216">
        <f>SUM('Working paper'!CO393)</f>
        <v>0</v>
      </c>
    </row>
    <row r="394" spans="1:4" x14ac:dyDescent="0.2">
      <c r="A394" s="73">
        <v>3408</v>
      </c>
      <c r="B394" s="25" t="s">
        <v>1047</v>
      </c>
      <c r="C394" s="216">
        <f>SUM('Working paper'!CN394)</f>
        <v>0</v>
      </c>
      <c r="D394" s="216">
        <f>SUM('Working paper'!CO394)</f>
        <v>0</v>
      </c>
    </row>
    <row r="395" spans="1:4" x14ac:dyDescent="0.2">
      <c r="A395" s="73"/>
      <c r="B395" s="25" t="s">
        <v>1047</v>
      </c>
      <c r="C395" s="216">
        <f>SUM('Working paper'!CN395)</f>
        <v>0</v>
      </c>
      <c r="D395" s="216">
        <f>SUM('Working paper'!CO395)</f>
        <v>0</v>
      </c>
    </row>
    <row r="396" spans="1:4" x14ac:dyDescent="0.2">
      <c r="A396" s="73">
        <v>3420</v>
      </c>
      <c r="B396" s="25" t="s">
        <v>879</v>
      </c>
      <c r="C396" s="216">
        <f>SUM('Working paper'!CN396)</f>
        <v>0</v>
      </c>
      <c r="D396" s="216">
        <f>SUM('Working paper'!CO396)</f>
        <v>0</v>
      </c>
    </row>
    <row r="397" spans="1:4" x14ac:dyDescent="0.2">
      <c r="A397" s="73"/>
      <c r="B397" s="25" t="s">
        <v>879</v>
      </c>
      <c r="C397" s="216">
        <f>SUM('Working paper'!CN397)</f>
        <v>0</v>
      </c>
      <c r="D397" s="216">
        <f>SUM('Working paper'!CO397)</f>
        <v>0</v>
      </c>
    </row>
    <row r="398" spans="1:4" x14ac:dyDescent="0.2">
      <c r="A398" s="73">
        <v>3452</v>
      </c>
      <c r="B398" s="25" t="s">
        <v>1048</v>
      </c>
      <c r="C398" s="216">
        <f>SUM('Working paper'!CN398)</f>
        <v>0</v>
      </c>
      <c r="D398" s="216">
        <f>SUM('Working paper'!CO398)</f>
        <v>0</v>
      </c>
    </row>
    <row r="399" spans="1:4" x14ac:dyDescent="0.2">
      <c r="A399" s="73"/>
      <c r="B399" s="25" t="s">
        <v>1048</v>
      </c>
      <c r="C399" s="216">
        <f>SUM('Working paper'!CN399)</f>
        <v>0</v>
      </c>
      <c r="D399" s="216">
        <f>SUM('Working paper'!CO399)</f>
        <v>0</v>
      </c>
    </row>
    <row r="400" spans="1:4" x14ac:dyDescent="0.2">
      <c r="A400" s="73">
        <v>3453</v>
      </c>
      <c r="B400" s="25" t="s">
        <v>1157</v>
      </c>
      <c r="C400" s="216">
        <f>SUM('Working paper'!CN400)</f>
        <v>0</v>
      </c>
      <c r="D400" s="216">
        <f>SUM('Working paper'!CO400)</f>
        <v>0</v>
      </c>
    </row>
    <row r="401" spans="1:4" x14ac:dyDescent="0.2">
      <c r="A401" s="73"/>
      <c r="B401" s="25" t="s">
        <v>1157</v>
      </c>
      <c r="C401" s="216">
        <f>SUM('Working paper'!CN401)</f>
        <v>0</v>
      </c>
      <c r="D401" s="216">
        <f>SUM('Working paper'!CO401)</f>
        <v>0</v>
      </c>
    </row>
    <row r="402" spans="1:4" x14ac:dyDescent="0.2">
      <c r="A402" s="73">
        <v>3500</v>
      </c>
      <c r="B402" s="25" t="s">
        <v>1049</v>
      </c>
      <c r="C402" s="216">
        <f>SUM('Working paper'!CN402)</f>
        <v>0</v>
      </c>
      <c r="D402" s="216">
        <f>SUM('Working paper'!CO402)</f>
        <v>0</v>
      </c>
    </row>
    <row r="403" spans="1:4" x14ac:dyDescent="0.2">
      <c r="A403" s="73"/>
      <c r="B403" s="25" t="s">
        <v>1049</v>
      </c>
      <c r="C403" s="216">
        <f>SUM('Working paper'!CN403)</f>
        <v>0</v>
      </c>
      <c r="D403" s="216">
        <f>SUM('Working paper'!CO403)</f>
        <v>0</v>
      </c>
    </row>
    <row r="404" spans="1:4" x14ac:dyDescent="0.2">
      <c r="A404" s="73">
        <v>3505</v>
      </c>
      <c r="B404" s="25" t="s">
        <v>1050</v>
      </c>
      <c r="C404" s="216">
        <f>SUM('Working paper'!CN404)</f>
        <v>0</v>
      </c>
      <c r="D404" s="216">
        <f>SUM('Working paper'!CO404)</f>
        <v>0</v>
      </c>
    </row>
    <row r="405" spans="1:4" x14ac:dyDescent="0.2">
      <c r="A405" s="73"/>
      <c r="B405" s="25" t="s">
        <v>1050</v>
      </c>
      <c r="C405" s="216">
        <f>SUM('Working paper'!CN405)</f>
        <v>0</v>
      </c>
      <c r="D405" s="216">
        <f>SUM('Working paper'!CO405)</f>
        <v>0</v>
      </c>
    </row>
    <row r="406" spans="1:4" x14ac:dyDescent="0.2">
      <c r="A406" s="73">
        <v>3550</v>
      </c>
      <c r="B406" s="25" t="s">
        <v>1158</v>
      </c>
      <c r="C406" s="216">
        <f>SUM('Working paper'!CN406)</f>
        <v>0</v>
      </c>
      <c r="D406" s="216">
        <f>SUM('Working paper'!CO406)</f>
        <v>0</v>
      </c>
    </row>
    <row r="407" spans="1:4" x14ac:dyDescent="0.2">
      <c r="A407" s="73"/>
      <c r="B407" s="25" t="s">
        <v>1158</v>
      </c>
      <c r="C407" s="216">
        <f>SUM('Working paper'!CN407)</f>
        <v>0</v>
      </c>
      <c r="D407" s="216">
        <f>SUM('Working paper'!CO407)</f>
        <v>0</v>
      </c>
    </row>
    <row r="408" spans="1:4" x14ac:dyDescent="0.2">
      <c r="A408" s="73">
        <v>3555</v>
      </c>
      <c r="B408" s="25" t="s">
        <v>1051</v>
      </c>
      <c r="C408" s="216">
        <f>SUM('Working paper'!CN408)</f>
        <v>0</v>
      </c>
      <c r="D408" s="216">
        <f>SUM('Working paper'!CO408)</f>
        <v>0</v>
      </c>
    </row>
    <row r="409" spans="1:4" x14ac:dyDescent="0.2">
      <c r="A409" s="73"/>
      <c r="B409" s="25" t="s">
        <v>1051</v>
      </c>
      <c r="C409" s="216">
        <f>SUM('Working paper'!CN409)</f>
        <v>0</v>
      </c>
      <c r="D409" s="216">
        <f>SUM('Working paper'!CO409)</f>
        <v>0</v>
      </c>
    </row>
    <row r="410" spans="1:4" x14ac:dyDescent="0.2">
      <c r="A410" s="73">
        <v>3556</v>
      </c>
      <c r="B410" s="25" t="s">
        <v>954</v>
      </c>
      <c r="C410" s="216">
        <f>SUM('Working paper'!CN410)</f>
        <v>0</v>
      </c>
      <c r="D410" s="216">
        <f>SUM('Working paper'!CO410)</f>
        <v>0</v>
      </c>
    </row>
    <row r="411" spans="1:4" x14ac:dyDescent="0.2">
      <c r="A411" s="73"/>
      <c r="B411" s="25" t="s">
        <v>954</v>
      </c>
      <c r="C411" s="216">
        <f>SUM('Working paper'!CN411)</f>
        <v>0</v>
      </c>
      <c r="D411" s="216">
        <f>SUM('Working paper'!CO411)</f>
        <v>0</v>
      </c>
    </row>
    <row r="412" spans="1:4" x14ac:dyDescent="0.2">
      <c r="A412" s="73">
        <v>3600</v>
      </c>
      <c r="B412" s="25" t="s">
        <v>1052</v>
      </c>
      <c r="C412" s="216">
        <f>SUM('Working paper'!CN412)</f>
        <v>0</v>
      </c>
      <c r="D412" s="216">
        <f>SUM('Working paper'!CO412)</f>
        <v>0</v>
      </c>
    </row>
    <row r="413" spans="1:4" x14ac:dyDescent="0.2">
      <c r="A413" s="73"/>
      <c r="B413" s="25" t="s">
        <v>1052</v>
      </c>
      <c r="C413" s="216">
        <f>SUM('Working paper'!CN413)</f>
        <v>0</v>
      </c>
      <c r="D413" s="216">
        <f>SUM('Working paper'!CO413)</f>
        <v>0</v>
      </c>
    </row>
    <row r="414" spans="1:4" x14ac:dyDescent="0.2">
      <c r="A414" s="73">
        <v>3605</v>
      </c>
      <c r="B414" s="25" t="s">
        <v>1159</v>
      </c>
      <c r="C414" s="216">
        <f>SUM('Working paper'!CN414)</f>
        <v>0</v>
      </c>
      <c r="D414" s="216">
        <f>SUM('Working paper'!CO414)</f>
        <v>0</v>
      </c>
    </row>
    <row r="415" spans="1:4" x14ac:dyDescent="0.2">
      <c r="A415" s="73"/>
      <c r="B415" s="25" t="s">
        <v>1159</v>
      </c>
      <c r="C415" s="216">
        <f>SUM('Working paper'!CN415)</f>
        <v>0</v>
      </c>
      <c r="D415" s="216">
        <f>SUM('Working paper'!CO415)</f>
        <v>0</v>
      </c>
    </row>
    <row r="416" spans="1:4" x14ac:dyDescent="0.2">
      <c r="A416" s="73">
        <v>3651</v>
      </c>
      <c r="B416" s="25" t="s">
        <v>1053</v>
      </c>
      <c r="C416" s="216">
        <f>SUM('Working paper'!CN416)</f>
        <v>0</v>
      </c>
      <c r="D416" s="216">
        <f>SUM('Working paper'!CO416)</f>
        <v>0</v>
      </c>
    </row>
    <row r="417" spans="1:4" x14ac:dyDescent="0.2">
      <c r="A417" s="73"/>
      <c r="B417" s="25" t="s">
        <v>1053</v>
      </c>
      <c r="C417" s="216">
        <f>SUM('Working paper'!CN417)</f>
        <v>0</v>
      </c>
      <c r="D417" s="216">
        <f>SUM('Working paper'!CO417)</f>
        <v>0</v>
      </c>
    </row>
    <row r="418" spans="1:4" x14ac:dyDescent="0.2">
      <c r="A418" s="73">
        <v>3655</v>
      </c>
      <c r="B418" s="25" t="s">
        <v>1160</v>
      </c>
      <c r="C418" s="216">
        <f>SUM('Working paper'!CN418)</f>
        <v>0</v>
      </c>
      <c r="D418" s="216">
        <f>SUM('Working paper'!CO418)</f>
        <v>0</v>
      </c>
    </row>
    <row r="419" spans="1:4" x14ac:dyDescent="0.2">
      <c r="A419" s="73"/>
      <c r="B419" s="25" t="s">
        <v>1160</v>
      </c>
      <c r="C419" s="216">
        <f>SUM('Working paper'!CN419)</f>
        <v>0</v>
      </c>
      <c r="D419" s="216">
        <f>SUM('Working paper'!CO419)</f>
        <v>0</v>
      </c>
    </row>
    <row r="420" spans="1:4" x14ac:dyDescent="0.2">
      <c r="A420" s="73">
        <v>3657</v>
      </c>
      <c r="B420" s="25" t="s">
        <v>1054</v>
      </c>
      <c r="C420" s="216">
        <f>SUM('Working paper'!CN420)</f>
        <v>0</v>
      </c>
      <c r="D420" s="216">
        <f>SUM('Working paper'!CO420)</f>
        <v>0</v>
      </c>
    </row>
    <row r="421" spans="1:4" x14ac:dyDescent="0.2">
      <c r="A421" s="73"/>
      <c r="B421" s="25" t="s">
        <v>1054</v>
      </c>
      <c r="C421" s="216">
        <f>SUM('Working paper'!CN421)</f>
        <v>0</v>
      </c>
      <c r="D421" s="216">
        <f>SUM('Working paper'!CO421)</f>
        <v>0</v>
      </c>
    </row>
    <row r="422" spans="1:4" x14ac:dyDescent="0.2">
      <c r="A422" s="73">
        <v>3752</v>
      </c>
      <c r="B422" s="25" t="s">
        <v>955</v>
      </c>
      <c r="C422" s="216">
        <f>SUM('Working paper'!CN422)</f>
        <v>0</v>
      </c>
      <c r="D422" s="216">
        <f>SUM('Working paper'!CO422)</f>
        <v>0</v>
      </c>
    </row>
    <row r="423" spans="1:4" x14ac:dyDescent="0.2">
      <c r="A423" s="73"/>
      <c r="B423" s="25" t="s">
        <v>955</v>
      </c>
      <c r="C423" s="216">
        <f>SUM('Working paper'!CN423)</f>
        <v>0</v>
      </c>
      <c r="D423" s="216">
        <f>SUM('Working paper'!CO423)</f>
        <v>0</v>
      </c>
    </row>
    <row r="424" spans="1:4" x14ac:dyDescent="0.2">
      <c r="A424" s="73">
        <v>3755</v>
      </c>
      <c r="B424" s="25" t="s">
        <v>1055</v>
      </c>
      <c r="C424" s="216">
        <f>SUM('Working paper'!CN424)</f>
        <v>0</v>
      </c>
      <c r="D424" s="216">
        <f>SUM('Working paper'!CO424)</f>
        <v>0</v>
      </c>
    </row>
    <row r="425" spans="1:4" x14ac:dyDescent="0.2">
      <c r="A425" s="73"/>
      <c r="B425" s="25" t="s">
        <v>1055</v>
      </c>
      <c r="C425" s="216">
        <f>SUM('Working paper'!CN425)</f>
        <v>0</v>
      </c>
      <c r="D425" s="216">
        <f>SUM('Working paper'!CO425)</f>
        <v>0</v>
      </c>
    </row>
    <row r="426" spans="1:4" x14ac:dyDescent="0.2">
      <c r="A426" s="73">
        <v>3760</v>
      </c>
      <c r="B426" s="25" t="s">
        <v>1056</v>
      </c>
      <c r="C426" s="216">
        <f>SUM('Working paper'!CN426)</f>
        <v>0</v>
      </c>
      <c r="D426" s="216">
        <f>SUM('Working paper'!CO426)</f>
        <v>0</v>
      </c>
    </row>
    <row r="427" spans="1:4" x14ac:dyDescent="0.2">
      <c r="A427" s="73"/>
      <c r="B427" s="25" t="s">
        <v>1056</v>
      </c>
      <c r="C427" s="216">
        <f>SUM('Working paper'!CN427)</f>
        <v>0</v>
      </c>
      <c r="D427" s="216">
        <f>SUM('Working paper'!CO427)</f>
        <v>0</v>
      </c>
    </row>
    <row r="428" spans="1:4" x14ac:dyDescent="0.2">
      <c r="A428" s="73">
        <v>3801</v>
      </c>
      <c r="B428" s="25" t="s">
        <v>1057</v>
      </c>
      <c r="C428" s="216">
        <f>SUM('Working paper'!CN428)</f>
        <v>0</v>
      </c>
      <c r="D428" s="216">
        <f>SUM('Working paper'!CO428)</f>
        <v>0</v>
      </c>
    </row>
    <row r="429" spans="1:4" x14ac:dyDescent="0.2">
      <c r="A429" s="73"/>
      <c r="B429" s="25" t="s">
        <v>1057</v>
      </c>
      <c r="C429" s="216">
        <f>SUM('Working paper'!CN429)</f>
        <v>0</v>
      </c>
      <c r="D429" s="216">
        <f>SUM('Working paper'!CO429)</f>
        <v>0</v>
      </c>
    </row>
    <row r="430" spans="1:4" x14ac:dyDescent="0.2">
      <c r="A430" s="73">
        <v>3803</v>
      </c>
      <c r="B430" s="25" t="s">
        <v>1058</v>
      </c>
      <c r="C430" s="216">
        <f>SUM('Working paper'!CN430)</f>
        <v>0</v>
      </c>
      <c r="D430" s="216">
        <f>SUM('Working paper'!CO430)</f>
        <v>0</v>
      </c>
    </row>
    <row r="431" spans="1:4" x14ac:dyDescent="0.2">
      <c r="A431" s="73"/>
      <c r="B431" s="25" t="s">
        <v>1058</v>
      </c>
      <c r="C431" s="216">
        <f>SUM('Working paper'!CN431)</f>
        <v>0</v>
      </c>
      <c r="D431" s="216">
        <f>SUM('Working paper'!CO431)</f>
        <v>0</v>
      </c>
    </row>
    <row r="432" spans="1:4" x14ac:dyDescent="0.2">
      <c r="A432" s="73">
        <v>3807</v>
      </c>
      <c r="B432" s="25" t="s">
        <v>1059</v>
      </c>
      <c r="C432" s="216">
        <f>SUM('Working paper'!CN432)</f>
        <v>0</v>
      </c>
      <c r="D432" s="216">
        <f>SUM('Working paper'!CO432)</f>
        <v>0</v>
      </c>
    </row>
    <row r="433" spans="1:4" x14ac:dyDescent="0.2">
      <c r="A433" s="73"/>
      <c r="B433" s="25" t="s">
        <v>1059</v>
      </c>
      <c r="C433" s="216">
        <f>SUM('Working paper'!CN433)</f>
        <v>0</v>
      </c>
      <c r="D433" s="216">
        <f>SUM('Working paper'!CO433)</f>
        <v>0</v>
      </c>
    </row>
    <row r="434" spans="1:4" x14ac:dyDescent="0.2">
      <c r="A434" s="73">
        <v>3810</v>
      </c>
      <c r="B434" s="25" t="s">
        <v>1060</v>
      </c>
      <c r="C434" s="216">
        <f>SUM('Working paper'!CN434)</f>
        <v>0</v>
      </c>
      <c r="D434" s="216">
        <f>SUM('Working paper'!CO434)</f>
        <v>0</v>
      </c>
    </row>
    <row r="435" spans="1:4" x14ac:dyDescent="0.2">
      <c r="A435" s="73"/>
      <c r="B435" s="25" t="s">
        <v>1060</v>
      </c>
      <c r="C435" s="216">
        <f>SUM('Working paper'!CN435)</f>
        <v>0</v>
      </c>
      <c r="D435" s="216">
        <f>SUM('Working paper'!CO435)</f>
        <v>0</v>
      </c>
    </row>
    <row r="436" spans="1:4" x14ac:dyDescent="0.2">
      <c r="A436" s="73">
        <v>3820</v>
      </c>
      <c r="B436" s="25" t="s">
        <v>956</v>
      </c>
      <c r="C436" s="216">
        <f>SUM('Working paper'!CN436)</f>
        <v>0</v>
      </c>
      <c r="D436" s="216">
        <f>SUM('Working paper'!CO436)</f>
        <v>0</v>
      </c>
    </row>
    <row r="437" spans="1:4" x14ac:dyDescent="0.2">
      <c r="A437" s="73"/>
      <c r="B437" s="25" t="s">
        <v>956</v>
      </c>
      <c r="C437" s="216">
        <f>SUM('Working paper'!CN437)</f>
        <v>0</v>
      </c>
      <c r="D437" s="216">
        <f>SUM('Working paper'!CO437)</f>
        <v>0</v>
      </c>
    </row>
    <row r="438" spans="1:4" x14ac:dyDescent="0.2">
      <c r="A438" s="73">
        <v>3822</v>
      </c>
      <c r="B438" s="25" t="s">
        <v>957</v>
      </c>
      <c r="C438" s="216">
        <f>SUM('Working paper'!CN438)</f>
        <v>0</v>
      </c>
      <c r="D438" s="216">
        <f>SUM('Working paper'!CO438)</f>
        <v>0</v>
      </c>
    </row>
    <row r="439" spans="1:4" x14ac:dyDescent="0.2">
      <c r="A439" s="73"/>
      <c r="B439" s="25" t="s">
        <v>957</v>
      </c>
      <c r="C439" s="216">
        <f>SUM('Working paper'!CN439)</f>
        <v>0</v>
      </c>
      <c r="D439" s="216">
        <f>SUM('Working paper'!CO439)</f>
        <v>0</v>
      </c>
    </row>
    <row r="440" spans="1:4" x14ac:dyDescent="0.2">
      <c r="A440" s="73">
        <v>3823</v>
      </c>
      <c r="B440" s="25" t="s">
        <v>958</v>
      </c>
      <c r="C440" s="216">
        <f>SUM('Working paper'!CN440)</f>
        <v>0</v>
      </c>
      <c r="D440" s="216">
        <f>SUM('Working paper'!CO440)</f>
        <v>0</v>
      </c>
    </row>
    <row r="441" spans="1:4" x14ac:dyDescent="0.2">
      <c r="A441" s="73"/>
      <c r="B441" s="25" t="s">
        <v>958</v>
      </c>
      <c r="C441" s="216">
        <f>SUM('Working paper'!CN441)</f>
        <v>0</v>
      </c>
      <c r="D441" s="216">
        <f>SUM('Working paper'!CO441)</f>
        <v>0</v>
      </c>
    </row>
    <row r="442" spans="1:4" x14ac:dyDescent="0.2">
      <c r="A442" s="73">
        <v>3824</v>
      </c>
      <c r="B442" s="25" t="s">
        <v>959</v>
      </c>
      <c r="C442" s="216">
        <f>SUM('Working paper'!CN442)</f>
        <v>0</v>
      </c>
      <c r="D442" s="216">
        <f>SUM('Working paper'!CO442)</f>
        <v>0</v>
      </c>
    </row>
    <row r="443" spans="1:4" x14ac:dyDescent="0.2">
      <c r="A443" s="73"/>
      <c r="B443" s="25" t="s">
        <v>959</v>
      </c>
      <c r="C443" s="216">
        <f>SUM('Working paper'!CN443)</f>
        <v>0</v>
      </c>
      <c r="D443" s="216">
        <f>SUM('Working paper'!CO443)</f>
        <v>0</v>
      </c>
    </row>
    <row r="444" spans="1:4" x14ac:dyDescent="0.2">
      <c r="A444" s="73">
        <v>3825</v>
      </c>
      <c r="B444" s="25" t="s">
        <v>960</v>
      </c>
      <c r="C444" s="216">
        <f>SUM('Working paper'!CN444)</f>
        <v>0</v>
      </c>
      <c r="D444" s="216">
        <f>SUM('Working paper'!CO444)</f>
        <v>0</v>
      </c>
    </row>
    <row r="445" spans="1:4" x14ac:dyDescent="0.2">
      <c r="A445" s="73"/>
      <c r="B445" s="25" t="s">
        <v>960</v>
      </c>
      <c r="C445" s="216">
        <f>SUM('Working paper'!CN445)</f>
        <v>0</v>
      </c>
      <c r="D445" s="216">
        <f>SUM('Working paper'!CO445)</f>
        <v>0</v>
      </c>
    </row>
    <row r="446" spans="1:4" x14ac:dyDescent="0.2">
      <c r="A446" s="73">
        <v>3826</v>
      </c>
      <c r="B446" s="25" t="s">
        <v>961</v>
      </c>
      <c r="C446" s="216">
        <f>SUM('Working paper'!CN446)</f>
        <v>0</v>
      </c>
      <c r="D446" s="216">
        <f>SUM('Working paper'!CO446)</f>
        <v>0</v>
      </c>
    </row>
    <row r="447" spans="1:4" x14ac:dyDescent="0.2">
      <c r="A447" s="73"/>
      <c r="B447" s="25" t="s">
        <v>961</v>
      </c>
      <c r="C447" s="216">
        <f>SUM('Working paper'!CN447)</f>
        <v>0</v>
      </c>
      <c r="D447" s="216">
        <f>SUM('Working paper'!CO447)</f>
        <v>0</v>
      </c>
    </row>
    <row r="448" spans="1:4" x14ac:dyDescent="0.2">
      <c r="A448" s="73">
        <v>3828</v>
      </c>
      <c r="B448" s="25" t="s">
        <v>1061</v>
      </c>
      <c r="C448" s="216">
        <f>SUM('Working paper'!CN448)</f>
        <v>0</v>
      </c>
      <c r="D448" s="216">
        <f>SUM('Working paper'!CO448)</f>
        <v>0</v>
      </c>
    </row>
    <row r="449" spans="1:4" x14ac:dyDescent="0.2">
      <c r="A449" s="73"/>
      <c r="B449" s="25" t="s">
        <v>1061</v>
      </c>
      <c r="C449" s="216">
        <f>SUM('Working paper'!CN449)</f>
        <v>0</v>
      </c>
      <c r="D449" s="216">
        <f>SUM('Working paper'!CO449)</f>
        <v>0</v>
      </c>
    </row>
    <row r="450" spans="1:4" x14ac:dyDescent="0.2">
      <c r="A450" s="73">
        <v>3832</v>
      </c>
      <c r="B450" s="25" t="s">
        <v>1062</v>
      </c>
      <c r="C450" s="216">
        <f>SUM('Working paper'!CN450)</f>
        <v>0</v>
      </c>
      <c r="D450" s="216">
        <f>SUM('Working paper'!CO450)</f>
        <v>0</v>
      </c>
    </row>
    <row r="451" spans="1:4" x14ac:dyDescent="0.2">
      <c r="A451" s="73"/>
      <c r="B451" s="25" t="s">
        <v>1062</v>
      </c>
      <c r="C451" s="216">
        <f>SUM('Working paper'!CN451)</f>
        <v>0</v>
      </c>
      <c r="D451" s="216">
        <f>SUM('Working paper'!CO451)</f>
        <v>0</v>
      </c>
    </row>
    <row r="452" spans="1:4" x14ac:dyDescent="0.2">
      <c r="A452" s="73">
        <v>3833</v>
      </c>
      <c r="B452" s="25" t="s">
        <v>1063</v>
      </c>
      <c r="C452" s="216">
        <f>SUM('Working paper'!CN452)</f>
        <v>2175</v>
      </c>
      <c r="D452" s="216">
        <f>SUM('Working paper'!CO452)</f>
        <v>0</v>
      </c>
    </row>
    <row r="453" spans="1:4" x14ac:dyDescent="0.2">
      <c r="A453" s="73"/>
      <c r="B453" s="25" t="s">
        <v>1063</v>
      </c>
      <c r="C453" s="216">
        <f>SUM('Working paper'!CN453)</f>
        <v>0</v>
      </c>
      <c r="D453" s="216">
        <f>SUM('Working paper'!CO453)</f>
        <v>0</v>
      </c>
    </row>
    <row r="454" spans="1:4" x14ac:dyDescent="0.2">
      <c r="A454" s="254">
        <v>3834</v>
      </c>
      <c r="B454" s="239" t="s">
        <v>1146</v>
      </c>
      <c r="C454" s="216">
        <f>SUM('Working paper'!CN454)</f>
        <v>1</v>
      </c>
      <c r="D454" s="216">
        <f>SUM('Working paper'!CO454)</f>
        <v>0</v>
      </c>
    </row>
    <row r="455" spans="1:4" x14ac:dyDescent="0.2">
      <c r="A455" s="254"/>
      <c r="B455" s="239" t="s">
        <v>1146</v>
      </c>
      <c r="C455" s="216">
        <f>SUM('Working paper'!CN455)</f>
        <v>0</v>
      </c>
      <c r="D455" s="216">
        <f>SUM('Working paper'!CO455)</f>
        <v>0</v>
      </c>
    </row>
    <row r="456" spans="1:4" x14ac:dyDescent="0.2">
      <c r="A456" s="73">
        <v>3835</v>
      </c>
      <c r="B456" s="25" t="s">
        <v>1147</v>
      </c>
      <c r="C456" s="216">
        <f>SUM('Working paper'!CN456)</f>
        <v>0</v>
      </c>
      <c r="D456" s="216">
        <f>SUM('Working paper'!CO456)</f>
        <v>0</v>
      </c>
    </row>
    <row r="457" spans="1:4" x14ac:dyDescent="0.2">
      <c r="A457" s="73"/>
      <c r="B457" s="25" t="s">
        <v>1147</v>
      </c>
      <c r="C457" s="216">
        <f>SUM('Working paper'!CN457)</f>
        <v>0</v>
      </c>
      <c r="D457" s="216">
        <f>SUM('Working paper'!CO457)</f>
        <v>0</v>
      </c>
    </row>
    <row r="458" spans="1:4" x14ac:dyDescent="0.2">
      <c r="A458" s="73">
        <v>3836</v>
      </c>
      <c r="B458" s="25" t="s">
        <v>962</v>
      </c>
      <c r="C458" s="216">
        <f>SUM('Working paper'!CN458)</f>
        <v>0</v>
      </c>
      <c r="D458" s="216">
        <f>SUM('Working paper'!CO458)</f>
        <v>0</v>
      </c>
    </row>
    <row r="459" spans="1:4" x14ac:dyDescent="0.2">
      <c r="A459" s="73"/>
      <c r="B459" s="25" t="s">
        <v>962</v>
      </c>
      <c r="C459" s="216">
        <f>SUM('Working paper'!CN459)</f>
        <v>0</v>
      </c>
      <c r="D459" s="216">
        <f>SUM('Working paper'!CO459)</f>
        <v>0</v>
      </c>
    </row>
    <row r="460" spans="1:4" x14ac:dyDescent="0.2">
      <c r="A460" s="73">
        <v>3837</v>
      </c>
      <c r="B460" s="25" t="s">
        <v>880</v>
      </c>
      <c r="C460" s="216">
        <f>SUM('Working paper'!CN460)</f>
        <v>0</v>
      </c>
      <c r="D460" s="216">
        <f>SUM('Working paper'!CO460)</f>
        <v>0</v>
      </c>
    </row>
    <row r="461" spans="1:4" x14ac:dyDescent="0.2">
      <c r="A461" s="73"/>
      <c r="B461" s="25" t="s">
        <v>880</v>
      </c>
      <c r="C461" s="216">
        <f>SUM('Working paper'!CN461)</f>
        <v>0</v>
      </c>
      <c r="D461" s="216">
        <f>SUM('Working paper'!CO461)</f>
        <v>0</v>
      </c>
    </row>
    <row r="462" spans="1:4" x14ac:dyDescent="0.2">
      <c r="A462" s="73">
        <v>3838</v>
      </c>
      <c r="B462" s="25" t="s">
        <v>963</v>
      </c>
      <c r="C462" s="216">
        <f>SUM('Working paper'!CN462)</f>
        <v>0</v>
      </c>
      <c r="D462" s="216">
        <f>SUM('Working paper'!CO462)</f>
        <v>0</v>
      </c>
    </row>
    <row r="463" spans="1:4" x14ac:dyDescent="0.2">
      <c r="A463" s="73"/>
      <c r="B463" s="25" t="s">
        <v>963</v>
      </c>
      <c r="C463" s="216">
        <f>SUM('Working paper'!CN463)</f>
        <v>0</v>
      </c>
      <c r="D463" s="216">
        <f>SUM('Working paper'!CO463)</f>
        <v>0</v>
      </c>
    </row>
    <row r="464" spans="1:4" x14ac:dyDescent="0.2">
      <c r="A464" s="73">
        <v>3839</v>
      </c>
      <c r="B464" s="25" t="s">
        <v>964</v>
      </c>
      <c r="C464" s="216">
        <f>SUM('Working paper'!CN464)</f>
        <v>0</v>
      </c>
      <c r="D464" s="216">
        <f>SUM('Working paper'!CO464)</f>
        <v>0</v>
      </c>
    </row>
    <row r="465" spans="1:4" x14ac:dyDescent="0.2">
      <c r="A465" s="73"/>
      <c r="B465" s="25" t="s">
        <v>964</v>
      </c>
      <c r="C465" s="216">
        <f>SUM('Working paper'!CN465)</f>
        <v>0</v>
      </c>
      <c r="D465" s="216">
        <f>SUM('Working paper'!CO465)</f>
        <v>0</v>
      </c>
    </row>
    <row r="466" spans="1:4" x14ac:dyDescent="0.2">
      <c r="A466" s="73">
        <v>3842</v>
      </c>
      <c r="B466" s="25" t="s">
        <v>965</v>
      </c>
      <c r="C466" s="216">
        <f>SUM('Working paper'!CN466)</f>
        <v>0</v>
      </c>
      <c r="D466" s="216">
        <f>SUM('Working paper'!CO466)</f>
        <v>0</v>
      </c>
    </row>
    <row r="467" spans="1:4" x14ac:dyDescent="0.2">
      <c r="A467" s="73"/>
      <c r="B467" s="25" t="s">
        <v>965</v>
      </c>
      <c r="C467" s="216">
        <f>SUM('Working paper'!CN467)</f>
        <v>0</v>
      </c>
      <c r="D467" s="216">
        <f>SUM('Working paper'!CO467)</f>
        <v>0</v>
      </c>
    </row>
    <row r="468" spans="1:4" x14ac:dyDescent="0.2">
      <c r="A468" s="73">
        <v>3850</v>
      </c>
      <c r="B468" s="25" t="s">
        <v>1148</v>
      </c>
      <c r="C468" s="216">
        <f>SUM('Working paper'!CN468)</f>
        <v>0</v>
      </c>
      <c r="D468" s="216">
        <f>SUM('Working paper'!CO468)</f>
        <v>0</v>
      </c>
    </row>
    <row r="469" spans="1:4" x14ac:dyDescent="0.2">
      <c r="A469" s="73"/>
      <c r="B469" s="25" t="s">
        <v>1148</v>
      </c>
      <c r="C469" s="216">
        <f>SUM('Working paper'!CN469)</f>
        <v>0</v>
      </c>
      <c r="D469" s="216">
        <f>SUM('Working paper'!CO469)</f>
        <v>0</v>
      </c>
    </row>
    <row r="470" spans="1:4" x14ac:dyDescent="0.2">
      <c r="A470" s="73">
        <v>3851</v>
      </c>
      <c r="B470" s="25" t="s">
        <v>1149</v>
      </c>
      <c r="C470" s="216">
        <f>SUM('Working paper'!CN470)</f>
        <v>0</v>
      </c>
      <c r="D470" s="216">
        <f>SUM('Working paper'!CO470)</f>
        <v>0</v>
      </c>
    </row>
    <row r="471" spans="1:4" x14ac:dyDescent="0.2">
      <c r="A471" s="73"/>
      <c r="B471" s="25" t="s">
        <v>1149</v>
      </c>
      <c r="C471" s="216">
        <f>SUM('Working paper'!CN471)</f>
        <v>0</v>
      </c>
      <c r="D471" s="216">
        <f>SUM('Working paper'!CO471)</f>
        <v>0</v>
      </c>
    </row>
    <row r="472" spans="1:4" x14ac:dyDescent="0.2">
      <c r="A472" s="73">
        <v>3852</v>
      </c>
      <c r="B472" s="25" t="s">
        <v>1150</v>
      </c>
      <c r="C472" s="216">
        <f>SUM('Working paper'!CN472)</f>
        <v>0</v>
      </c>
      <c r="D472" s="216">
        <f>SUM('Working paper'!CO472)</f>
        <v>0</v>
      </c>
    </row>
    <row r="473" spans="1:4" x14ac:dyDescent="0.2">
      <c r="A473" s="73"/>
      <c r="B473" s="25" t="s">
        <v>1150</v>
      </c>
      <c r="C473" s="216">
        <f>SUM('Working paper'!CN473)</f>
        <v>0</v>
      </c>
      <c r="D473" s="216">
        <f>SUM('Working paper'!CO473)</f>
        <v>0</v>
      </c>
    </row>
    <row r="474" spans="1:4" x14ac:dyDescent="0.2">
      <c r="A474" s="73">
        <v>3853</v>
      </c>
      <c r="B474" s="25" t="s">
        <v>1161</v>
      </c>
      <c r="C474" s="216">
        <f>SUM('Working paper'!CN474)</f>
        <v>0</v>
      </c>
      <c r="D474" s="216">
        <f>SUM('Working paper'!CO474)</f>
        <v>0</v>
      </c>
    </row>
    <row r="475" spans="1:4" x14ac:dyDescent="0.2">
      <c r="A475" s="73"/>
      <c r="B475" s="25" t="s">
        <v>1161</v>
      </c>
      <c r="C475" s="216">
        <f>SUM('Working paper'!CN475)</f>
        <v>0</v>
      </c>
      <c r="D475" s="216">
        <f>SUM('Working paper'!CO475)</f>
        <v>0</v>
      </c>
    </row>
    <row r="476" spans="1:4" x14ac:dyDescent="0.2">
      <c r="A476" s="73">
        <v>3854</v>
      </c>
      <c r="B476" s="25" t="s">
        <v>1151</v>
      </c>
      <c r="C476" s="216">
        <f>SUM('Working paper'!CN476)</f>
        <v>0</v>
      </c>
      <c r="D476" s="216">
        <f>SUM('Working paper'!CO476)</f>
        <v>0</v>
      </c>
    </row>
    <row r="477" spans="1:4" x14ac:dyDescent="0.2">
      <c r="A477" s="73"/>
      <c r="B477" s="25" t="s">
        <v>1151</v>
      </c>
      <c r="C477" s="216">
        <f>SUM('Working paper'!CN477)</f>
        <v>0</v>
      </c>
      <c r="D477" s="216">
        <f>SUM('Working paper'!CO477)</f>
        <v>0</v>
      </c>
    </row>
    <row r="478" spans="1:4" x14ac:dyDescent="0.2">
      <c r="A478" s="73">
        <v>3855</v>
      </c>
      <c r="B478" s="25" t="s">
        <v>966</v>
      </c>
      <c r="C478" s="216">
        <f>SUM('Working paper'!CN478)</f>
        <v>0</v>
      </c>
      <c r="D478" s="216">
        <f>SUM('Working paper'!CO478)</f>
        <v>0</v>
      </c>
    </row>
    <row r="479" spans="1:4" x14ac:dyDescent="0.2">
      <c r="A479" s="73"/>
      <c r="B479" s="25" t="s">
        <v>966</v>
      </c>
      <c r="C479" s="216">
        <f>SUM('Working paper'!CN479)</f>
        <v>0</v>
      </c>
      <c r="D479" s="216">
        <f>SUM('Working paper'!CO479)</f>
        <v>0</v>
      </c>
    </row>
    <row r="480" spans="1:4" x14ac:dyDescent="0.2">
      <c r="A480" s="73">
        <v>3856</v>
      </c>
      <c r="B480" s="25" t="s">
        <v>967</v>
      </c>
      <c r="C480" s="216">
        <f>SUM('Working paper'!CN480)</f>
        <v>0</v>
      </c>
      <c r="D480" s="216">
        <f>SUM('Working paper'!CO480)</f>
        <v>0</v>
      </c>
    </row>
    <row r="481" spans="1:4" x14ac:dyDescent="0.2">
      <c r="A481" s="73"/>
      <c r="B481" s="25" t="s">
        <v>967</v>
      </c>
      <c r="C481" s="216">
        <f>SUM('Working paper'!CN481)</f>
        <v>0</v>
      </c>
      <c r="D481" s="216">
        <f>SUM('Working paper'!CO481)</f>
        <v>0</v>
      </c>
    </row>
    <row r="482" spans="1:4" x14ac:dyDescent="0.2">
      <c r="A482" s="73">
        <v>3858</v>
      </c>
      <c r="B482" s="25" t="s">
        <v>1152</v>
      </c>
      <c r="C482" s="216">
        <f>SUM('Working paper'!CN482)</f>
        <v>0</v>
      </c>
      <c r="D482" s="216">
        <f>SUM('Working paper'!CO482)</f>
        <v>0</v>
      </c>
    </row>
    <row r="483" spans="1:4" x14ac:dyDescent="0.2">
      <c r="A483" s="73"/>
      <c r="B483" s="25" t="s">
        <v>1152</v>
      </c>
      <c r="C483" s="216">
        <f>SUM('Working paper'!CN483)</f>
        <v>0</v>
      </c>
      <c r="D483" s="216">
        <f>SUM('Working paper'!CO483)</f>
        <v>0</v>
      </c>
    </row>
    <row r="484" spans="1:4" x14ac:dyDescent="0.2">
      <c r="A484" s="73">
        <v>3859</v>
      </c>
      <c r="B484" s="25" t="s">
        <v>1153</v>
      </c>
      <c r="C484" s="216">
        <f>SUM('Working paper'!CN484)</f>
        <v>0</v>
      </c>
      <c r="D484" s="216">
        <f>SUM('Working paper'!CO484)</f>
        <v>0</v>
      </c>
    </row>
    <row r="485" spans="1:4" x14ac:dyDescent="0.2">
      <c r="A485" s="73"/>
      <c r="B485" s="25" t="s">
        <v>1153</v>
      </c>
      <c r="C485" s="216">
        <f>SUM('Working paper'!CN485)</f>
        <v>0</v>
      </c>
      <c r="D485" s="216">
        <f>SUM('Working paper'!CO485)</f>
        <v>0</v>
      </c>
    </row>
    <row r="486" spans="1:4" x14ac:dyDescent="0.2">
      <c r="A486" s="73">
        <v>3861</v>
      </c>
      <c r="B486" s="25" t="s">
        <v>968</v>
      </c>
      <c r="C486" s="216">
        <f>SUM('Working paper'!CN486)</f>
        <v>761.5</v>
      </c>
      <c r="D486" s="216">
        <f>SUM('Working paper'!CO486)</f>
        <v>0</v>
      </c>
    </row>
    <row r="487" spans="1:4" x14ac:dyDescent="0.2">
      <c r="A487" s="73"/>
      <c r="B487" s="25" t="s">
        <v>968</v>
      </c>
      <c r="C487" s="216">
        <f>SUM('Working paper'!CN487)</f>
        <v>0</v>
      </c>
      <c r="D487" s="216">
        <f>SUM('Working paper'!CO487)</f>
        <v>0</v>
      </c>
    </row>
    <row r="488" spans="1:4" x14ac:dyDescent="0.2">
      <c r="A488" s="73">
        <v>3912</v>
      </c>
      <c r="B488" s="25" t="s">
        <v>881</v>
      </c>
      <c r="C488" s="216">
        <f>SUM('Working paper'!CN488)</f>
        <v>0</v>
      </c>
      <c r="D488" s="216">
        <f>SUM('Working paper'!CO488)</f>
        <v>0</v>
      </c>
    </row>
    <row r="489" spans="1:4" x14ac:dyDescent="0.2">
      <c r="A489" s="73"/>
      <c r="B489" s="25" t="s">
        <v>881</v>
      </c>
      <c r="C489" s="216">
        <f>SUM('Working paper'!CN489)</f>
        <v>0</v>
      </c>
      <c r="D489" s="216">
        <f>SUM('Working paper'!CO489)</f>
        <v>0</v>
      </c>
    </row>
    <row r="490" spans="1:4" x14ac:dyDescent="0.2">
      <c r="A490" s="73">
        <v>5200</v>
      </c>
      <c r="B490" s="25" t="s">
        <v>1155</v>
      </c>
      <c r="C490" s="216">
        <f>SUM('Working paper'!CN490)</f>
        <v>0</v>
      </c>
      <c r="D490" s="216">
        <f>SUM('Working paper'!CO490)</f>
        <v>0</v>
      </c>
    </row>
    <row r="491" spans="1:4" x14ac:dyDescent="0.2">
      <c r="A491" s="73"/>
      <c r="B491" s="25" t="s">
        <v>1155</v>
      </c>
      <c r="C491" s="216">
        <f>SUM('Working paper'!CN491)</f>
        <v>0</v>
      </c>
      <c r="D491" s="216">
        <f>SUM('Working paper'!CO491)</f>
        <v>0</v>
      </c>
    </row>
    <row r="492" spans="1:4" x14ac:dyDescent="0.2">
      <c r="A492" s="73">
        <v>4007</v>
      </c>
      <c r="B492" s="25" t="s">
        <v>882</v>
      </c>
      <c r="C492" s="216">
        <f>SUM('Working paper'!CN492)</f>
        <v>0</v>
      </c>
      <c r="D492" s="216">
        <f>SUM('Working paper'!CO492)</f>
        <v>0</v>
      </c>
    </row>
    <row r="493" spans="1:4" x14ac:dyDescent="0.2">
      <c r="A493" s="73"/>
      <c r="B493" s="25" t="s">
        <v>882</v>
      </c>
      <c r="C493" s="216">
        <f>SUM('Working paper'!CN493)</f>
        <v>0</v>
      </c>
      <c r="D493" s="216">
        <f>SUM('Working paper'!CO493)</f>
        <v>0</v>
      </c>
    </row>
    <row r="494" spans="1:4" x14ac:dyDescent="0.2">
      <c r="A494" s="73">
        <v>4010</v>
      </c>
      <c r="B494" s="25" t="s">
        <v>883</v>
      </c>
      <c r="C494" s="216">
        <f>SUM('Working paper'!CN494)</f>
        <v>0</v>
      </c>
      <c r="D494" s="216">
        <f>SUM('Working paper'!CO494)</f>
        <v>0</v>
      </c>
    </row>
    <row r="495" spans="1:4" x14ac:dyDescent="0.2">
      <c r="A495" s="73"/>
      <c r="B495" s="25" t="s">
        <v>883</v>
      </c>
      <c r="C495" s="216">
        <f>SUM('Working paper'!CN495)</f>
        <v>0</v>
      </c>
      <c r="D495" s="216">
        <f>SUM('Working paper'!CO495)</f>
        <v>0</v>
      </c>
    </row>
    <row r="496" spans="1:4" x14ac:dyDescent="0.2">
      <c r="A496" s="73">
        <v>4021</v>
      </c>
      <c r="B496" s="25" t="s">
        <v>884</v>
      </c>
      <c r="C496" s="216">
        <f>SUM('Working paper'!CN496)</f>
        <v>0</v>
      </c>
      <c r="D496" s="216">
        <f>SUM('Working paper'!CO496)</f>
        <v>0</v>
      </c>
    </row>
    <row r="497" spans="1:4" x14ac:dyDescent="0.2">
      <c r="A497" s="73"/>
      <c r="B497" s="25" t="s">
        <v>884</v>
      </c>
      <c r="C497" s="216">
        <f>SUM('Working paper'!CN497)</f>
        <v>0</v>
      </c>
      <c r="D497" s="216">
        <f>SUM('Working paper'!CO497)</f>
        <v>0</v>
      </c>
    </row>
    <row r="498" spans="1:4" x14ac:dyDescent="0.2">
      <c r="A498" s="73">
        <v>4030</v>
      </c>
      <c r="B498" s="25" t="s">
        <v>62</v>
      </c>
      <c r="C498" s="216">
        <f>SUM('Working paper'!CN498)</f>
        <v>0</v>
      </c>
      <c r="D498" s="216">
        <f>SUM('Working paper'!CO498)</f>
        <v>0</v>
      </c>
    </row>
    <row r="499" spans="1:4" x14ac:dyDescent="0.2">
      <c r="A499" s="73"/>
      <c r="B499" s="25" t="s">
        <v>62</v>
      </c>
      <c r="C499" s="216">
        <f>SUM('Working paper'!CN499)</f>
        <v>0</v>
      </c>
      <c r="D499" s="216">
        <f>SUM('Working paper'!CO499)</f>
        <v>0</v>
      </c>
    </row>
    <row r="500" spans="1:4" x14ac:dyDescent="0.2">
      <c r="A500" s="73">
        <v>4032</v>
      </c>
      <c r="B500" s="25" t="s">
        <v>885</v>
      </c>
      <c r="C500" s="216">
        <f>SUM('Working paper'!CN500)</f>
        <v>0</v>
      </c>
      <c r="D500" s="216">
        <f>SUM('Working paper'!CO500)</f>
        <v>0</v>
      </c>
    </row>
    <row r="501" spans="1:4" x14ac:dyDescent="0.2">
      <c r="A501" s="73"/>
      <c r="B501" s="25" t="s">
        <v>885</v>
      </c>
      <c r="C501" s="216">
        <f>SUM('Working paper'!CN501)</f>
        <v>0</v>
      </c>
      <c r="D501" s="216">
        <f>SUM('Working paper'!CO501)</f>
        <v>0</v>
      </c>
    </row>
    <row r="502" spans="1:4" x14ac:dyDescent="0.2">
      <c r="A502" s="73">
        <v>4040</v>
      </c>
      <c r="B502" s="25" t="s">
        <v>886</v>
      </c>
      <c r="C502" s="216">
        <f>SUM('Working paper'!CN502)</f>
        <v>0</v>
      </c>
      <c r="D502" s="216">
        <f>SUM('Working paper'!CO502)</f>
        <v>0</v>
      </c>
    </row>
    <row r="503" spans="1:4" x14ac:dyDescent="0.2">
      <c r="A503" s="73"/>
      <c r="B503" s="25" t="s">
        <v>886</v>
      </c>
      <c r="C503" s="216">
        <f>SUM('Working paper'!CN503)</f>
        <v>0</v>
      </c>
      <c r="D503" s="216">
        <f>SUM('Working paper'!CO503)</f>
        <v>0</v>
      </c>
    </row>
    <row r="504" spans="1:4" x14ac:dyDescent="0.2">
      <c r="A504" s="73">
        <v>4041</v>
      </c>
      <c r="B504" s="25" t="s">
        <v>65</v>
      </c>
      <c r="C504" s="216">
        <f>SUM('Working paper'!CN504)</f>
        <v>-63568.380000000005</v>
      </c>
      <c r="D504" s="216">
        <f>SUM('Working paper'!CO504)</f>
        <v>0</v>
      </c>
    </row>
    <row r="505" spans="1:4" x14ac:dyDescent="0.2">
      <c r="A505" s="73"/>
      <c r="B505" s="25" t="s">
        <v>65</v>
      </c>
      <c r="C505" s="216">
        <f>SUM('Working paper'!CN505)</f>
        <v>0</v>
      </c>
      <c r="D505" s="216">
        <f>SUM('Working paper'!CO505)</f>
        <v>0</v>
      </c>
    </row>
    <row r="506" spans="1:4" x14ac:dyDescent="0.2">
      <c r="A506" s="73">
        <v>4050</v>
      </c>
      <c r="B506" s="25" t="s">
        <v>887</v>
      </c>
      <c r="C506" s="216">
        <f>SUM('Working paper'!CN506)</f>
        <v>0</v>
      </c>
      <c r="D506" s="216">
        <f>SUM('Working paper'!CO506)</f>
        <v>0</v>
      </c>
    </row>
    <row r="507" spans="1:4" x14ac:dyDescent="0.2">
      <c r="A507" s="73"/>
      <c r="B507" s="25" t="s">
        <v>887</v>
      </c>
      <c r="C507" s="216">
        <f>SUM('Working paper'!CN507)</f>
        <v>0</v>
      </c>
      <c r="D507" s="216">
        <f>SUM('Working paper'!CO507)</f>
        <v>0</v>
      </c>
    </row>
    <row r="508" spans="1:4" x14ac:dyDescent="0.2">
      <c r="A508" s="73">
        <v>4052</v>
      </c>
      <c r="B508" s="25" t="s">
        <v>888</v>
      </c>
      <c r="C508" s="216">
        <f>SUM('Working paper'!CN508)</f>
        <v>0</v>
      </c>
      <c r="D508" s="216">
        <f>SUM('Working paper'!CO508)</f>
        <v>0</v>
      </c>
    </row>
    <row r="509" spans="1:4" x14ac:dyDescent="0.2">
      <c r="A509" s="73"/>
      <c r="B509" s="25" t="s">
        <v>888</v>
      </c>
      <c r="C509" s="216">
        <f>SUM('Working paper'!CN509)</f>
        <v>0</v>
      </c>
      <c r="D509" s="216">
        <f>SUM('Working paper'!CO509)</f>
        <v>0</v>
      </c>
    </row>
    <row r="510" spans="1:4" x14ac:dyDescent="0.2">
      <c r="A510" s="73">
        <v>4054</v>
      </c>
      <c r="B510" s="25" t="s">
        <v>889</v>
      </c>
      <c r="C510" s="216">
        <f>SUM('Working paper'!CN510)</f>
        <v>0</v>
      </c>
      <c r="D510" s="216">
        <f>SUM('Working paper'!CO510)</f>
        <v>0</v>
      </c>
    </row>
    <row r="511" spans="1:4" x14ac:dyDescent="0.2">
      <c r="A511" s="73"/>
      <c r="B511" s="25" t="s">
        <v>889</v>
      </c>
      <c r="C511" s="216">
        <f>SUM('Working paper'!CN511)</f>
        <v>0</v>
      </c>
      <c r="D511" s="216">
        <f>SUM('Working paper'!CO511)</f>
        <v>0</v>
      </c>
    </row>
    <row r="512" spans="1:4" x14ac:dyDescent="0.2">
      <c r="A512" s="73">
        <v>4055</v>
      </c>
      <c r="B512" s="25" t="s">
        <v>890</v>
      </c>
      <c r="C512" s="216">
        <f>SUM('Working paper'!CN512)</f>
        <v>0</v>
      </c>
      <c r="D512" s="216">
        <f>SUM('Working paper'!CO512)</f>
        <v>0</v>
      </c>
    </row>
    <row r="513" spans="1:4" x14ac:dyDescent="0.2">
      <c r="A513" s="73"/>
      <c r="B513" s="25" t="s">
        <v>890</v>
      </c>
      <c r="C513" s="216">
        <f>SUM('Working paper'!CN513)</f>
        <v>0</v>
      </c>
      <c r="D513" s="216">
        <f>SUM('Working paper'!CO513)</f>
        <v>0</v>
      </c>
    </row>
    <row r="514" spans="1:4" x14ac:dyDescent="0.2">
      <c r="A514" s="73">
        <v>4060</v>
      </c>
      <c r="B514" s="25" t="s">
        <v>891</v>
      </c>
      <c r="C514" s="216">
        <f>SUM('Working paper'!CN514)</f>
        <v>0</v>
      </c>
      <c r="D514" s="216">
        <f>SUM('Working paper'!CO514)</f>
        <v>0</v>
      </c>
    </row>
    <row r="515" spans="1:4" x14ac:dyDescent="0.2">
      <c r="A515" s="73"/>
      <c r="B515" s="25" t="s">
        <v>891</v>
      </c>
      <c r="C515" s="216">
        <f>SUM('Working paper'!CN515)</f>
        <v>0</v>
      </c>
      <c r="D515" s="216">
        <f>SUM('Working paper'!CO515)</f>
        <v>0</v>
      </c>
    </row>
    <row r="516" spans="1:4" x14ac:dyDescent="0.2">
      <c r="A516" s="73">
        <v>4077</v>
      </c>
      <c r="B516" s="25" t="s">
        <v>892</v>
      </c>
      <c r="C516" s="216">
        <f>SUM('Working paper'!CN516)</f>
        <v>0</v>
      </c>
      <c r="D516" s="216">
        <f>SUM('Working paper'!CO516)</f>
        <v>0</v>
      </c>
    </row>
    <row r="517" spans="1:4" x14ac:dyDescent="0.2">
      <c r="A517" s="73"/>
      <c r="B517" s="25" t="s">
        <v>892</v>
      </c>
      <c r="C517" s="216">
        <f>SUM('Working paper'!CN517)</f>
        <v>0</v>
      </c>
      <c r="D517" s="216">
        <f>SUM('Working paper'!CO517)</f>
        <v>0</v>
      </c>
    </row>
    <row r="518" spans="1:4" x14ac:dyDescent="0.2">
      <c r="A518" s="73">
        <v>4082</v>
      </c>
      <c r="B518" s="25" t="s">
        <v>72</v>
      </c>
      <c r="C518" s="216">
        <f>SUM('Working paper'!CN518)</f>
        <v>0</v>
      </c>
      <c r="D518" s="216">
        <f>SUM('Working paper'!CO518)</f>
        <v>0</v>
      </c>
    </row>
    <row r="519" spans="1:4" x14ac:dyDescent="0.2">
      <c r="A519" s="73"/>
      <c r="B519" s="25" t="s">
        <v>72</v>
      </c>
      <c r="C519" s="216">
        <f>SUM('Working paper'!CN519)</f>
        <v>0</v>
      </c>
      <c r="D519" s="216">
        <f>SUM('Working paper'!CO519)</f>
        <v>0</v>
      </c>
    </row>
    <row r="520" spans="1:4" x14ac:dyDescent="0.2">
      <c r="A520" s="73">
        <v>4092</v>
      </c>
      <c r="B520" s="25" t="s">
        <v>893</v>
      </c>
      <c r="C520" s="216">
        <f>SUM('Working paper'!CN520)</f>
        <v>0</v>
      </c>
      <c r="D520" s="216">
        <f>SUM('Working paper'!CO520)</f>
        <v>0</v>
      </c>
    </row>
    <row r="521" spans="1:4" x14ac:dyDescent="0.2">
      <c r="A521" s="73"/>
      <c r="B521" s="25" t="s">
        <v>893</v>
      </c>
      <c r="C521" s="216">
        <f>SUM('Working paper'!CN521)</f>
        <v>0</v>
      </c>
      <c r="D521" s="216">
        <f>SUM('Working paper'!CO521)</f>
        <v>0</v>
      </c>
    </row>
    <row r="522" spans="1:4" x14ac:dyDescent="0.2">
      <c r="A522" s="73">
        <v>4094</v>
      </c>
      <c r="B522" s="25" t="s">
        <v>894</v>
      </c>
      <c r="C522" s="216">
        <f>SUM('Working paper'!CN522)</f>
        <v>0</v>
      </c>
      <c r="D522" s="216">
        <f>SUM('Working paper'!CO522)</f>
        <v>0</v>
      </c>
    </row>
    <row r="523" spans="1:4" x14ac:dyDescent="0.2">
      <c r="A523" s="73"/>
      <c r="B523" s="25" t="s">
        <v>894</v>
      </c>
      <c r="C523" s="216">
        <f>SUM('Working paper'!CN523)</f>
        <v>0</v>
      </c>
      <c r="D523" s="216">
        <f>SUM('Working paper'!CO523)</f>
        <v>0</v>
      </c>
    </row>
    <row r="524" spans="1:4" x14ac:dyDescent="0.2">
      <c r="A524" s="73">
        <v>4116</v>
      </c>
      <c r="B524" s="25" t="s">
        <v>895</v>
      </c>
      <c r="C524" s="216">
        <f>SUM('Working paper'!CN524)</f>
        <v>0</v>
      </c>
      <c r="D524" s="216">
        <f>SUM('Working paper'!CO524)</f>
        <v>0</v>
      </c>
    </row>
    <row r="525" spans="1:4" x14ac:dyDescent="0.2">
      <c r="A525" s="73"/>
      <c r="B525" s="25" t="s">
        <v>895</v>
      </c>
      <c r="C525" s="216">
        <f>SUM('Working paper'!CN525)</f>
        <v>0</v>
      </c>
      <c r="D525" s="216">
        <f>SUM('Working paper'!CO525)</f>
        <v>0</v>
      </c>
    </row>
    <row r="526" spans="1:4" x14ac:dyDescent="0.2">
      <c r="A526" s="73">
        <v>4117</v>
      </c>
      <c r="B526" s="25" t="s">
        <v>896</v>
      </c>
      <c r="C526" s="216">
        <f>SUM('Working paper'!CN526)</f>
        <v>0</v>
      </c>
      <c r="D526" s="216">
        <f>SUM('Working paper'!CO526)</f>
        <v>0</v>
      </c>
    </row>
    <row r="527" spans="1:4" x14ac:dyDescent="0.2">
      <c r="A527" s="73"/>
      <c r="B527" s="25" t="s">
        <v>896</v>
      </c>
      <c r="C527" s="216">
        <f>SUM('Working paper'!CN527)</f>
        <v>0</v>
      </c>
      <c r="D527" s="216">
        <f>SUM('Working paper'!CO527)</f>
        <v>0</v>
      </c>
    </row>
    <row r="528" spans="1:4" x14ac:dyDescent="0.2">
      <c r="A528" s="73">
        <v>4120</v>
      </c>
      <c r="B528" s="25" t="s">
        <v>897</v>
      </c>
      <c r="C528" s="216">
        <f>SUM('Working paper'!CN528)</f>
        <v>0</v>
      </c>
      <c r="D528" s="216">
        <f>SUM('Working paper'!CO528)</f>
        <v>0</v>
      </c>
    </row>
    <row r="529" spans="1:4" x14ac:dyDescent="0.2">
      <c r="A529" s="73"/>
      <c r="B529" s="25" t="s">
        <v>897</v>
      </c>
      <c r="C529" s="216">
        <f>SUM('Working paper'!CN529)</f>
        <v>0</v>
      </c>
      <c r="D529" s="216">
        <f>SUM('Working paper'!CO529)</f>
        <v>0</v>
      </c>
    </row>
    <row r="530" spans="1:4" x14ac:dyDescent="0.2">
      <c r="A530" s="73">
        <v>4125</v>
      </c>
      <c r="B530" s="25" t="s">
        <v>898</v>
      </c>
      <c r="C530" s="216">
        <f>SUM('Working paper'!CN530)</f>
        <v>0</v>
      </c>
      <c r="D530" s="216">
        <f>SUM('Working paper'!CO530)</f>
        <v>0</v>
      </c>
    </row>
    <row r="531" spans="1:4" x14ac:dyDescent="0.2">
      <c r="A531" s="73"/>
      <c r="B531" s="25" t="s">
        <v>898</v>
      </c>
      <c r="C531" s="216">
        <f>SUM('Working paper'!CN531)</f>
        <v>0</v>
      </c>
      <c r="D531" s="216">
        <f>SUM('Working paper'!CO531)</f>
        <v>0</v>
      </c>
    </row>
    <row r="532" spans="1:4" x14ac:dyDescent="0.2">
      <c r="A532" s="73">
        <v>4126</v>
      </c>
      <c r="B532" s="25" t="s">
        <v>899</v>
      </c>
      <c r="C532" s="216">
        <f>SUM('Working paper'!CN532)</f>
        <v>0</v>
      </c>
      <c r="D532" s="216">
        <f>SUM('Working paper'!CO532)</f>
        <v>0</v>
      </c>
    </row>
    <row r="533" spans="1:4" x14ac:dyDescent="0.2">
      <c r="A533" s="73"/>
      <c r="B533" s="25" t="s">
        <v>899</v>
      </c>
      <c r="C533" s="216">
        <f>SUM('Working paper'!CN533)</f>
        <v>0</v>
      </c>
      <c r="D533" s="216">
        <f>SUM('Working paper'!CO533)</f>
        <v>0</v>
      </c>
    </row>
    <row r="534" spans="1:4" x14ac:dyDescent="0.2">
      <c r="A534" s="73">
        <v>4127</v>
      </c>
      <c r="B534" s="25" t="s">
        <v>900</v>
      </c>
      <c r="C534" s="216">
        <f>SUM('Working paper'!CN534)</f>
        <v>0</v>
      </c>
      <c r="D534" s="216">
        <f>SUM('Working paper'!CO534)</f>
        <v>0</v>
      </c>
    </row>
    <row r="535" spans="1:4" x14ac:dyDescent="0.2">
      <c r="A535" s="73"/>
      <c r="B535" s="25" t="s">
        <v>900</v>
      </c>
      <c r="C535" s="216">
        <f>SUM('Working paper'!CN535)</f>
        <v>0</v>
      </c>
      <c r="D535" s="216">
        <f>SUM('Working paper'!CO535)</f>
        <v>0</v>
      </c>
    </row>
    <row r="536" spans="1:4" x14ac:dyDescent="0.2">
      <c r="A536" s="73">
        <v>4128</v>
      </c>
      <c r="B536" s="25" t="s">
        <v>901</v>
      </c>
      <c r="C536" s="216">
        <f>SUM('Working paper'!CN536)</f>
        <v>0</v>
      </c>
      <c r="D536" s="216">
        <f>SUM('Working paper'!CO536)</f>
        <v>0</v>
      </c>
    </row>
    <row r="537" spans="1:4" x14ac:dyDescent="0.2">
      <c r="A537" s="73"/>
      <c r="B537" s="25" t="s">
        <v>901</v>
      </c>
      <c r="C537" s="216">
        <f>SUM('Working paper'!CN537)</f>
        <v>0</v>
      </c>
      <c r="D537" s="216">
        <f>SUM('Working paper'!CO537)</f>
        <v>0</v>
      </c>
    </row>
    <row r="538" spans="1:4" x14ac:dyDescent="0.2">
      <c r="A538" s="73">
        <v>4129</v>
      </c>
      <c r="B538" s="25" t="s">
        <v>902</v>
      </c>
      <c r="C538" s="216">
        <f>SUM('Working paper'!CN538)</f>
        <v>0</v>
      </c>
      <c r="D538" s="216">
        <f>SUM('Working paper'!CO538)</f>
        <v>0</v>
      </c>
    </row>
    <row r="539" spans="1:4" x14ac:dyDescent="0.2">
      <c r="A539" s="73"/>
      <c r="B539" s="25" t="s">
        <v>902</v>
      </c>
      <c r="C539" s="216">
        <f>SUM('Working paper'!CN539)</f>
        <v>0</v>
      </c>
      <c r="D539" s="216">
        <f>SUM('Working paper'!CO539)</f>
        <v>0</v>
      </c>
    </row>
    <row r="540" spans="1:4" x14ac:dyDescent="0.2">
      <c r="A540" s="73">
        <v>4139</v>
      </c>
      <c r="B540" s="25" t="s">
        <v>903</v>
      </c>
      <c r="C540" s="216">
        <f>SUM('Working paper'!CN540)</f>
        <v>0</v>
      </c>
      <c r="D540" s="216">
        <f>SUM('Working paper'!CO540)</f>
        <v>0</v>
      </c>
    </row>
    <row r="541" spans="1:4" x14ac:dyDescent="0.2">
      <c r="A541" s="73"/>
      <c r="B541" s="25" t="s">
        <v>903</v>
      </c>
      <c r="C541" s="216">
        <f>SUM('Working paper'!CN541)</f>
        <v>0</v>
      </c>
      <c r="D541" s="216">
        <f>SUM('Working paper'!CO541)</f>
        <v>0</v>
      </c>
    </row>
    <row r="542" spans="1:4" x14ac:dyDescent="0.2">
      <c r="A542" s="73">
        <v>4140</v>
      </c>
      <c r="B542" s="25" t="s">
        <v>904</v>
      </c>
      <c r="C542" s="216">
        <f>SUM('Working paper'!CN542)</f>
        <v>0</v>
      </c>
      <c r="D542" s="216">
        <f>SUM('Working paper'!CO542)</f>
        <v>0</v>
      </c>
    </row>
    <row r="543" spans="1:4" x14ac:dyDescent="0.2">
      <c r="A543" s="73"/>
      <c r="B543" s="25" t="s">
        <v>904</v>
      </c>
      <c r="C543" s="216">
        <f>SUM('Working paper'!CN543)</f>
        <v>0</v>
      </c>
      <c r="D543" s="216">
        <f>SUM('Working paper'!CO543)</f>
        <v>0</v>
      </c>
    </row>
    <row r="544" spans="1:4" x14ac:dyDescent="0.2">
      <c r="A544" s="73">
        <v>4141</v>
      </c>
      <c r="B544" s="25" t="s">
        <v>20</v>
      </c>
      <c r="C544" s="216">
        <f>SUM('Working paper'!CN544)</f>
        <v>0</v>
      </c>
      <c r="D544" s="216">
        <f>SUM('Working paper'!CO544)</f>
        <v>0</v>
      </c>
    </row>
    <row r="545" spans="1:4" x14ac:dyDescent="0.2">
      <c r="A545" s="73"/>
      <c r="B545" s="25" t="s">
        <v>20</v>
      </c>
      <c r="C545" s="216">
        <f>SUM('Working paper'!CN545)</f>
        <v>0</v>
      </c>
      <c r="D545" s="216">
        <f>SUM('Working paper'!CO545)</f>
        <v>0</v>
      </c>
    </row>
    <row r="546" spans="1:4" x14ac:dyDescent="0.2">
      <c r="A546" s="73">
        <v>4142</v>
      </c>
      <c r="B546" s="25" t="s">
        <v>359</v>
      </c>
      <c r="C546" s="216">
        <f>SUM('Working paper'!CN546)</f>
        <v>0</v>
      </c>
      <c r="D546" s="216">
        <f>SUM('Working paper'!CO546)</f>
        <v>0</v>
      </c>
    </row>
    <row r="547" spans="1:4" x14ac:dyDescent="0.2">
      <c r="A547" s="73"/>
      <c r="B547" s="25" t="s">
        <v>359</v>
      </c>
      <c r="C547" s="216">
        <f>SUM('Working paper'!CN547)</f>
        <v>0</v>
      </c>
      <c r="D547" s="216">
        <f>SUM('Working paper'!CO547)</f>
        <v>0</v>
      </c>
    </row>
    <row r="548" spans="1:4" x14ac:dyDescent="0.2">
      <c r="A548" s="73">
        <v>4145</v>
      </c>
      <c r="B548" s="25" t="s">
        <v>905</v>
      </c>
      <c r="C548" s="216">
        <f>SUM('Working paper'!CN548)</f>
        <v>0</v>
      </c>
      <c r="D548" s="216">
        <f>SUM('Working paper'!CO548)</f>
        <v>0</v>
      </c>
    </row>
    <row r="549" spans="1:4" x14ac:dyDescent="0.2">
      <c r="A549" s="73"/>
      <c r="B549" s="25" t="s">
        <v>905</v>
      </c>
      <c r="C549" s="216">
        <f>SUM('Working paper'!CN549)</f>
        <v>0</v>
      </c>
      <c r="D549" s="216">
        <f>SUM('Working paper'!CO549)</f>
        <v>0</v>
      </c>
    </row>
    <row r="550" spans="1:4" x14ac:dyDescent="0.2">
      <c r="A550" s="73">
        <v>4560</v>
      </c>
      <c r="B550" s="25" t="s">
        <v>1154</v>
      </c>
      <c r="C550" s="216">
        <f>SUM('Working paper'!CN550)</f>
        <v>0</v>
      </c>
      <c r="D550" s="216">
        <f>SUM('Working paper'!CO550)</f>
        <v>0</v>
      </c>
    </row>
    <row r="551" spans="1:4" x14ac:dyDescent="0.2">
      <c r="A551" s="73"/>
      <c r="B551" s="25" t="s">
        <v>1154</v>
      </c>
      <c r="C551" s="216">
        <f>SUM('Working paper'!CN551)</f>
        <v>0</v>
      </c>
      <c r="D551" s="216">
        <f>SUM('Working paper'!CO551)</f>
        <v>0</v>
      </c>
    </row>
    <row r="552" spans="1:4" x14ac:dyDescent="0.2">
      <c r="A552" s="73">
        <v>4580</v>
      </c>
      <c r="B552" s="25" t="s">
        <v>1177</v>
      </c>
      <c r="C552" s="216">
        <f>SUM('Working paper'!CN552)</f>
        <v>0</v>
      </c>
      <c r="D552" s="216">
        <f>SUM('Working paper'!CO552)</f>
        <v>0</v>
      </c>
    </row>
    <row r="553" spans="1:4" x14ac:dyDescent="0.2">
      <c r="A553" s="73"/>
      <c r="B553" s="25" t="s">
        <v>1177</v>
      </c>
      <c r="C553" s="216">
        <f>SUM('Working paper'!CN553)</f>
        <v>0</v>
      </c>
      <c r="D553" s="216">
        <f>SUM('Working paper'!CO553)</f>
        <v>0</v>
      </c>
    </row>
    <row r="554" spans="1:4" x14ac:dyDescent="0.2">
      <c r="A554" s="73">
        <v>4600</v>
      </c>
      <c r="B554" s="25" t="s">
        <v>700</v>
      </c>
      <c r="C554" s="216">
        <f>SUM('Working paper'!CN554)</f>
        <v>0</v>
      </c>
      <c r="D554" s="216">
        <f>SUM('Working paper'!CO554)</f>
        <v>0</v>
      </c>
    </row>
    <row r="555" spans="1:4" x14ac:dyDescent="0.2">
      <c r="A555" s="73"/>
      <c r="B555" s="25" t="s">
        <v>700</v>
      </c>
      <c r="C555" s="216">
        <f>SUM('Working paper'!CN555)</f>
        <v>0</v>
      </c>
      <c r="D555" s="216">
        <f>SUM('Working paper'!CO555)</f>
        <v>0</v>
      </c>
    </row>
    <row r="556" spans="1:4" x14ac:dyDescent="0.2">
      <c r="A556" s="73">
        <v>7002</v>
      </c>
      <c r="B556" s="25" t="s">
        <v>26</v>
      </c>
      <c r="C556" s="216">
        <f>SUM('Working paper'!CN556)</f>
        <v>-18029</v>
      </c>
      <c r="D556" s="216">
        <f>SUM('Working paper'!CO556)</f>
        <v>0</v>
      </c>
    </row>
    <row r="557" spans="1:4" x14ac:dyDescent="0.2">
      <c r="A557" s="73"/>
      <c r="B557" s="25" t="s">
        <v>26</v>
      </c>
      <c r="C557" s="216">
        <f>SUM('Working paper'!CN557)</f>
        <v>0</v>
      </c>
      <c r="D557" s="216">
        <f>SUM('Working paper'!CO557)</f>
        <v>0</v>
      </c>
    </row>
    <row r="558" spans="1:4" x14ac:dyDescent="0.2">
      <c r="A558" s="73">
        <v>7010</v>
      </c>
      <c r="B558" s="25" t="s">
        <v>27</v>
      </c>
      <c r="C558" s="216">
        <f>SUM('Working paper'!CN558)</f>
        <v>-0.21999999999934516</v>
      </c>
      <c r="D558" s="216">
        <f>SUM('Working paper'!CO558)</f>
        <v>0</v>
      </c>
    </row>
    <row r="559" spans="1:4" x14ac:dyDescent="0.2">
      <c r="A559" s="73"/>
      <c r="B559" s="25" t="s">
        <v>27</v>
      </c>
      <c r="C559" s="216">
        <f>SUM('Working paper'!CN559)</f>
        <v>0</v>
      </c>
      <c r="D559" s="216">
        <f>SUM('Working paper'!CO559)</f>
        <v>0</v>
      </c>
    </row>
    <row r="560" spans="1:4" x14ac:dyDescent="0.2">
      <c r="A560" s="73">
        <v>7011</v>
      </c>
      <c r="B560" s="25" t="s">
        <v>28</v>
      </c>
      <c r="C560" s="216">
        <f>SUM('Working paper'!CN560)</f>
        <v>-189</v>
      </c>
      <c r="D560" s="216">
        <f>SUM('Working paper'!CO560)</f>
        <v>0</v>
      </c>
    </row>
    <row r="561" spans="1:4" x14ac:dyDescent="0.2">
      <c r="A561" s="73"/>
      <c r="B561" s="25" t="s">
        <v>28</v>
      </c>
      <c r="C561" s="216">
        <f>SUM('Working paper'!CN561)</f>
        <v>0</v>
      </c>
      <c r="D561" s="216">
        <f>SUM('Working paper'!CO561)</f>
        <v>0</v>
      </c>
    </row>
    <row r="562" spans="1:4" x14ac:dyDescent="0.2">
      <c r="A562" s="73">
        <v>7012</v>
      </c>
      <c r="B562" s="25" t="s">
        <v>29</v>
      </c>
      <c r="C562" s="216">
        <f>SUM('Working paper'!CN562)</f>
        <v>0</v>
      </c>
      <c r="D562" s="216">
        <f>SUM('Working paper'!CO562)</f>
        <v>0</v>
      </c>
    </row>
    <row r="563" spans="1:4" x14ac:dyDescent="0.2">
      <c r="A563" s="73"/>
      <c r="B563" s="25" t="s">
        <v>29</v>
      </c>
      <c r="C563" s="216">
        <f>SUM('Working paper'!CN563)</f>
        <v>0</v>
      </c>
      <c r="D563" s="216">
        <f>SUM('Working paper'!CO563)</f>
        <v>0</v>
      </c>
    </row>
    <row r="564" spans="1:4" x14ac:dyDescent="0.2">
      <c r="A564" s="73">
        <v>7016</v>
      </c>
      <c r="B564" s="25" t="s">
        <v>30</v>
      </c>
      <c r="C564" s="216">
        <f>SUM('Working paper'!CN564)</f>
        <v>0</v>
      </c>
      <c r="D564" s="216">
        <f>SUM('Working paper'!CO564)</f>
        <v>0</v>
      </c>
    </row>
    <row r="565" spans="1:4" x14ac:dyDescent="0.2">
      <c r="A565" s="73"/>
      <c r="B565" s="25" t="s">
        <v>30</v>
      </c>
      <c r="C565" s="216">
        <f>SUM('Working paper'!CN565)</f>
        <v>0</v>
      </c>
      <c r="D565" s="216">
        <f>SUM('Working paper'!CO565)</f>
        <v>0</v>
      </c>
    </row>
    <row r="566" spans="1:4" x14ac:dyDescent="0.2">
      <c r="A566" s="73">
        <v>7017</v>
      </c>
      <c r="B566" s="25" t="s">
        <v>562</v>
      </c>
      <c r="C566" s="216">
        <f>SUM('Working paper'!CN566)</f>
        <v>-13601</v>
      </c>
      <c r="D566" s="216">
        <f>SUM('Working paper'!CO566)</f>
        <v>0</v>
      </c>
    </row>
    <row r="567" spans="1:4" x14ac:dyDescent="0.2">
      <c r="A567" s="73"/>
      <c r="B567" s="25" t="s">
        <v>562</v>
      </c>
      <c r="C567" s="216">
        <f>SUM('Working paper'!CN567)</f>
        <v>0</v>
      </c>
      <c r="D567" s="216">
        <f>SUM('Working paper'!CO567)</f>
        <v>0</v>
      </c>
    </row>
    <row r="568" spans="1:4" x14ac:dyDescent="0.2">
      <c r="A568" s="73">
        <v>7018</v>
      </c>
      <c r="B568" s="25" t="s">
        <v>31</v>
      </c>
      <c r="C568" s="216">
        <f>SUM('Working paper'!CN568)</f>
        <v>0</v>
      </c>
      <c r="D568" s="216">
        <f>SUM('Working paper'!CO568)</f>
        <v>0</v>
      </c>
    </row>
    <row r="569" spans="1:4" x14ac:dyDescent="0.2">
      <c r="A569" s="73"/>
      <c r="B569" s="25" t="s">
        <v>31</v>
      </c>
      <c r="C569" s="216">
        <f>SUM('Working paper'!CN569)</f>
        <v>0</v>
      </c>
      <c r="D569" s="216">
        <f>SUM('Working paper'!CO569)</f>
        <v>0</v>
      </c>
    </row>
    <row r="570" spans="1:4" x14ac:dyDescent="0.2">
      <c r="A570" s="73">
        <v>7020</v>
      </c>
      <c r="B570" s="25" t="s">
        <v>684</v>
      </c>
      <c r="C570" s="216">
        <f>SUM('Working paper'!CN570)</f>
        <v>0</v>
      </c>
      <c r="D570" s="216">
        <f>SUM('Working paper'!CO570)</f>
        <v>0</v>
      </c>
    </row>
    <row r="571" spans="1:4" x14ac:dyDescent="0.2">
      <c r="A571" s="73"/>
      <c r="B571" s="25" t="s">
        <v>684</v>
      </c>
      <c r="C571" s="216">
        <f>SUM('Working paper'!CN571)</f>
        <v>0</v>
      </c>
      <c r="D571" s="216">
        <f>SUM('Working paper'!CO571)</f>
        <v>0</v>
      </c>
    </row>
    <row r="572" spans="1:4" x14ac:dyDescent="0.2">
      <c r="A572" s="73">
        <v>7027</v>
      </c>
      <c r="B572" s="25" t="s">
        <v>38</v>
      </c>
      <c r="C572" s="216">
        <f>SUM('Working paper'!CN572)</f>
        <v>0</v>
      </c>
      <c r="D572" s="216">
        <f>SUM('Working paper'!CO572)</f>
        <v>0</v>
      </c>
    </row>
    <row r="573" spans="1:4" x14ac:dyDescent="0.2">
      <c r="A573" s="73"/>
      <c r="B573" s="25" t="s">
        <v>38</v>
      </c>
      <c r="C573" s="216">
        <f>SUM('Working paper'!CN573)</f>
        <v>0</v>
      </c>
      <c r="D573" s="216">
        <f>SUM('Working paper'!CO573)</f>
        <v>0</v>
      </c>
    </row>
    <row r="574" spans="1:4" x14ac:dyDescent="0.2">
      <c r="A574" s="73">
        <v>7029</v>
      </c>
      <c r="B574" s="25" t="s">
        <v>39</v>
      </c>
      <c r="C574" s="216">
        <f>SUM('Working paper'!CN574)</f>
        <v>0</v>
      </c>
      <c r="D574" s="216">
        <f>SUM('Working paper'!CO574)</f>
        <v>0</v>
      </c>
    </row>
    <row r="575" spans="1:4" x14ac:dyDescent="0.2">
      <c r="A575" s="73"/>
      <c r="B575" s="25" t="s">
        <v>39</v>
      </c>
      <c r="C575" s="216">
        <f>SUM('Working paper'!CN575)</f>
        <v>0</v>
      </c>
      <c r="D575" s="216">
        <f>SUM('Working paper'!CO575)</f>
        <v>0</v>
      </c>
    </row>
    <row r="576" spans="1:4" x14ac:dyDescent="0.2">
      <c r="A576" s="73">
        <v>7030</v>
      </c>
      <c r="B576" s="25" t="s">
        <v>685</v>
      </c>
      <c r="C576" s="216">
        <f>SUM('Working paper'!CN576)</f>
        <v>0</v>
      </c>
      <c r="D576" s="216">
        <f>SUM('Working paper'!CO576)</f>
        <v>0</v>
      </c>
    </row>
    <row r="577" spans="1:4" x14ac:dyDescent="0.2">
      <c r="A577" s="73"/>
      <c r="B577" s="25" t="s">
        <v>685</v>
      </c>
      <c r="C577" s="216">
        <f>SUM('Working paper'!CN577)</f>
        <v>0</v>
      </c>
      <c r="D577" s="216">
        <f>SUM('Working paper'!CO577)</f>
        <v>0</v>
      </c>
    </row>
    <row r="578" spans="1:4" x14ac:dyDescent="0.2">
      <c r="A578" s="73">
        <v>7031</v>
      </c>
      <c r="B578" s="25" t="s">
        <v>40</v>
      </c>
      <c r="C578" s="216">
        <f>SUM('Working paper'!CN578)</f>
        <v>0</v>
      </c>
      <c r="D578" s="216">
        <f>SUM('Working paper'!CO578)</f>
        <v>0</v>
      </c>
    </row>
    <row r="579" spans="1:4" x14ac:dyDescent="0.2">
      <c r="A579" s="73"/>
      <c r="B579" s="25" t="s">
        <v>40</v>
      </c>
      <c r="C579" s="216">
        <f>SUM('Working paper'!CN579)</f>
        <v>0</v>
      </c>
      <c r="D579" s="216">
        <f>SUM('Working paper'!CO579)</f>
        <v>0</v>
      </c>
    </row>
    <row r="580" spans="1:4" x14ac:dyDescent="0.2">
      <c r="A580" s="73">
        <v>7032</v>
      </c>
      <c r="B580" s="25" t="s">
        <v>41</v>
      </c>
      <c r="C580" s="216">
        <f>SUM('Working paper'!CN580)</f>
        <v>0</v>
      </c>
      <c r="D580" s="216">
        <f>SUM('Working paper'!CO580)</f>
        <v>0</v>
      </c>
    </row>
    <row r="581" spans="1:4" x14ac:dyDescent="0.2">
      <c r="A581" s="73"/>
      <c r="B581" s="25" t="s">
        <v>41</v>
      </c>
      <c r="C581" s="216">
        <f>SUM('Working paper'!CN581)</f>
        <v>0</v>
      </c>
      <c r="D581" s="216">
        <f>SUM('Working paper'!CO581)</f>
        <v>0</v>
      </c>
    </row>
    <row r="582" spans="1:4" x14ac:dyDescent="0.2">
      <c r="A582" s="25" t="s">
        <v>686</v>
      </c>
      <c r="B582" s="25" t="s">
        <v>701</v>
      </c>
      <c r="C582" s="216">
        <f>SUM('Working paper'!CN582)</f>
        <v>0</v>
      </c>
      <c r="D582" s="216">
        <f>SUM('Working paper'!CO582)</f>
        <v>0</v>
      </c>
    </row>
    <row r="583" spans="1:4" x14ac:dyDescent="0.2">
      <c r="A583" s="25" t="s">
        <v>686</v>
      </c>
      <c r="B583" s="25" t="s">
        <v>704</v>
      </c>
    </row>
    <row r="584" spans="1:4" x14ac:dyDescent="0.2">
      <c r="A584" s="25" t="s">
        <v>687</v>
      </c>
      <c r="B584" s="25" t="s">
        <v>705</v>
      </c>
    </row>
    <row r="585" spans="1:4" x14ac:dyDescent="0.2">
      <c r="A585" s="25" t="s">
        <v>687</v>
      </c>
      <c r="B585" s="25" t="s">
        <v>706</v>
      </c>
    </row>
    <row r="586" spans="1:4" x14ac:dyDescent="0.2">
      <c r="A586" s="25" t="s">
        <v>688</v>
      </c>
      <c r="B586" s="25" t="s">
        <v>707</v>
      </c>
    </row>
    <row r="587" spans="1:4" x14ac:dyDescent="0.2">
      <c r="A587" s="25" t="s">
        <v>688</v>
      </c>
      <c r="B587" s="25" t="s">
        <v>708</v>
      </c>
    </row>
    <row r="588" spans="1:4" x14ac:dyDescent="0.2">
      <c r="A588" s="74" t="s">
        <v>117</v>
      </c>
      <c r="B588" s="75"/>
      <c r="C588" s="156">
        <f>SUM(C4:C587)</f>
        <v>-1285386.9200000002</v>
      </c>
      <c r="D588" s="156">
        <f>SUM(D4:D587)</f>
        <v>-23440.879999999986</v>
      </c>
    </row>
    <row r="589" spans="1:4" x14ac:dyDescent="0.2">
      <c r="B589" s="22"/>
      <c r="C589" s="22"/>
      <c r="D589" s="23">
        <f>SUM(C588:D588)</f>
        <v>-1308827.8</v>
      </c>
    </row>
    <row r="590" spans="1:4" x14ac:dyDescent="0.2">
      <c r="B590" s="7"/>
    </row>
    <row r="591" spans="1:4" x14ac:dyDescent="0.2">
      <c r="B591" s="54"/>
    </row>
    <row r="592" spans="1:4" x14ac:dyDescent="0.2">
      <c r="B592" s="54"/>
    </row>
    <row r="593" spans="1:4" x14ac:dyDescent="0.2">
      <c r="A593" s="153"/>
      <c r="B593" s="7" t="s">
        <v>686</v>
      </c>
      <c r="C593" s="157">
        <f>SUM(C3:C489)</f>
        <v>-1189999.32</v>
      </c>
      <c r="D593" s="157">
        <f>SUM(D3:D489)</f>
        <v>-23440.879999999986</v>
      </c>
    </row>
    <row r="594" spans="1:4" x14ac:dyDescent="0.2">
      <c r="A594" s="153"/>
      <c r="B594" s="7" t="s">
        <v>687</v>
      </c>
      <c r="C594" s="157">
        <f>SUM(C492:C555)</f>
        <v>-63568.380000000005</v>
      </c>
      <c r="D594" s="157">
        <f>SUM(D492:D555)</f>
        <v>0</v>
      </c>
    </row>
    <row r="595" spans="1:4" x14ac:dyDescent="0.2">
      <c r="A595" s="153"/>
      <c r="B595" s="7" t="s">
        <v>688</v>
      </c>
      <c r="C595" s="157">
        <f>SUM(C556:C581)</f>
        <v>-31819.22</v>
      </c>
      <c r="D595" s="157">
        <f>SUM(D556:D581)</f>
        <v>0</v>
      </c>
    </row>
    <row r="596" spans="1:4" x14ac:dyDescent="0.2">
      <c r="C596" s="151"/>
      <c r="D596" s="151"/>
    </row>
    <row r="597" spans="1:4" x14ac:dyDescent="0.2">
      <c r="B597" s="116"/>
      <c r="C597" s="151">
        <f>SUM(C593:C596)</f>
        <v>-1285386.9200000002</v>
      </c>
      <c r="D597" s="151">
        <f>SUM(D593:D596)</f>
        <v>-23440.879999999986</v>
      </c>
    </row>
    <row r="598" spans="1:4" x14ac:dyDescent="0.2">
      <c r="B598" s="154"/>
      <c r="D598" s="151">
        <f>SUM(C597:D597)</f>
        <v>-1308827.8</v>
      </c>
    </row>
    <row r="599" spans="1:4" x14ac:dyDescent="0.2">
      <c r="B599" t="s">
        <v>1281</v>
      </c>
      <c r="D599" s="130">
        <f>SUM('Working paper'!CP589)</f>
        <v>0</v>
      </c>
    </row>
    <row r="600" spans="1:4" x14ac:dyDescent="0.2">
      <c r="B600" s="116" t="s">
        <v>1180</v>
      </c>
      <c r="D600" s="157">
        <f>SUM(D598:D599)</f>
        <v>-1308827.8</v>
      </c>
    </row>
    <row r="602" spans="1:4" x14ac:dyDescent="0.2">
      <c r="B602" s="116"/>
    </row>
    <row r="607" spans="1:4" x14ac:dyDescent="0.2">
      <c r="B607" t="s">
        <v>1195</v>
      </c>
    </row>
    <row r="608" spans="1:4" x14ac:dyDescent="0.2">
      <c r="B608" s="154" t="s">
        <v>1244</v>
      </c>
    </row>
    <row r="609" spans="2:2" x14ac:dyDescent="0.2">
      <c r="B609" t="s">
        <v>703</v>
      </c>
    </row>
    <row r="610" spans="2:2" x14ac:dyDescent="0.2">
      <c r="B610" t="s">
        <v>1197</v>
      </c>
    </row>
    <row r="611" spans="2:2" x14ac:dyDescent="0.2">
      <c r="B611" s="7" t="s">
        <v>1179</v>
      </c>
    </row>
    <row r="612" spans="2:2" x14ac:dyDescent="0.2">
      <c r="B612" s="7" t="s">
        <v>1180</v>
      </c>
    </row>
    <row r="615" spans="2:2" x14ac:dyDescent="0.2">
      <c r="B615" s="132" t="s">
        <v>1203</v>
      </c>
    </row>
    <row r="618" spans="2:2" x14ac:dyDescent="0.2">
      <c r="B618" t="s">
        <v>703</v>
      </c>
    </row>
    <row r="619" spans="2:2" x14ac:dyDescent="0.2">
      <c r="B619" t="s">
        <v>1204</v>
      </c>
    </row>
    <row r="620" spans="2:2" x14ac:dyDescent="0.2">
      <c r="B620" t="s">
        <v>1205</v>
      </c>
    </row>
    <row r="622" spans="2:2" x14ac:dyDescent="0.2">
      <c r="B622" t="s">
        <v>0</v>
      </c>
    </row>
    <row r="623" spans="2:2" x14ac:dyDescent="0.2">
      <c r="B623" t="s">
        <v>1206</v>
      </c>
    </row>
    <row r="627" spans="2:2" x14ac:dyDescent="0.2">
      <c r="B627" s="154" t="s">
        <v>1229</v>
      </c>
    </row>
    <row r="628" spans="2:2" x14ac:dyDescent="0.2">
      <c r="B628" s="154" t="s">
        <v>1230</v>
      </c>
    </row>
    <row r="629" spans="2:2" x14ac:dyDescent="0.2">
      <c r="B629" s="154" t="s">
        <v>1228</v>
      </c>
    </row>
    <row r="633" spans="2:2" x14ac:dyDescent="0.2">
      <c r="B633" s="154" t="s">
        <v>1233</v>
      </c>
    </row>
    <row r="634" spans="2:2" x14ac:dyDescent="0.2">
      <c r="B634" s="154" t="s">
        <v>1234</v>
      </c>
    </row>
    <row r="635" spans="2:2" x14ac:dyDescent="0.2">
      <c r="B635" s="154" t="s">
        <v>0</v>
      </c>
    </row>
    <row r="636" spans="2:2" x14ac:dyDescent="0.2">
      <c r="B636" s="154" t="s">
        <v>1182</v>
      </c>
    </row>
    <row r="637" spans="2:2" x14ac:dyDescent="0.2">
      <c r="B637" s="154" t="s">
        <v>1235</v>
      </c>
    </row>
  </sheetData>
  <mergeCells count="3">
    <mergeCell ref="J1:K1"/>
    <mergeCell ref="M1:N1"/>
    <mergeCell ref="C1:D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22"/>
  <sheetViews>
    <sheetView workbookViewId="0"/>
  </sheetViews>
  <sheetFormatPr defaultRowHeight="12.75" x14ac:dyDescent="0.2"/>
  <cols>
    <col min="1" max="1" width="6.85546875" customWidth="1"/>
    <col min="2" max="2" width="10.140625" customWidth="1"/>
    <col min="3" max="3" width="30" customWidth="1"/>
    <col min="4" max="6" width="10.140625" customWidth="1"/>
    <col min="7" max="7" width="13.140625" customWidth="1"/>
    <col min="8" max="8" width="13.140625" style="117" customWidth="1"/>
    <col min="9" max="9" width="7.42578125" style="159" customWidth="1"/>
    <col min="10" max="10" width="11.5703125" style="151" customWidth="1"/>
  </cols>
  <sheetData>
    <row r="1" spans="1:10" ht="25.5" x14ac:dyDescent="0.2">
      <c r="B1" s="319" t="s">
        <v>1346</v>
      </c>
      <c r="C1" s="319" t="s">
        <v>1346</v>
      </c>
      <c r="D1" s="319" t="s">
        <v>1346</v>
      </c>
      <c r="E1" s="319" t="s">
        <v>1347</v>
      </c>
      <c r="F1" s="319" t="s">
        <v>1259</v>
      </c>
      <c r="G1" s="319" t="s">
        <v>1294</v>
      </c>
      <c r="H1" s="319" t="s">
        <v>1295</v>
      </c>
      <c r="I1" s="319" t="s">
        <v>1296</v>
      </c>
    </row>
    <row r="2" spans="1:10" x14ac:dyDescent="0.2">
      <c r="B2" s="117" t="s">
        <v>457</v>
      </c>
      <c r="C2" t="s">
        <v>1298</v>
      </c>
      <c r="D2" s="154" t="str">
        <f>CONCATENATE(B2,C2)</f>
        <v>ED100500</v>
      </c>
      <c r="E2" s="117"/>
      <c r="F2" s="154">
        <v>1268</v>
      </c>
      <c r="G2" s="151">
        <v>-1</v>
      </c>
      <c r="H2" s="151">
        <f>IF(G2&lt;0,G2*-1,G2)</f>
        <v>1</v>
      </c>
      <c r="I2">
        <f t="shared" ref="I2" si="0">IF(G2&gt;0,40,50)</f>
        <v>50</v>
      </c>
    </row>
    <row r="3" spans="1:10" x14ac:dyDescent="0.2">
      <c r="B3" s="117"/>
      <c r="C3" s="117"/>
      <c r="D3" s="117"/>
      <c r="E3" s="117"/>
      <c r="F3" s="154"/>
      <c r="G3" s="151"/>
      <c r="H3" s="151"/>
      <c r="I3"/>
    </row>
    <row r="4" spans="1:10" x14ac:dyDescent="0.2">
      <c r="A4" t="s">
        <v>1298</v>
      </c>
      <c r="B4" t="s">
        <v>457</v>
      </c>
      <c r="C4" t="s">
        <v>570</v>
      </c>
      <c r="D4" s="154" t="str">
        <f>CONCATENATE(B4,A4)</f>
        <v>ED100500</v>
      </c>
      <c r="F4">
        <v>1268</v>
      </c>
      <c r="G4" s="151">
        <v>1618</v>
      </c>
      <c r="H4" s="151">
        <f>IF(G4&lt;0,G4*-1,G4)</f>
        <v>1618</v>
      </c>
      <c r="I4">
        <f t="shared" ref="I4" si="1">IF(G4&gt;0,40,50)</f>
        <v>40</v>
      </c>
    </row>
    <row r="5" spans="1:10" x14ac:dyDescent="0.2">
      <c r="A5" t="s">
        <v>1298</v>
      </c>
      <c r="B5" t="s">
        <v>458</v>
      </c>
      <c r="C5" t="s">
        <v>571</v>
      </c>
      <c r="D5" s="154" t="str">
        <f t="shared" ref="D5:D68" si="2">CONCATENATE(B5,A5)</f>
        <v>ED100600</v>
      </c>
      <c r="F5">
        <v>1268</v>
      </c>
      <c r="G5" s="151">
        <v>7355</v>
      </c>
      <c r="H5" s="151">
        <f t="shared" ref="H5:H68" si="3">IF(G5&lt;0,G5*-1,G5)</f>
        <v>7355</v>
      </c>
      <c r="I5">
        <f t="shared" ref="I5:I68" si="4">IF(G5&gt;0,40,50)</f>
        <v>40</v>
      </c>
    </row>
    <row r="6" spans="1:10" x14ac:dyDescent="0.2">
      <c r="A6" t="s">
        <v>1298</v>
      </c>
      <c r="B6" t="s">
        <v>459</v>
      </c>
      <c r="C6" t="s">
        <v>572</v>
      </c>
      <c r="D6" s="154" t="str">
        <f t="shared" si="2"/>
        <v>ED101000</v>
      </c>
      <c r="F6">
        <v>1268</v>
      </c>
      <c r="G6" s="151">
        <v>-4419</v>
      </c>
      <c r="H6" s="151">
        <f t="shared" si="3"/>
        <v>4419</v>
      </c>
      <c r="I6">
        <f t="shared" si="4"/>
        <v>50</v>
      </c>
      <c r="J6"/>
    </row>
    <row r="7" spans="1:10" x14ac:dyDescent="0.2">
      <c r="A7" t="s">
        <v>1298</v>
      </c>
      <c r="B7" t="s">
        <v>539</v>
      </c>
      <c r="C7" t="s">
        <v>573</v>
      </c>
      <c r="D7" s="154" t="str">
        <f t="shared" si="2"/>
        <v>ED101100</v>
      </c>
      <c r="F7">
        <v>1268</v>
      </c>
      <c r="G7" s="151">
        <v>-4780</v>
      </c>
      <c r="H7" s="151">
        <f t="shared" si="3"/>
        <v>4780</v>
      </c>
      <c r="I7">
        <f t="shared" si="4"/>
        <v>50</v>
      </c>
      <c r="J7"/>
    </row>
    <row r="8" spans="1:10" x14ac:dyDescent="0.2">
      <c r="A8" t="s">
        <v>1298</v>
      </c>
      <c r="B8" t="s">
        <v>540</v>
      </c>
      <c r="C8" t="s">
        <v>575</v>
      </c>
      <c r="D8" s="154" t="str">
        <f t="shared" si="2"/>
        <v>ED101700</v>
      </c>
      <c r="F8">
        <v>1268</v>
      </c>
      <c r="G8" s="151">
        <v>8984</v>
      </c>
      <c r="H8" s="151">
        <f t="shared" si="3"/>
        <v>8984</v>
      </c>
      <c r="I8">
        <f t="shared" si="4"/>
        <v>40</v>
      </c>
      <c r="J8"/>
    </row>
    <row r="9" spans="1:10" x14ac:dyDescent="0.2">
      <c r="A9" t="s">
        <v>1298</v>
      </c>
      <c r="B9" t="s">
        <v>510</v>
      </c>
      <c r="C9" t="s">
        <v>576</v>
      </c>
      <c r="D9" s="154" t="str">
        <f t="shared" si="2"/>
        <v>ED101900</v>
      </c>
      <c r="F9">
        <v>1268</v>
      </c>
      <c r="G9" s="202">
        <v>-4473</v>
      </c>
      <c r="H9" s="151">
        <f t="shared" si="3"/>
        <v>4473</v>
      </c>
      <c r="I9">
        <f t="shared" si="4"/>
        <v>50</v>
      </c>
      <c r="J9"/>
    </row>
    <row r="10" spans="1:10" x14ac:dyDescent="0.2">
      <c r="A10" t="s">
        <v>1298</v>
      </c>
      <c r="B10" t="s">
        <v>542</v>
      </c>
      <c r="C10" t="s">
        <v>580</v>
      </c>
      <c r="D10" s="154" t="str">
        <f t="shared" si="2"/>
        <v>ED103100</v>
      </c>
      <c r="F10">
        <v>1268</v>
      </c>
      <c r="G10" s="151">
        <v>-4429</v>
      </c>
      <c r="H10" s="151">
        <f t="shared" si="3"/>
        <v>4429</v>
      </c>
      <c r="I10">
        <f t="shared" si="4"/>
        <v>50</v>
      </c>
      <c r="J10"/>
    </row>
    <row r="11" spans="1:10" x14ac:dyDescent="0.2">
      <c r="A11" t="s">
        <v>1298</v>
      </c>
      <c r="B11" t="s">
        <v>544</v>
      </c>
      <c r="C11" t="s">
        <v>719</v>
      </c>
      <c r="D11" s="154" t="str">
        <f t="shared" si="2"/>
        <v>ED205500</v>
      </c>
      <c r="F11">
        <v>1268</v>
      </c>
      <c r="G11" s="151">
        <v>12967</v>
      </c>
      <c r="H11" s="151">
        <f t="shared" si="3"/>
        <v>12967</v>
      </c>
      <c r="I11">
        <f t="shared" si="4"/>
        <v>40</v>
      </c>
      <c r="J11"/>
    </row>
    <row r="12" spans="1:10" x14ac:dyDescent="0.2">
      <c r="A12" t="s">
        <v>1298</v>
      </c>
      <c r="B12" t="s">
        <v>545</v>
      </c>
      <c r="C12" t="s">
        <v>586</v>
      </c>
      <c r="D12" s="154" t="str">
        <f t="shared" si="2"/>
        <v>ED205800</v>
      </c>
      <c r="F12">
        <v>1268</v>
      </c>
      <c r="G12" s="151">
        <v>5631</v>
      </c>
      <c r="H12" s="151">
        <f t="shared" si="3"/>
        <v>5631</v>
      </c>
      <c r="I12">
        <f t="shared" si="4"/>
        <v>40</v>
      </c>
      <c r="J12"/>
    </row>
    <row r="13" spans="1:10" x14ac:dyDescent="0.2">
      <c r="A13" t="s">
        <v>1298</v>
      </c>
      <c r="B13" t="s">
        <v>286</v>
      </c>
      <c r="C13" t="s">
        <v>722</v>
      </c>
      <c r="D13" s="154" t="str">
        <f t="shared" si="2"/>
        <v>ED210300</v>
      </c>
      <c r="F13">
        <v>1268</v>
      </c>
      <c r="G13" s="151">
        <v>-1628</v>
      </c>
      <c r="H13" s="151">
        <f t="shared" si="3"/>
        <v>1628</v>
      </c>
      <c r="I13">
        <f t="shared" si="4"/>
        <v>50</v>
      </c>
      <c r="J13"/>
    </row>
    <row r="14" spans="1:10" x14ac:dyDescent="0.2">
      <c r="A14" t="s">
        <v>1298</v>
      </c>
      <c r="B14" t="s">
        <v>461</v>
      </c>
      <c r="C14" t="s">
        <v>723</v>
      </c>
      <c r="D14" s="154" t="str">
        <f t="shared" si="2"/>
        <v>ED210400</v>
      </c>
      <c r="F14">
        <v>1268</v>
      </c>
      <c r="G14" s="151">
        <v>10007</v>
      </c>
      <c r="H14" s="151">
        <f t="shared" si="3"/>
        <v>10007</v>
      </c>
      <c r="I14">
        <f t="shared" si="4"/>
        <v>40</v>
      </c>
      <c r="J14"/>
    </row>
    <row r="15" spans="1:10" x14ac:dyDescent="0.2">
      <c r="A15" t="s">
        <v>1298</v>
      </c>
      <c r="B15" t="s">
        <v>287</v>
      </c>
      <c r="C15" t="s">
        <v>724</v>
      </c>
      <c r="D15" s="154" t="str">
        <f t="shared" si="2"/>
        <v>ED210600</v>
      </c>
      <c r="F15">
        <v>1268</v>
      </c>
      <c r="G15" s="151">
        <v>202</v>
      </c>
      <c r="H15" s="151">
        <f t="shared" si="3"/>
        <v>202</v>
      </c>
      <c r="I15">
        <f t="shared" si="4"/>
        <v>40</v>
      </c>
    </row>
    <row r="16" spans="1:10" x14ac:dyDescent="0.2">
      <c r="A16" t="s">
        <v>1298</v>
      </c>
      <c r="B16" t="s">
        <v>199</v>
      </c>
      <c r="C16" t="s">
        <v>726</v>
      </c>
      <c r="D16" s="154" t="str">
        <f t="shared" si="2"/>
        <v>ED220000</v>
      </c>
      <c r="F16">
        <v>1268</v>
      </c>
      <c r="G16" s="151">
        <v>26600</v>
      </c>
      <c r="H16" s="151">
        <f t="shared" si="3"/>
        <v>26600</v>
      </c>
      <c r="I16">
        <f t="shared" si="4"/>
        <v>40</v>
      </c>
    </row>
    <row r="17" spans="1:10" x14ac:dyDescent="0.2">
      <c r="A17" t="s">
        <v>1298</v>
      </c>
      <c r="B17" t="s">
        <v>462</v>
      </c>
      <c r="C17" t="s">
        <v>727</v>
      </c>
      <c r="D17" s="154" t="str">
        <f t="shared" si="2"/>
        <v>ED220200</v>
      </c>
      <c r="F17">
        <v>1268</v>
      </c>
      <c r="G17" s="151">
        <v>17504</v>
      </c>
      <c r="H17" s="151">
        <f t="shared" si="3"/>
        <v>17504</v>
      </c>
      <c r="I17">
        <f t="shared" si="4"/>
        <v>40</v>
      </c>
    </row>
    <row r="18" spans="1:10" x14ac:dyDescent="0.2">
      <c r="A18" t="s">
        <v>1298</v>
      </c>
      <c r="B18" t="s">
        <v>551</v>
      </c>
      <c r="C18" t="s">
        <v>728</v>
      </c>
      <c r="D18" s="154" t="str">
        <f t="shared" si="2"/>
        <v>ED220700</v>
      </c>
      <c r="F18">
        <v>1268</v>
      </c>
      <c r="G18" s="151">
        <v>-8435</v>
      </c>
      <c r="H18" s="151">
        <f t="shared" si="3"/>
        <v>8435</v>
      </c>
      <c r="I18">
        <f t="shared" si="4"/>
        <v>50</v>
      </c>
      <c r="J18"/>
    </row>
    <row r="19" spans="1:10" x14ac:dyDescent="0.2">
      <c r="A19" t="s">
        <v>1298</v>
      </c>
      <c r="B19" t="s">
        <v>512</v>
      </c>
      <c r="C19" t="s">
        <v>729</v>
      </c>
      <c r="D19" s="154" t="str">
        <f t="shared" si="2"/>
        <v>ED220800</v>
      </c>
      <c r="F19">
        <v>1268</v>
      </c>
      <c r="G19" s="151">
        <v>-2765</v>
      </c>
      <c r="H19" s="151">
        <f t="shared" si="3"/>
        <v>2765</v>
      </c>
      <c r="I19">
        <f t="shared" si="4"/>
        <v>50</v>
      </c>
    </row>
    <row r="20" spans="1:10" x14ac:dyDescent="0.2">
      <c r="A20" t="s">
        <v>1298</v>
      </c>
      <c r="B20" t="s">
        <v>552</v>
      </c>
      <c r="C20" t="s">
        <v>599</v>
      </c>
      <c r="D20" s="154" t="str">
        <f t="shared" si="2"/>
        <v>ED221000</v>
      </c>
      <c r="F20">
        <v>1268</v>
      </c>
      <c r="G20" s="151">
        <v>15969</v>
      </c>
      <c r="H20" s="151">
        <f t="shared" si="3"/>
        <v>15969</v>
      </c>
      <c r="I20">
        <f t="shared" si="4"/>
        <v>40</v>
      </c>
    </row>
    <row r="21" spans="1:10" x14ac:dyDescent="0.2">
      <c r="A21" t="s">
        <v>1298</v>
      </c>
      <c r="B21" t="s">
        <v>463</v>
      </c>
      <c r="C21" t="s">
        <v>735</v>
      </c>
      <c r="D21" s="154" t="str">
        <f t="shared" si="2"/>
        <v>ED225400</v>
      </c>
      <c r="F21">
        <v>1268</v>
      </c>
      <c r="G21" s="151">
        <v>13521</v>
      </c>
      <c r="H21" s="151">
        <f t="shared" si="3"/>
        <v>13521</v>
      </c>
      <c r="I21">
        <f t="shared" si="4"/>
        <v>40</v>
      </c>
    </row>
    <row r="22" spans="1:10" x14ac:dyDescent="0.2">
      <c r="A22" t="s">
        <v>1298</v>
      </c>
      <c r="B22" t="s">
        <v>558</v>
      </c>
      <c r="C22" t="s">
        <v>370</v>
      </c>
      <c r="D22" s="154" t="str">
        <f t="shared" si="2"/>
        <v>ED235200</v>
      </c>
      <c r="F22">
        <v>1268</v>
      </c>
      <c r="G22" s="151">
        <v>-8747</v>
      </c>
      <c r="H22" s="151">
        <f t="shared" si="3"/>
        <v>8747</v>
      </c>
      <c r="I22">
        <f t="shared" si="4"/>
        <v>50</v>
      </c>
    </row>
    <row r="23" spans="1:10" x14ac:dyDescent="0.2">
      <c r="A23" t="s">
        <v>1298</v>
      </c>
      <c r="B23" t="s">
        <v>514</v>
      </c>
      <c r="C23" t="s">
        <v>609</v>
      </c>
      <c r="D23" s="154" t="str">
        <f t="shared" si="2"/>
        <v>ED235300</v>
      </c>
      <c r="F23">
        <v>1268</v>
      </c>
      <c r="G23" s="151">
        <v>9650</v>
      </c>
      <c r="H23" s="151">
        <f t="shared" si="3"/>
        <v>9650</v>
      </c>
      <c r="I23">
        <f t="shared" si="4"/>
        <v>40</v>
      </c>
    </row>
    <row r="24" spans="1:10" x14ac:dyDescent="0.2">
      <c r="A24" t="s">
        <v>1298</v>
      </c>
      <c r="B24" t="s">
        <v>559</v>
      </c>
      <c r="C24" t="s">
        <v>371</v>
      </c>
      <c r="D24" s="154" t="str">
        <f t="shared" si="2"/>
        <v>ED235400</v>
      </c>
      <c r="F24">
        <v>1268</v>
      </c>
      <c r="G24" s="151">
        <v>10173</v>
      </c>
      <c r="H24" s="151">
        <f t="shared" si="3"/>
        <v>10173</v>
      </c>
      <c r="I24">
        <f t="shared" si="4"/>
        <v>40</v>
      </c>
    </row>
    <row r="25" spans="1:10" x14ac:dyDescent="0.2">
      <c r="A25" t="s">
        <v>1298</v>
      </c>
      <c r="B25" t="s">
        <v>465</v>
      </c>
      <c r="C25" t="s">
        <v>372</v>
      </c>
      <c r="D25" s="154" t="str">
        <f t="shared" si="2"/>
        <v>ED235700</v>
      </c>
      <c r="F25">
        <v>1268</v>
      </c>
      <c r="G25" s="151">
        <v>10416</v>
      </c>
      <c r="H25" s="151">
        <f t="shared" si="3"/>
        <v>10416</v>
      </c>
      <c r="I25">
        <f t="shared" si="4"/>
        <v>40</v>
      </c>
    </row>
    <row r="26" spans="1:10" x14ac:dyDescent="0.2">
      <c r="A26" t="s">
        <v>1298</v>
      </c>
      <c r="B26" t="s">
        <v>515</v>
      </c>
      <c r="C26" t="s">
        <v>374</v>
      </c>
      <c r="D26" s="154" t="str">
        <f t="shared" si="2"/>
        <v>ED245000</v>
      </c>
      <c r="F26">
        <v>1268</v>
      </c>
      <c r="G26" s="151">
        <v>-132</v>
      </c>
      <c r="H26" s="151">
        <f t="shared" si="3"/>
        <v>132</v>
      </c>
      <c r="I26">
        <f t="shared" si="4"/>
        <v>50</v>
      </c>
      <c r="J26"/>
    </row>
    <row r="27" spans="1:10" x14ac:dyDescent="0.2">
      <c r="A27" t="s">
        <v>1298</v>
      </c>
      <c r="B27" t="s">
        <v>223</v>
      </c>
      <c r="C27" t="s">
        <v>377</v>
      </c>
      <c r="D27" s="154" t="str">
        <f t="shared" si="2"/>
        <v>ED245600</v>
      </c>
      <c r="F27">
        <v>1268</v>
      </c>
      <c r="G27" s="151">
        <v>4907</v>
      </c>
      <c r="H27" s="151">
        <f t="shared" si="3"/>
        <v>4907</v>
      </c>
      <c r="I27">
        <f t="shared" si="4"/>
        <v>40</v>
      </c>
      <c r="J27"/>
    </row>
    <row r="28" spans="1:10" x14ac:dyDescent="0.2">
      <c r="A28" t="s">
        <v>1298</v>
      </c>
      <c r="B28" t="s">
        <v>466</v>
      </c>
      <c r="C28" t="s">
        <v>380</v>
      </c>
      <c r="D28" s="154" t="str">
        <f t="shared" si="2"/>
        <v>ED246300</v>
      </c>
      <c r="F28">
        <v>1268</v>
      </c>
      <c r="G28" s="151">
        <v>856</v>
      </c>
      <c r="H28" s="151">
        <f t="shared" si="3"/>
        <v>856</v>
      </c>
      <c r="I28">
        <f t="shared" si="4"/>
        <v>40</v>
      </c>
      <c r="J28"/>
    </row>
    <row r="29" spans="1:10" x14ac:dyDescent="0.2">
      <c r="A29" t="s">
        <v>1298</v>
      </c>
      <c r="B29" t="s">
        <v>225</v>
      </c>
      <c r="C29" t="s">
        <v>242</v>
      </c>
      <c r="D29" s="154" t="str">
        <f t="shared" si="2"/>
        <v>ED246500</v>
      </c>
      <c r="F29">
        <v>1268</v>
      </c>
      <c r="G29" s="151">
        <v>25558</v>
      </c>
      <c r="H29" s="151">
        <f t="shared" si="3"/>
        <v>25558</v>
      </c>
      <c r="I29">
        <f t="shared" si="4"/>
        <v>40</v>
      </c>
      <c r="J29"/>
    </row>
    <row r="30" spans="1:10" x14ac:dyDescent="0.2">
      <c r="A30" t="s">
        <v>1298</v>
      </c>
      <c r="B30" t="s">
        <v>226</v>
      </c>
      <c r="C30" t="s">
        <v>381</v>
      </c>
      <c r="D30" s="154" t="str">
        <f t="shared" si="2"/>
        <v>ED250400</v>
      </c>
      <c r="F30">
        <v>1268</v>
      </c>
      <c r="G30" s="151">
        <v>3680</v>
      </c>
      <c r="H30" s="151">
        <f t="shared" si="3"/>
        <v>3680</v>
      </c>
      <c r="I30">
        <f t="shared" si="4"/>
        <v>40</v>
      </c>
      <c r="J30"/>
    </row>
    <row r="31" spans="1:10" x14ac:dyDescent="0.2">
      <c r="A31" t="s">
        <v>1298</v>
      </c>
      <c r="B31" t="s">
        <v>227</v>
      </c>
      <c r="C31" t="s">
        <v>382</v>
      </c>
      <c r="D31" s="154" t="str">
        <f t="shared" si="2"/>
        <v>ED250600</v>
      </c>
      <c r="F31">
        <v>1268</v>
      </c>
      <c r="G31" s="151">
        <v>6251</v>
      </c>
      <c r="H31" s="151">
        <f t="shared" si="3"/>
        <v>6251</v>
      </c>
      <c r="I31">
        <f t="shared" si="4"/>
        <v>40</v>
      </c>
      <c r="J31"/>
    </row>
    <row r="32" spans="1:10" x14ac:dyDescent="0.2">
      <c r="A32" t="s">
        <v>1298</v>
      </c>
      <c r="B32" t="s">
        <v>131</v>
      </c>
      <c r="C32" t="s">
        <v>383</v>
      </c>
      <c r="D32" s="154" t="str">
        <f t="shared" si="2"/>
        <v>ED250700</v>
      </c>
      <c r="F32">
        <v>1268</v>
      </c>
      <c r="G32" s="151">
        <v>2159</v>
      </c>
      <c r="H32" s="151">
        <f t="shared" si="3"/>
        <v>2159</v>
      </c>
      <c r="I32">
        <f t="shared" si="4"/>
        <v>40</v>
      </c>
      <c r="J32"/>
    </row>
    <row r="33" spans="1:10" x14ac:dyDescent="0.2">
      <c r="A33" t="s">
        <v>1298</v>
      </c>
      <c r="B33" t="s">
        <v>132</v>
      </c>
      <c r="C33" t="s">
        <v>384</v>
      </c>
      <c r="D33" s="154" t="str">
        <f t="shared" si="2"/>
        <v>ED251000</v>
      </c>
      <c r="F33">
        <v>1268</v>
      </c>
      <c r="G33" s="151">
        <v>10818</v>
      </c>
      <c r="H33" s="151">
        <f t="shared" si="3"/>
        <v>10818</v>
      </c>
      <c r="I33">
        <f t="shared" si="4"/>
        <v>40</v>
      </c>
      <c r="J33"/>
    </row>
    <row r="34" spans="1:10" x14ac:dyDescent="0.2">
      <c r="A34" t="s">
        <v>1298</v>
      </c>
      <c r="B34" t="s">
        <v>803</v>
      </c>
      <c r="C34" t="s">
        <v>246</v>
      </c>
      <c r="D34" s="154" t="str">
        <f t="shared" si="2"/>
        <v>ED251200</v>
      </c>
      <c r="F34">
        <v>1268</v>
      </c>
      <c r="G34" s="151">
        <v>276</v>
      </c>
      <c r="H34" s="151">
        <f t="shared" si="3"/>
        <v>276</v>
      </c>
      <c r="I34">
        <f t="shared" si="4"/>
        <v>40</v>
      </c>
      <c r="J34"/>
    </row>
    <row r="35" spans="1:10" x14ac:dyDescent="0.2">
      <c r="A35" t="s">
        <v>1298</v>
      </c>
      <c r="B35" t="s">
        <v>468</v>
      </c>
      <c r="C35" t="s">
        <v>388</v>
      </c>
      <c r="D35" s="154" t="str">
        <f t="shared" si="2"/>
        <v>ED252500</v>
      </c>
      <c r="F35">
        <v>1268</v>
      </c>
      <c r="G35" s="151">
        <v>-741</v>
      </c>
      <c r="H35" s="151">
        <f t="shared" si="3"/>
        <v>741</v>
      </c>
      <c r="I35">
        <f t="shared" si="4"/>
        <v>50</v>
      </c>
      <c r="J35"/>
    </row>
    <row r="36" spans="1:10" x14ac:dyDescent="0.2">
      <c r="A36" t="s">
        <v>1298</v>
      </c>
      <c r="B36" t="s">
        <v>517</v>
      </c>
      <c r="C36" t="s">
        <v>389</v>
      </c>
      <c r="D36" s="154" t="str">
        <f t="shared" si="2"/>
        <v>ED252700</v>
      </c>
      <c r="F36">
        <v>1268</v>
      </c>
      <c r="G36" s="151">
        <v>13699</v>
      </c>
      <c r="H36" s="151">
        <f t="shared" si="3"/>
        <v>13699</v>
      </c>
      <c r="I36">
        <f t="shared" si="4"/>
        <v>40</v>
      </c>
      <c r="J36"/>
    </row>
    <row r="37" spans="1:10" x14ac:dyDescent="0.2">
      <c r="A37" t="s">
        <v>1298</v>
      </c>
      <c r="B37" t="s">
        <v>137</v>
      </c>
      <c r="C37" t="s">
        <v>392</v>
      </c>
      <c r="D37" s="154" t="str">
        <f t="shared" si="2"/>
        <v>ED253300</v>
      </c>
      <c r="F37">
        <v>1268</v>
      </c>
      <c r="G37" s="151">
        <v>-6511</v>
      </c>
      <c r="H37" s="151">
        <f t="shared" si="3"/>
        <v>6511</v>
      </c>
      <c r="I37">
        <f t="shared" si="4"/>
        <v>50</v>
      </c>
      <c r="J37"/>
    </row>
    <row r="38" spans="1:10" x14ac:dyDescent="0.2">
      <c r="A38" t="s">
        <v>1298</v>
      </c>
      <c r="B38" t="s">
        <v>291</v>
      </c>
      <c r="C38" t="s">
        <v>395</v>
      </c>
      <c r="D38" s="154" t="str">
        <f t="shared" si="2"/>
        <v>ED255500</v>
      </c>
      <c r="F38">
        <v>1268</v>
      </c>
      <c r="G38" s="151">
        <v>7001</v>
      </c>
      <c r="H38" s="151">
        <f t="shared" si="3"/>
        <v>7001</v>
      </c>
      <c r="I38">
        <f t="shared" si="4"/>
        <v>40</v>
      </c>
      <c r="J38"/>
    </row>
    <row r="39" spans="1:10" x14ac:dyDescent="0.2">
      <c r="A39" t="s">
        <v>1298</v>
      </c>
      <c r="B39" t="s">
        <v>470</v>
      </c>
      <c r="C39" t="s">
        <v>259</v>
      </c>
      <c r="D39" s="154" t="str">
        <f t="shared" si="2"/>
        <v>ED256000</v>
      </c>
      <c r="F39">
        <v>1268</v>
      </c>
      <c r="G39" s="151">
        <v>6143</v>
      </c>
      <c r="H39" s="151">
        <f t="shared" si="3"/>
        <v>6143</v>
      </c>
      <c r="I39">
        <f t="shared" si="4"/>
        <v>40</v>
      </c>
    </row>
    <row r="40" spans="1:10" x14ac:dyDescent="0.2">
      <c r="A40" t="s">
        <v>1298</v>
      </c>
      <c r="B40" t="s">
        <v>140</v>
      </c>
      <c r="C40" t="s">
        <v>396</v>
      </c>
      <c r="D40" s="154" t="str">
        <f t="shared" si="2"/>
        <v>ED256300</v>
      </c>
      <c r="F40">
        <v>1268</v>
      </c>
      <c r="G40" s="151">
        <v>-6318</v>
      </c>
      <c r="H40" s="151">
        <f t="shared" si="3"/>
        <v>6318</v>
      </c>
      <c r="I40">
        <f t="shared" si="4"/>
        <v>50</v>
      </c>
    </row>
    <row r="41" spans="1:10" x14ac:dyDescent="0.2">
      <c r="A41" t="s">
        <v>1298</v>
      </c>
      <c r="B41" t="s">
        <v>141</v>
      </c>
      <c r="C41" t="s">
        <v>397</v>
      </c>
      <c r="D41" s="154" t="str">
        <f t="shared" si="2"/>
        <v>ED256500</v>
      </c>
      <c r="F41">
        <v>1268</v>
      </c>
      <c r="G41" s="151">
        <v>7599</v>
      </c>
      <c r="H41" s="151">
        <f t="shared" si="3"/>
        <v>7599</v>
      </c>
      <c r="I41">
        <f t="shared" si="4"/>
        <v>40</v>
      </c>
    </row>
    <row r="42" spans="1:10" x14ac:dyDescent="0.2">
      <c r="A42" t="s">
        <v>1298</v>
      </c>
      <c r="B42" t="s">
        <v>143</v>
      </c>
      <c r="C42" t="s">
        <v>402</v>
      </c>
      <c r="D42" s="154" t="str">
        <f t="shared" si="2"/>
        <v>ED258300</v>
      </c>
      <c r="F42">
        <v>1268</v>
      </c>
      <c r="G42" s="151">
        <v>4306</v>
      </c>
      <c r="H42" s="151">
        <f t="shared" si="3"/>
        <v>4306</v>
      </c>
      <c r="I42">
        <f t="shared" si="4"/>
        <v>40</v>
      </c>
    </row>
    <row r="43" spans="1:10" x14ac:dyDescent="0.2">
      <c r="A43" t="s">
        <v>1298</v>
      </c>
      <c r="B43" t="s">
        <v>294</v>
      </c>
      <c r="C43" t="s">
        <v>403</v>
      </c>
      <c r="D43" s="154" t="str">
        <f t="shared" si="2"/>
        <v>ED258700</v>
      </c>
      <c r="F43">
        <v>1268</v>
      </c>
      <c r="G43" s="151">
        <v>2962</v>
      </c>
      <c r="H43" s="151">
        <f t="shared" si="3"/>
        <v>2962</v>
      </c>
      <c r="I43">
        <f t="shared" si="4"/>
        <v>40</v>
      </c>
    </row>
    <row r="44" spans="1:10" x14ac:dyDescent="0.2">
      <c r="A44" t="s">
        <v>1298</v>
      </c>
      <c r="B44" t="s">
        <v>144</v>
      </c>
      <c r="C44" t="s">
        <v>404</v>
      </c>
      <c r="D44" s="154" t="str">
        <f t="shared" si="2"/>
        <v>ED258900</v>
      </c>
      <c r="F44">
        <v>1268</v>
      </c>
      <c r="G44" s="151">
        <v>1014</v>
      </c>
      <c r="H44" s="151">
        <f t="shared" si="3"/>
        <v>1014</v>
      </c>
      <c r="I44">
        <f t="shared" si="4"/>
        <v>40</v>
      </c>
    </row>
    <row r="45" spans="1:10" x14ac:dyDescent="0.2">
      <c r="A45" t="s">
        <v>1298</v>
      </c>
      <c r="B45" t="s">
        <v>295</v>
      </c>
      <c r="C45" t="s">
        <v>405</v>
      </c>
      <c r="D45" s="154" t="str">
        <f t="shared" si="2"/>
        <v>ED259000</v>
      </c>
      <c r="F45">
        <v>1268</v>
      </c>
      <c r="G45" s="151">
        <v>7488</v>
      </c>
      <c r="H45" s="151">
        <f t="shared" si="3"/>
        <v>7488</v>
      </c>
      <c r="I45">
        <f t="shared" si="4"/>
        <v>40</v>
      </c>
    </row>
    <row r="46" spans="1:10" x14ac:dyDescent="0.2">
      <c r="A46" t="s">
        <v>1298</v>
      </c>
      <c r="B46" t="s">
        <v>522</v>
      </c>
      <c r="C46" t="s">
        <v>406</v>
      </c>
      <c r="D46" s="154" t="str">
        <f t="shared" si="2"/>
        <v>ED259100</v>
      </c>
      <c r="F46">
        <v>1268</v>
      </c>
      <c r="G46" s="151">
        <v>14068</v>
      </c>
      <c r="H46" s="151">
        <f t="shared" si="3"/>
        <v>14068</v>
      </c>
      <c r="I46">
        <f t="shared" si="4"/>
        <v>40</v>
      </c>
    </row>
    <row r="47" spans="1:10" x14ac:dyDescent="0.2">
      <c r="A47" t="s">
        <v>1298</v>
      </c>
      <c r="B47" t="s">
        <v>146</v>
      </c>
      <c r="C47" t="s">
        <v>407</v>
      </c>
      <c r="D47" s="154" t="str">
        <f t="shared" si="2"/>
        <v>ED259400</v>
      </c>
      <c r="F47">
        <v>1268</v>
      </c>
      <c r="G47" s="151">
        <v>-3890</v>
      </c>
      <c r="H47" s="151">
        <f t="shared" si="3"/>
        <v>3890</v>
      </c>
      <c r="I47">
        <f t="shared" si="4"/>
        <v>50</v>
      </c>
    </row>
    <row r="48" spans="1:10" x14ac:dyDescent="0.2">
      <c r="A48" t="s">
        <v>1298</v>
      </c>
      <c r="B48" t="s">
        <v>147</v>
      </c>
      <c r="C48" t="s">
        <v>736</v>
      </c>
      <c r="D48" s="154" t="str">
        <f t="shared" si="2"/>
        <v>ED259500</v>
      </c>
      <c r="F48">
        <v>1268</v>
      </c>
      <c r="G48" s="151">
        <v>-4615</v>
      </c>
      <c r="H48" s="151">
        <f t="shared" si="3"/>
        <v>4615</v>
      </c>
      <c r="I48">
        <f t="shared" si="4"/>
        <v>50</v>
      </c>
    </row>
    <row r="49" spans="1:9" x14ac:dyDescent="0.2">
      <c r="A49" t="s">
        <v>1298</v>
      </c>
      <c r="B49" t="s">
        <v>474</v>
      </c>
      <c r="C49" t="s">
        <v>739</v>
      </c>
      <c r="D49" s="154" t="str">
        <f t="shared" si="2"/>
        <v>ED260100</v>
      </c>
      <c r="F49">
        <v>1268</v>
      </c>
      <c r="G49" s="151">
        <v>-6437</v>
      </c>
      <c r="H49" s="151">
        <f t="shared" si="3"/>
        <v>6437</v>
      </c>
      <c r="I49">
        <f t="shared" si="4"/>
        <v>50</v>
      </c>
    </row>
    <row r="50" spans="1:9" x14ac:dyDescent="0.2">
      <c r="A50" t="s">
        <v>1298</v>
      </c>
      <c r="B50" t="s">
        <v>475</v>
      </c>
      <c r="C50" t="s">
        <v>740</v>
      </c>
      <c r="D50" s="154" t="str">
        <f t="shared" si="2"/>
        <v>ED260200</v>
      </c>
      <c r="F50">
        <v>1268</v>
      </c>
      <c r="G50" s="151">
        <v>2267</v>
      </c>
      <c r="H50" s="151">
        <f t="shared" si="3"/>
        <v>2267</v>
      </c>
      <c r="I50">
        <f t="shared" si="4"/>
        <v>40</v>
      </c>
    </row>
    <row r="51" spans="1:9" x14ac:dyDescent="0.2">
      <c r="A51" t="s">
        <v>1298</v>
      </c>
      <c r="B51" t="s">
        <v>297</v>
      </c>
      <c r="C51" t="s">
        <v>741</v>
      </c>
      <c r="D51" s="154" t="str">
        <f t="shared" si="2"/>
        <v>ED260500</v>
      </c>
      <c r="F51">
        <v>1268</v>
      </c>
      <c r="G51" s="151">
        <v>588</v>
      </c>
      <c r="H51" s="151">
        <f t="shared" si="3"/>
        <v>588</v>
      </c>
      <c r="I51">
        <f t="shared" si="4"/>
        <v>40</v>
      </c>
    </row>
    <row r="52" spans="1:9" x14ac:dyDescent="0.2">
      <c r="A52" t="s">
        <v>1298</v>
      </c>
      <c r="B52" t="s">
        <v>524</v>
      </c>
      <c r="C52" t="s">
        <v>744</v>
      </c>
      <c r="D52" s="154" t="str">
        <f t="shared" si="2"/>
        <v>ED260800</v>
      </c>
      <c r="F52">
        <v>1268</v>
      </c>
      <c r="G52" s="151">
        <v>-8644</v>
      </c>
      <c r="H52" s="151">
        <f t="shared" si="3"/>
        <v>8644</v>
      </c>
      <c r="I52">
        <f t="shared" si="4"/>
        <v>50</v>
      </c>
    </row>
    <row r="53" spans="1:9" x14ac:dyDescent="0.2">
      <c r="A53" t="s">
        <v>1298</v>
      </c>
      <c r="B53" t="s">
        <v>151</v>
      </c>
      <c r="C53" t="s">
        <v>746</v>
      </c>
      <c r="D53" s="154" t="str">
        <f t="shared" si="2"/>
        <v>ED261000</v>
      </c>
      <c r="F53">
        <v>1268</v>
      </c>
      <c r="G53" s="151">
        <v>1203</v>
      </c>
      <c r="H53" s="151">
        <f t="shared" si="3"/>
        <v>1203</v>
      </c>
      <c r="I53">
        <f t="shared" si="4"/>
        <v>40</v>
      </c>
    </row>
    <row r="54" spans="1:9" x14ac:dyDescent="0.2">
      <c r="A54" t="s">
        <v>1298</v>
      </c>
      <c r="B54" t="s">
        <v>154</v>
      </c>
      <c r="C54" t="s">
        <v>754</v>
      </c>
      <c r="D54" s="154" t="str">
        <f t="shared" si="2"/>
        <v>ED304300</v>
      </c>
      <c r="F54">
        <v>1268</v>
      </c>
      <c r="G54" s="151">
        <v>3961</v>
      </c>
      <c r="H54" s="151">
        <f t="shared" si="3"/>
        <v>3961</v>
      </c>
      <c r="I54">
        <f t="shared" si="4"/>
        <v>40</v>
      </c>
    </row>
    <row r="55" spans="1:9" x14ac:dyDescent="0.2">
      <c r="A55" t="s">
        <v>1298</v>
      </c>
      <c r="B55" t="s">
        <v>299</v>
      </c>
      <c r="C55" t="s">
        <v>755</v>
      </c>
      <c r="D55" s="154" t="str">
        <f t="shared" si="2"/>
        <v>ED304400</v>
      </c>
      <c r="F55">
        <v>1268</v>
      </c>
      <c r="G55" s="151">
        <v>18061</v>
      </c>
      <c r="H55" s="151">
        <f t="shared" si="3"/>
        <v>18061</v>
      </c>
      <c r="I55">
        <f t="shared" si="4"/>
        <v>40</v>
      </c>
    </row>
    <row r="56" spans="1:9" x14ac:dyDescent="0.2">
      <c r="A56" t="s">
        <v>1298</v>
      </c>
      <c r="B56" t="s">
        <v>300</v>
      </c>
      <c r="C56" t="s">
        <v>756</v>
      </c>
      <c r="D56" s="154" t="str">
        <f t="shared" si="2"/>
        <v>ED306400</v>
      </c>
      <c r="F56">
        <v>1268</v>
      </c>
      <c r="G56" s="151">
        <v>-8455</v>
      </c>
      <c r="H56" s="151">
        <f t="shared" si="3"/>
        <v>8455</v>
      </c>
      <c r="I56">
        <f t="shared" si="4"/>
        <v>50</v>
      </c>
    </row>
    <row r="57" spans="1:9" x14ac:dyDescent="0.2">
      <c r="A57" t="s">
        <v>1298</v>
      </c>
      <c r="B57" t="s">
        <v>526</v>
      </c>
      <c r="C57" t="s">
        <v>758</v>
      </c>
      <c r="D57" s="154" t="str">
        <f t="shared" si="2"/>
        <v>ED308100</v>
      </c>
      <c r="F57">
        <v>1268</v>
      </c>
      <c r="G57" s="151">
        <v>-1155</v>
      </c>
      <c r="H57" s="151">
        <f t="shared" si="3"/>
        <v>1155</v>
      </c>
      <c r="I57">
        <f t="shared" si="4"/>
        <v>50</v>
      </c>
    </row>
    <row r="58" spans="1:9" x14ac:dyDescent="0.2">
      <c r="A58" t="s">
        <v>1298</v>
      </c>
      <c r="B58" t="s">
        <v>301</v>
      </c>
      <c r="C58" t="s">
        <v>760</v>
      </c>
      <c r="D58" s="154" t="str">
        <f t="shared" si="2"/>
        <v>ED308300</v>
      </c>
      <c r="F58">
        <v>1268</v>
      </c>
      <c r="G58" s="151">
        <v>2200</v>
      </c>
      <c r="H58" s="151">
        <f t="shared" si="3"/>
        <v>2200</v>
      </c>
      <c r="I58">
        <f t="shared" si="4"/>
        <v>40</v>
      </c>
    </row>
    <row r="59" spans="1:9" x14ac:dyDescent="0.2">
      <c r="A59" t="s">
        <v>1298</v>
      </c>
      <c r="B59" t="s">
        <v>157</v>
      </c>
      <c r="C59" t="s">
        <v>761</v>
      </c>
      <c r="D59" s="154" t="str">
        <f t="shared" si="2"/>
        <v>ED308500</v>
      </c>
      <c r="F59">
        <v>1268</v>
      </c>
      <c r="G59" s="151">
        <v>-1098</v>
      </c>
      <c r="H59" s="151">
        <f t="shared" si="3"/>
        <v>1098</v>
      </c>
      <c r="I59">
        <f t="shared" si="4"/>
        <v>50</v>
      </c>
    </row>
    <row r="60" spans="1:9" x14ac:dyDescent="0.2">
      <c r="A60" t="s">
        <v>1298</v>
      </c>
      <c r="B60" t="s">
        <v>478</v>
      </c>
      <c r="C60" t="s">
        <v>763</v>
      </c>
      <c r="D60" s="154" t="str">
        <f t="shared" si="2"/>
        <v>ED310000</v>
      </c>
      <c r="F60">
        <v>1268</v>
      </c>
      <c r="G60" s="151">
        <v>-5043</v>
      </c>
      <c r="H60" s="151">
        <f t="shared" si="3"/>
        <v>5043</v>
      </c>
      <c r="I60">
        <f t="shared" si="4"/>
        <v>50</v>
      </c>
    </row>
    <row r="61" spans="1:9" x14ac:dyDescent="0.2">
      <c r="A61" t="s">
        <v>1298</v>
      </c>
      <c r="B61" t="s">
        <v>159</v>
      </c>
      <c r="C61" t="s">
        <v>764</v>
      </c>
      <c r="D61" s="154" t="str">
        <f t="shared" si="2"/>
        <v>ED312000</v>
      </c>
      <c r="F61">
        <v>1268</v>
      </c>
      <c r="G61" s="151">
        <v>1539</v>
      </c>
      <c r="H61" s="151">
        <f t="shared" si="3"/>
        <v>1539</v>
      </c>
      <c r="I61">
        <f t="shared" si="4"/>
        <v>40</v>
      </c>
    </row>
    <row r="62" spans="1:9" x14ac:dyDescent="0.2">
      <c r="A62" t="s">
        <v>1298</v>
      </c>
      <c r="B62" t="s">
        <v>479</v>
      </c>
      <c r="C62" t="s">
        <v>765</v>
      </c>
      <c r="D62" s="154" t="str">
        <f t="shared" si="2"/>
        <v>ED312200</v>
      </c>
      <c r="F62">
        <v>1268</v>
      </c>
      <c r="G62" s="151">
        <v>3347</v>
      </c>
      <c r="H62" s="151">
        <f t="shared" si="3"/>
        <v>3347</v>
      </c>
      <c r="I62">
        <f t="shared" si="4"/>
        <v>40</v>
      </c>
    </row>
    <row r="63" spans="1:9" x14ac:dyDescent="0.2">
      <c r="A63" t="s">
        <v>1298</v>
      </c>
      <c r="B63" t="s">
        <v>160</v>
      </c>
      <c r="C63" t="s">
        <v>766</v>
      </c>
      <c r="D63" s="154" t="str">
        <f t="shared" si="2"/>
        <v>ED312300</v>
      </c>
      <c r="F63">
        <v>1268</v>
      </c>
      <c r="G63" s="151">
        <v>15681</v>
      </c>
      <c r="H63" s="151">
        <f t="shared" si="3"/>
        <v>15681</v>
      </c>
      <c r="I63">
        <f t="shared" si="4"/>
        <v>40</v>
      </c>
    </row>
    <row r="64" spans="1:9" x14ac:dyDescent="0.2">
      <c r="A64" t="s">
        <v>1298</v>
      </c>
      <c r="B64" t="s">
        <v>303</v>
      </c>
      <c r="C64" t="s">
        <v>103</v>
      </c>
      <c r="D64" s="154" t="str">
        <f t="shared" si="2"/>
        <v>ED312500</v>
      </c>
      <c r="F64">
        <v>1268</v>
      </c>
      <c r="G64" s="151">
        <v>-5586</v>
      </c>
      <c r="H64" s="151">
        <f t="shared" si="3"/>
        <v>5586</v>
      </c>
      <c r="I64">
        <f t="shared" si="4"/>
        <v>50</v>
      </c>
    </row>
    <row r="65" spans="1:9" x14ac:dyDescent="0.2">
      <c r="A65" t="s">
        <v>1298</v>
      </c>
      <c r="B65" t="s">
        <v>480</v>
      </c>
      <c r="C65" t="s">
        <v>773</v>
      </c>
      <c r="D65" s="154" t="str">
        <f t="shared" si="2"/>
        <v>ED314200</v>
      </c>
      <c r="F65">
        <v>1268</v>
      </c>
      <c r="G65" s="151">
        <v>-578</v>
      </c>
      <c r="H65" s="151">
        <f t="shared" si="3"/>
        <v>578</v>
      </c>
      <c r="I65">
        <f t="shared" si="4"/>
        <v>50</v>
      </c>
    </row>
    <row r="66" spans="1:9" x14ac:dyDescent="0.2">
      <c r="A66" t="s">
        <v>1298</v>
      </c>
      <c r="B66" t="s">
        <v>165</v>
      </c>
      <c r="C66" t="s">
        <v>775</v>
      </c>
      <c r="D66" s="154" t="str">
        <f t="shared" si="2"/>
        <v>ED314500</v>
      </c>
      <c r="F66">
        <v>1268</v>
      </c>
      <c r="G66" s="151">
        <v>12153</v>
      </c>
      <c r="H66" s="151">
        <f t="shared" si="3"/>
        <v>12153</v>
      </c>
      <c r="I66">
        <f t="shared" si="4"/>
        <v>40</v>
      </c>
    </row>
    <row r="67" spans="1:9" x14ac:dyDescent="0.2">
      <c r="A67" t="s">
        <v>1298</v>
      </c>
      <c r="B67" t="s">
        <v>166</v>
      </c>
      <c r="C67" t="s">
        <v>776</v>
      </c>
      <c r="D67" s="154" t="str">
        <f t="shared" si="2"/>
        <v>ED314600</v>
      </c>
      <c r="F67">
        <v>1268</v>
      </c>
      <c r="G67" s="151">
        <v>11292</v>
      </c>
      <c r="H67" s="151">
        <f t="shared" si="3"/>
        <v>11292</v>
      </c>
      <c r="I67">
        <f t="shared" si="4"/>
        <v>40</v>
      </c>
    </row>
    <row r="68" spans="1:9" x14ac:dyDescent="0.2">
      <c r="A68" t="s">
        <v>1298</v>
      </c>
      <c r="B68" t="s">
        <v>169</v>
      </c>
      <c r="C68" t="s">
        <v>781</v>
      </c>
      <c r="D68" s="154" t="str">
        <f t="shared" si="2"/>
        <v>ED318000</v>
      </c>
      <c r="F68">
        <v>1268</v>
      </c>
      <c r="G68" s="151">
        <v>28069</v>
      </c>
      <c r="H68" s="151">
        <f t="shared" si="3"/>
        <v>28069</v>
      </c>
      <c r="I68">
        <f t="shared" si="4"/>
        <v>40</v>
      </c>
    </row>
    <row r="69" spans="1:9" x14ac:dyDescent="0.2">
      <c r="A69" t="s">
        <v>1298</v>
      </c>
      <c r="B69" t="s">
        <v>483</v>
      </c>
      <c r="C69" t="s">
        <v>783</v>
      </c>
      <c r="D69" s="154" t="str">
        <f t="shared" ref="D69:D104" si="5">CONCATENATE(B69,A69)</f>
        <v>ED318200</v>
      </c>
      <c r="F69">
        <v>1268</v>
      </c>
      <c r="G69" s="151">
        <v>36753</v>
      </c>
      <c r="H69" s="151">
        <f t="shared" ref="H69:H100" si="6">IF(G69&lt;0,G69*-1,G69)</f>
        <v>36753</v>
      </c>
      <c r="I69">
        <f t="shared" ref="I69:I100" si="7">IF(G69&gt;0,40,50)</f>
        <v>40</v>
      </c>
    </row>
    <row r="70" spans="1:9" x14ac:dyDescent="0.2">
      <c r="A70" t="s">
        <v>1298</v>
      </c>
      <c r="B70" t="s">
        <v>306</v>
      </c>
      <c r="C70" t="s">
        <v>784</v>
      </c>
      <c r="D70" s="154" t="str">
        <f t="shared" si="5"/>
        <v>ED318300</v>
      </c>
      <c r="F70">
        <v>1268</v>
      </c>
      <c r="G70" s="151">
        <v>5196</v>
      </c>
      <c r="H70" s="151">
        <f t="shared" si="6"/>
        <v>5196</v>
      </c>
      <c r="I70">
        <f t="shared" si="7"/>
        <v>40</v>
      </c>
    </row>
    <row r="71" spans="1:9" x14ac:dyDescent="0.2">
      <c r="A71" t="s">
        <v>1298</v>
      </c>
      <c r="B71" t="s">
        <v>484</v>
      </c>
      <c r="C71" t="s">
        <v>785</v>
      </c>
      <c r="D71" s="154" t="str">
        <f t="shared" si="5"/>
        <v>ED318400</v>
      </c>
      <c r="F71">
        <v>1268</v>
      </c>
      <c r="G71" s="151">
        <v>6280</v>
      </c>
      <c r="H71" s="151">
        <f t="shared" si="6"/>
        <v>6280</v>
      </c>
      <c r="I71">
        <f t="shared" si="7"/>
        <v>40</v>
      </c>
    </row>
    <row r="72" spans="1:9" x14ac:dyDescent="0.2">
      <c r="A72" t="s">
        <v>1298</v>
      </c>
      <c r="B72" t="s">
        <v>170</v>
      </c>
      <c r="C72" t="s">
        <v>647</v>
      </c>
      <c r="D72" s="154" t="str">
        <f t="shared" si="5"/>
        <v>ED318600</v>
      </c>
      <c r="F72">
        <v>1268</v>
      </c>
      <c r="G72" s="151">
        <v>605</v>
      </c>
      <c r="H72" s="151">
        <f t="shared" si="6"/>
        <v>605</v>
      </c>
      <c r="I72">
        <f t="shared" si="7"/>
        <v>40</v>
      </c>
    </row>
    <row r="73" spans="1:9" x14ac:dyDescent="0.2">
      <c r="A73" t="s">
        <v>1298</v>
      </c>
      <c r="B73" t="s">
        <v>485</v>
      </c>
      <c r="C73" t="s">
        <v>312</v>
      </c>
      <c r="D73" s="154" t="str">
        <f t="shared" si="5"/>
        <v>ED318700</v>
      </c>
      <c r="F73">
        <v>1268</v>
      </c>
      <c r="G73" s="151">
        <v>-2219</v>
      </c>
      <c r="H73" s="151">
        <f t="shared" si="6"/>
        <v>2219</v>
      </c>
      <c r="I73">
        <f t="shared" si="7"/>
        <v>50</v>
      </c>
    </row>
    <row r="74" spans="1:9" x14ac:dyDescent="0.2">
      <c r="A74" t="s">
        <v>1298</v>
      </c>
      <c r="B74" t="s">
        <v>528</v>
      </c>
      <c r="C74" t="s">
        <v>319</v>
      </c>
      <c r="D74" s="154" t="str">
        <f t="shared" si="5"/>
        <v>ED318800</v>
      </c>
      <c r="F74">
        <v>1268</v>
      </c>
      <c r="G74" s="151">
        <v>27426</v>
      </c>
      <c r="H74" s="151">
        <f t="shared" si="6"/>
        <v>27426</v>
      </c>
      <c r="I74">
        <f t="shared" si="7"/>
        <v>40</v>
      </c>
    </row>
    <row r="75" spans="1:9" x14ac:dyDescent="0.2">
      <c r="A75" t="s">
        <v>1298</v>
      </c>
      <c r="B75" t="s">
        <v>171</v>
      </c>
      <c r="C75" t="s">
        <v>648</v>
      </c>
      <c r="D75" s="154" t="str">
        <f t="shared" si="5"/>
        <v>ED320000</v>
      </c>
      <c r="F75">
        <v>1268</v>
      </c>
      <c r="G75" s="151">
        <v>716</v>
      </c>
      <c r="H75" s="151">
        <f t="shared" si="6"/>
        <v>716</v>
      </c>
      <c r="I75">
        <f t="shared" si="7"/>
        <v>40</v>
      </c>
    </row>
    <row r="76" spans="1:9" x14ac:dyDescent="0.2">
      <c r="A76" t="s">
        <v>1298</v>
      </c>
      <c r="B76" t="s">
        <v>529</v>
      </c>
      <c r="C76" t="s">
        <v>649</v>
      </c>
      <c r="D76" s="154" t="str">
        <f t="shared" si="5"/>
        <v>ED320500</v>
      </c>
      <c r="F76">
        <v>1268</v>
      </c>
      <c r="G76" s="151">
        <v>20636</v>
      </c>
      <c r="H76" s="151">
        <f t="shared" si="6"/>
        <v>20636</v>
      </c>
      <c r="I76">
        <f t="shared" si="7"/>
        <v>40</v>
      </c>
    </row>
    <row r="77" spans="1:9" x14ac:dyDescent="0.2">
      <c r="A77" t="s">
        <v>1298</v>
      </c>
      <c r="B77" t="s">
        <v>174</v>
      </c>
      <c r="C77" t="s">
        <v>653</v>
      </c>
      <c r="D77" s="154" t="str">
        <f t="shared" si="5"/>
        <v>ED321000</v>
      </c>
      <c r="F77">
        <v>1268</v>
      </c>
      <c r="G77" s="151">
        <v>-8440</v>
      </c>
      <c r="H77" s="151">
        <f t="shared" si="6"/>
        <v>8440</v>
      </c>
      <c r="I77">
        <f t="shared" si="7"/>
        <v>50</v>
      </c>
    </row>
    <row r="78" spans="1:9" x14ac:dyDescent="0.2">
      <c r="A78" t="s">
        <v>1298</v>
      </c>
      <c r="B78" t="s">
        <v>408</v>
      </c>
      <c r="C78" t="s">
        <v>654</v>
      </c>
      <c r="D78" s="154" t="str">
        <f t="shared" si="5"/>
        <v>ED321100</v>
      </c>
      <c r="F78">
        <v>1268</v>
      </c>
      <c r="G78" s="151">
        <v>-4334</v>
      </c>
      <c r="H78" s="151">
        <f t="shared" si="6"/>
        <v>4334</v>
      </c>
      <c r="I78">
        <f t="shared" si="7"/>
        <v>50</v>
      </c>
    </row>
    <row r="79" spans="1:9" x14ac:dyDescent="0.2">
      <c r="A79" t="s">
        <v>1298</v>
      </c>
      <c r="B79" t="s">
        <v>308</v>
      </c>
      <c r="C79" t="s">
        <v>655</v>
      </c>
      <c r="D79" s="154" t="str">
        <f t="shared" si="5"/>
        <v>ED321300</v>
      </c>
      <c r="F79">
        <v>1268</v>
      </c>
      <c r="G79" s="151">
        <v>-928</v>
      </c>
      <c r="H79" s="151">
        <f t="shared" si="6"/>
        <v>928</v>
      </c>
      <c r="I79">
        <f t="shared" si="7"/>
        <v>50</v>
      </c>
    </row>
    <row r="80" spans="1:9" x14ac:dyDescent="0.2">
      <c r="A80" t="s">
        <v>1298</v>
      </c>
      <c r="B80" t="s">
        <v>177</v>
      </c>
      <c r="C80" t="s">
        <v>329</v>
      </c>
      <c r="D80" s="154" t="str">
        <f t="shared" si="5"/>
        <v>ED322300</v>
      </c>
      <c r="F80">
        <v>1268</v>
      </c>
      <c r="G80" s="151">
        <v>-5010</v>
      </c>
      <c r="H80" s="151">
        <f t="shared" si="6"/>
        <v>5010</v>
      </c>
      <c r="I80">
        <f t="shared" si="7"/>
        <v>50</v>
      </c>
    </row>
    <row r="81" spans="1:9" x14ac:dyDescent="0.2">
      <c r="A81" t="s">
        <v>1298</v>
      </c>
      <c r="B81" t="s">
        <v>181</v>
      </c>
      <c r="C81" t="s">
        <v>663</v>
      </c>
      <c r="D81" s="154" t="str">
        <f t="shared" si="5"/>
        <v>ED323100</v>
      </c>
      <c r="F81">
        <v>1268</v>
      </c>
      <c r="G81" s="151">
        <v>2724</v>
      </c>
      <c r="H81" s="151">
        <f t="shared" si="6"/>
        <v>2724</v>
      </c>
      <c r="I81">
        <f t="shared" si="7"/>
        <v>40</v>
      </c>
    </row>
    <row r="82" spans="1:9" x14ac:dyDescent="0.2">
      <c r="A82" t="s">
        <v>1298</v>
      </c>
      <c r="B82" t="s">
        <v>413</v>
      </c>
      <c r="C82" t="s">
        <v>666</v>
      </c>
      <c r="D82" s="154" t="str">
        <f t="shared" si="5"/>
        <v>ED323400</v>
      </c>
      <c r="F82">
        <v>1268</v>
      </c>
      <c r="G82" s="151">
        <v>6488</v>
      </c>
      <c r="H82" s="151">
        <f t="shared" si="6"/>
        <v>6488</v>
      </c>
      <c r="I82">
        <f t="shared" si="7"/>
        <v>40</v>
      </c>
    </row>
    <row r="83" spans="1:9" x14ac:dyDescent="0.2">
      <c r="A83" t="s">
        <v>1298</v>
      </c>
      <c r="B83" t="s">
        <v>1</v>
      </c>
      <c r="C83" t="s">
        <v>667</v>
      </c>
      <c r="D83" s="154" t="str">
        <f t="shared" si="5"/>
        <v>ED323500</v>
      </c>
      <c r="F83">
        <v>1268</v>
      </c>
      <c r="G83" s="151">
        <v>-6048</v>
      </c>
      <c r="H83" s="151">
        <f t="shared" si="6"/>
        <v>6048</v>
      </c>
      <c r="I83">
        <f t="shared" si="7"/>
        <v>50</v>
      </c>
    </row>
    <row r="84" spans="1:9" x14ac:dyDescent="0.2">
      <c r="A84" t="s">
        <v>1298</v>
      </c>
      <c r="B84" t="s">
        <v>414</v>
      </c>
      <c r="C84" t="s">
        <v>669</v>
      </c>
      <c r="D84" s="154" t="str">
        <f t="shared" si="5"/>
        <v>ED323800</v>
      </c>
      <c r="F84">
        <v>1268</v>
      </c>
      <c r="G84" s="151">
        <v>6808</v>
      </c>
      <c r="H84" s="151">
        <f t="shared" si="6"/>
        <v>6808</v>
      </c>
      <c r="I84">
        <f t="shared" si="7"/>
        <v>40</v>
      </c>
    </row>
    <row r="85" spans="1:9" x14ac:dyDescent="0.2">
      <c r="A85" t="s">
        <v>1298</v>
      </c>
      <c r="B85" t="s">
        <v>415</v>
      </c>
      <c r="C85" t="s">
        <v>671</v>
      </c>
      <c r="D85" s="154" t="str">
        <f t="shared" si="5"/>
        <v>ED324000</v>
      </c>
      <c r="F85">
        <v>1268</v>
      </c>
      <c r="G85" s="151">
        <v>-6262</v>
      </c>
      <c r="H85" s="151">
        <f t="shared" si="6"/>
        <v>6262</v>
      </c>
      <c r="I85">
        <f t="shared" si="7"/>
        <v>50</v>
      </c>
    </row>
    <row r="86" spans="1:9" x14ac:dyDescent="0.2">
      <c r="A86" t="s">
        <v>1298</v>
      </c>
      <c r="B86" t="s">
        <v>416</v>
      </c>
      <c r="C86" t="s">
        <v>672</v>
      </c>
      <c r="D86" s="154" t="str">
        <f t="shared" si="5"/>
        <v>ED324100</v>
      </c>
      <c r="F86">
        <v>1268</v>
      </c>
      <c r="G86" s="151">
        <v>18894</v>
      </c>
      <c r="H86" s="151">
        <f t="shared" si="6"/>
        <v>18894</v>
      </c>
      <c r="I86">
        <f t="shared" si="7"/>
        <v>40</v>
      </c>
    </row>
    <row r="87" spans="1:9" x14ac:dyDescent="0.2">
      <c r="A87" t="s">
        <v>1298</v>
      </c>
      <c r="B87" t="s">
        <v>309</v>
      </c>
      <c r="C87" t="s">
        <v>673</v>
      </c>
      <c r="D87" s="154" t="str">
        <f t="shared" si="5"/>
        <v>ED324200</v>
      </c>
      <c r="F87">
        <v>1268</v>
      </c>
      <c r="G87" s="151">
        <v>-4765</v>
      </c>
      <c r="H87" s="151">
        <f t="shared" si="6"/>
        <v>4765</v>
      </c>
      <c r="I87">
        <f t="shared" si="7"/>
        <v>50</v>
      </c>
    </row>
    <row r="88" spans="1:9" x14ac:dyDescent="0.2">
      <c r="A88" t="s">
        <v>1298</v>
      </c>
      <c r="B88" t="s">
        <v>417</v>
      </c>
      <c r="C88" t="s">
        <v>676</v>
      </c>
      <c r="D88" s="154" t="str">
        <f t="shared" si="5"/>
        <v>ED324700</v>
      </c>
      <c r="F88">
        <v>1268</v>
      </c>
      <c r="G88" s="151">
        <v>4600</v>
      </c>
      <c r="H88" s="151">
        <f t="shared" si="6"/>
        <v>4600</v>
      </c>
      <c r="I88">
        <f t="shared" si="7"/>
        <v>40</v>
      </c>
    </row>
    <row r="89" spans="1:9" x14ac:dyDescent="0.2">
      <c r="A89" t="s">
        <v>1298</v>
      </c>
      <c r="B89" t="s">
        <v>310</v>
      </c>
      <c r="C89" t="s">
        <v>1010</v>
      </c>
      <c r="D89" s="154" t="str">
        <f t="shared" si="5"/>
        <v>ED325100</v>
      </c>
      <c r="F89">
        <v>1268</v>
      </c>
      <c r="G89" s="151">
        <v>-5136</v>
      </c>
      <c r="H89" s="151">
        <f t="shared" si="6"/>
        <v>5136</v>
      </c>
      <c r="I89">
        <f t="shared" si="7"/>
        <v>50</v>
      </c>
    </row>
    <row r="90" spans="1:9" x14ac:dyDescent="0.2">
      <c r="A90" t="s">
        <v>1298</v>
      </c>
      <c r="B90" t="s">
        <v>311</v>
      </c>
      <c r="C90" t="s">
        <v>1013</v>
      </c>
      <c r="D90" s="154" t="str">
        <f t="shared" si="5"/>
        <v>ED325400</v>
      </c>
      <c r="F90">
        <v>1268</v>
      </c>
      <c r="G90" s="151">
        <v>13263</v>
      </c>
      <c r="H90" s="151">
        <f t="shared" si="6"/>
        <v>13263</v>
      </c>
      <c r="I90">
        <f t="shared" si="7"/>
        <v>40</v>
      </c>
    </row>
    <row r="91" spans="1:9" x14ac:dyDescent="0.2">
      <c r="A91" t="s">
        <v>1298</v>
      </c>
      <c r="B91" t="s">
        <v>433</v>
      </c>
      <c r="C91" t="s">
        <v>1015</v>
      </c>
      <c r="D91" s="154" t="str">
        <f t="shared" si="5"/>
        <v>ED325700</v>
      </c>
      <c r="F91">
        <v>1268</v>
      </c>
      <c r="G91" s="151">
        <v>-3578</v>
      </c>
      <c r="H91" s="151">
        <f t="shared" si="6"/>
        <v>3578</v>
      </c>
      <c r="I91">
        <f t="shared" si="7"/>
        <v>50</v>
      </c>
    </row>
    <row r="92" spans="1:9" x14ac:dyDescent="0.2">
      <c r="A92" t="s">
        <v>1298</v>
      </c>
      <c r="B92" t="s">
        <v>495</v>
      </c>
      <c r="C92" t="s">
        <v>1016</v>
      </c>
      <c r="D92" s="154" t="str">
        <f t="shared" si="5"/>
        <v>ED325800</v>
      </c>
      <c r="F92">
        <v>1268</v>
      </c>
      <c r="G92" s="151">
        <v>25288</v>
      </c>
      <c r="H92" s="151">
        <f t="shared" si="6"/>
        <v>25288</v>
      </c>
      <c r="I92">
        <f t="shared" si="7"/>
        <v>40</v>
      </c>
    </row>
    <row r="93" spans="1:9" x14ac:dyDescent="0.2">
      <c r="A93" t="s">
        <v>1298</v>
      </c>
      <c r="B93" t="s">
        <v>496</v>
      </c>
      <c r="C93" t="s">
        <v>1017</v>
      </c>
      <c r="D93" s="154" t="str">
        <f t="shared" si="5"/>
        <v>ED326000</v>
      </c>
      <c r="F93">
        <v>1268</v>
      </c>
      <c r="G93" s="151">
        <v>8594</v>
      </c>
      <c r="H93" s="151">
        <f t="shared" si="6"/>
        <v>8594</v>
      </c>
      <c r="I93">
        <f t="shared" si="7"/>
        <v>40</v>
      </c>
    </row>
    <row r="94" spans="1:9" x14ac:dyDescent="0.2">
      <c r="A94" t="s">
        <v>1298</v>
      </c>
      <c r="B94" t="s">
        <v>421</v>
      </c>
      <c r="C94" t="s">
        <v>786</v>
      </c>
      <c r="D94" s="154" t="str">
        <f t="shared" si="5"/>
        <v>ED326200</v>
      </c>
      <c r="F94">
        <v>1268</v>
      </c>
      <c r="G94" s="151">
        <v>-8021</v>
      </c>
      <c r="H94" s="151">
        <f t="shared" si="6"/>
        <v>8021</v>
      </c>
      <c r="I94">
        <f t="shared" si="7"/>
        <v>50</v>
      </c>
    </row>
    <row r="95" spans="1:9" x14ac:dyDescent="0.2">
      <c r="A95" t="s">
        <v>1298</v>
      </c>
      <c r="B95" t="s">
        <v>436</v>
      </c>
      <c r="C95" t="s">
        <v>1183</v>
      </c>
      <c r="D95" s="154" t="str">
        <f t="shared" si="5"/>
        <v>ED386100</v>
      </c>
      <c r="F95">
        <v>1268</v>
      </c>
      <c r="G95" s="151">
        <v>1731</v>
      </c>
      <c r="H95" s="151">
        <f t="shared" si="6"/>
        <v>1731</v>
      </c>
      <c r="I95">
        <f t="shared" si="7"/>
        <v>40</v>
      </c>
    </row>
    <row r="96" spans="1:9" x14ac:dyDescent="0.2">
      <c r="A96" t="s">
        <v>1298</v>
      </c>
      <c r="B96" t="s">
        <v>441</v>
      </c>
      <c r="C96" t="s">
        <v>65</v>
      </c>
      <c r="D96" s="154" t="str">
        <f t="shared" si="5"/>
        <v>ED404100</v>
      </c>
      <c r="F96">
        <v>1268</v>
      </c>
      <c r="G96" s="151">
        <v>-7870</v>
      </c>
      <c r="H96" s="151">
        <f t="shared" si="6"/>
        <v>7870</v>
      </c>
      <c r="I96">
        <f t="shared" si="7"/>
        <v>50</v>
      </c>
    </row>
    <row r="97" spans="1:9" x14ac:dyDescent="0.2">
      <c r="A97" t="s">
        <v>1298</v>
      </c>
      <c r="B97" t="s">
        <v>537</v>
      </c>
      <c r="C97" t="s">
        <v>26</v>
      </c>
      <c r="D97" s="154" t="str">
        <f t="shared" si="5"/>
        <v>ED700200</v>
      </c>
      <c r="F97">
        <v>1268</v>
      </c>
      <c r="G97" s="151">
        <v>-8278</v>
      </c>
      <c r="H97" s="151">
        <f t="shared" si="6"/>
        <v>8278</v>
      </c>
      <c r="I97">
        <f t="shared" si="7"/>
        <v>50</v>
      </c>
    </row>
    <row r="98" spans="1:9" x14ac:dyDescent="0.2">
      <c r="A98" t="s">
        <v>1298</v>
      </c>
      <c r="B98" t="s">
        <v>795</v>
      </c>
      <c r="C98" t="s">
        <v>27</v>
      </c>
      <c r="D98" s="154" t="str">
        <f t="shared" si="5"/>
        <v>ED701000</v>
      </c>
      <c r="F98">
        <v>1268</v>
      </c>
      <c r="G98" s="151">
        <v>8916</v>
      </c>
      <c r="H98" s="151">
        <f t="shared" si="6"/>
        <v>8916</v>
      </c>
      <c r="I98">
        <f t="shared" si="7"/>
        <v>40</v>
      </c>
    </row>
    <row r="99" spans="1:9" x14ac:dyDescent="0.2">
      <c r="A99" t="s">
        <v>1298</v>
      </c>
      <c r="B99" t="s">
        <v>796</v>
      </c>
      <c r="C99" t="s">
        <v>28</v>
      </c>
      <c r="D99" s="154" t="str">
        <f t="shared" si="5"/>
        <v>ED701100</v>
      </c>
      <c r="F99">
        <v>1268</v>
      </c>
      <c r="G99" s="151">
        <v>18785</v>
      </c>
      <c r="H99" s="151">
        <f t="shared" si="6"/>
        <v>18785</v>
      </c>
      <c r="I99">
        <f t="shared" si="7"/>
        <v>40</v>
      </c>
    </row>
    <row r="100" spans="1:9" x14ac:dyDescent="0.2">
      <c r="A100" t="s">
        <v>1298</v>
      </c>
      <c r="B100" t="s">
        <v>798</v>
      </c>
      <c r="C100" t="s">
        <v>683</v>
      </c>
      <c r="D100" s="154" t="str">
        <f t="shared" si="5"/>
        <v>ED701700</v>
      </c>
      <c r="F100">
        <v>1268</v>
      </c>
      <c r="G100" s="151">
        <v>4067</v>
      </c>
      <c r="H100" s="151">
        <f t="shared" si="6"/>
        <v>4067</v>
      </c>
      <c r="I100">
        <f t="shared" si="7"/>
        <v>40</v>
      </c>
    </row>
    <row r="101" spans="1:9" x14ac:dyDescent="0.2">
      <c r="D101" s="154"/>
    </row>
    <row r="102" spans="1:9" x14ac:dyDescent="0.2">
      <c r="D102" s="154"/>
      <c r="G102" s="151">
        <f>SUM(G4:G101)</f>
        <v>417745</v>
      </c>
      <c r="H102" s="151">
        <f>SUM(H4:H101)</f>
        <v>757281</v>
      </c>
    </row>
    <row r="103" spans="1:9" x14ac:dyDescent="0.2">
      <c r="D103" s="154"/>
    </row>
    <row r="104" spans="1:9" x14ac:dyDescent="0.2">
      <c r="A104" t="s">
        <v>1298</v>
      </c>
      <c r="B104" t="s">
        <v>415</v>
      </c>
      <c r="C104" t="s">
        <v>671</v>
      </c>
      <c r="D104" s="154" t="str">
        <f t="shared" si="5"/>
        <v>ED324000</v>
      </c>
      <c r="F104">
        <v>1617</v>
      </c>
      <c r="G104" s="181">
        <v>-7685</v>
      </c>
      <c r="H104" s="151">
        <f t="shared" ref="H104" si="8">IF(G104&lt;0,G104*-1,G104)</f>
        <v>7685</v>
      </c>
      <c r="I104">
        <f t="shared" ref="I104" si="9">IF(G104&gt;0,40,50)</f>
        <v>50</v>
      </c>
    </row>
    <row r="109" spans="1:9" x14ac:dyDescent="0.2">
      <c r="F109">
        <v>1493</v>
      </c>
      <c r="G109" s="151">
        <f>+G102</f>
        <v>417745</v>
      </c>
      <c r="H109" s="154" t="s">
        <v>1321</v>
      </c>
    </row>
    <row r="110" spans="1:9" x14ac:dyDescent="0.2">
      <c r="F110">
        <v>1617</v>
      </c>
      <c r="G110" s="151">
        <f>+G104</f>
        <v>-7685</v>
      </c>
      <c r="H110" s="154" t="s">
        <v>1321</v>
      </c>
    </row>
    <row r="111" spans="1:9" x14ac:dyDescent="0.2">
      <c r="F111" t="s">
        <v>1322</v>
      </c>
      <c r="G111" s="151">
        <f>SUM(G109:G110)</f>
        <v>410060</v>
      </c>
      <c r="H111" s="154" t="s">
        <v>1228</v>
      </c>
    </row>
    <row r="114" spans="6:9" x14ac:dyDescent="0.2">
      <c r="G114" s="151">
        <f>SUMIF($I$3:$I$101,I114,$H$3:$H$101)</f>
        <v>587513</v>
      </c>
      <c r="I114" s="159">
        <v>40</v>
      </c>
    </row>
    <row r="115" spans="6:9" x14ac:dyDescent="0.2">
      <c r="G115" s="151">
        <f>SUMIF($I$3:$I$101,I115,$H$3:$H$101)</f>
        <v>169768</v>
      </c>
      <c r="I115" s="159">
        <v>50</v>
      </c>
    </row>
    <row r="117" spans="6:9" x14ac:dyDescent="0.2">
      <c r="G117" s="151">
        <f>+G114-G115</f>
        <v>417745</v>
      </c>
    </row>
    <row r="120" spans="6:9" x14ac:dyDescent="0.2">
      <c r="F120">
        <v>1268</v>
      </c>
      <c r="G120" t="s">
        <v>1372</v>
      </c>
    </row>
    <row r="121" spans="6:9" x14ac:dyDescent="0.2">
      <c r="F121">
        <v>1617</v>
      </c>
      <c r="G121" t="s">
        <v>1373</v>
      </c>
    </row>
    <row r="122" spans="6:9" x14ac:dyDescent="0.2">
      <c r="F122">
        <v>1493</v>
      </c>
      <c r="G122" t="s">
        <v>1374</v>
      </c>
    </row>
  </sheetData>
  <sortState xmlns:xlrd2="http://schemas.microsoft.com/office/spreadsheetml/2017/richdata2" ref="B4:G100">
    <sortCondition ref="B4:B100"/>
  </sortState>
  <phoneticPr fontId="20"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EC0A2-974F-4663-B90C-730AE8200719}">
  <dimension ref="B2:K12"/>
  <sheetViews>
    <sheetView workbookViewId="0"/>
  </sheetViews>
  <sheetFormatPr defaultRowHeight="12.75" x14ac:dyDescent="0.2"/>
  <cols>
    <col min="2" max="2" width="11.42578125" customWidth="1"/>
    <col min="4" max="26" width="14.28515625" customWidth="1"/>
  </cols>
  <sheetData>
    <row r="2" spans="2:11" x14ac:dyDescent="0.2">
      <c r="B2" s="154" t="s">
        <v>1364</v>
      </c>
      <c r="C2" s="117"/>
      <c r="D2" s="117"/>
      <c r="E2" s="247">
        <v>17472</v>
      </c>
      <c r="H2" s="244">
        <v>26703</v>
      </c>
      <c r="J2">
        <v>4064900</v>
      </c>
      <c r="K2" t="s">
        <v>1375</v>
      </c>
    </row>
    <row r="3" spans="2:11" x14ac:dyDescent="0.2">
      <c r="B3" s="154" t="s">
        <v>1365</v>
      </c>
      <c r="C3" s="117"/>
      <c r="D3" s="117"/>
      <c r="E3" s="247">
        <v>20569</v>
      </c>
      <c r="H3" s="244">
        <v>3890</v>
      </c>
      <c r="J3">
        <v>3303080</v>
      </c>
      <c r="K3" t="s">
        <v>1376</v>
      </c>
    </row>
    <row r="4" spans="2:11" x14ac:dyDescent="0.2">
      <c r="B4" s="154" t="s">
        <v>1366</v>
      </c>
      <c r="C4" s="117"/>
      <c r="D4" s="117"/>
      <c r="E4" s="247">
        <v>28189</v>
      </c>
      <c r="H4" s="244">
        <v>10493.35</v>
      </c>
      <c r="J4">
        <v>4033966</v>
      </c>
    </row>
    <row r="5" spans="2:11" x14ac:dyDescent="0.2">
      <c r="B5" s="154" t="s">
        <v>1367</v>
      </c>
      <c r="C5" s="117"/>
      <c r="D5" s="117"/>
      <c r="E5" s="247">
        <v>651</v>
      </c>
      <c r="H5" s="244">
        <v>17472</v>
      </c>
    </row>
    <row r="6" spans="2:11" x14ac:dyDescent="0.2">
      <c r="B6" s="154" t="s">
        <v>1368</v>
      </c>
      <c r="C6" s="117"/>
      <c r="D6" s="117"/>
      <c r="E6" s="247">
        <v>14256</v>
      </c>
      <c r="H6" s="244">
        <v>20569</v>
      </c>
    </row>
    <row r="7" spans="2:11" x14ac:dyDescent="0.2">
      <c r="B7" s="154" t="s">
        <v>1369</v>
      </c>
      <c r="C7" s="117"/>
      <c r="D7" s="117"/>
      <c r="E7" s="247">
        <v>15491</v>
      </c>
      <c r="H7" s="244">
        <v>28189</v>
      </c>
    </row>
    <row r="8" spans="2:11" x14ac:dyDescent="0.2">
      <c r="B8" s="154" t="s">
        <v>1370</v>
      </c>
      <c r="C8" s="117"/>
      <c r="D8" s="117"/>
      <c r="E8" s="247">
        <v>26703</v>
      </c>
      <c r="H8" s="244">
        <v>651</v>
      </c>
    </row>
    <row r="9" spans="2:11" x14ac:dyDescent="0.2">
      <c r="B9" s="154" t="s">
        <v>1370</v>
      </c>
      <c r="C9" s="117"/>
      <c r="D9" s="117"/>
      <c r="E9" s="247">
        <v>3890</v>
      </c>
      <c r="H9" s="244">
        <v>14256</v>
      </c>
    </row>
    <row r="10" spans="2:11" x14ac:dyDescent="0.2">
      <c r="B10" s="154" t="s">
        <v>1371</v>
      </c>
      <c r="C10" s="117"/>
      <c r="D10" s="117"/>
      <c r="E10" s="247">
        <v>10493.35</v>
      </c>
      <c r="H10" s="244">
        <v>15491</v>
      </c>
    </row>
    <row r="11" spans="2:11" x14ac:dyDescent="0.2">
      <c r="B11" s="117"/>
      <c r="C11" s="117"/>
      <c r="D11" s="117"/>
      <c r="E11" s="220"/>
      <c r="H11" s="244"/>
    </row>
    <row r="12" spans="2:11" x14ac:dyDescent="0.2">
      <c r="B12" s="117"/>
      <c r="C12" s="117"/>
      <c r="D12" s="117"/>
      <c r="E12" s="244">
        <f>SUM(E2:E11)</f>
        <v>137714.35</v>
      </c>
      <c r="H12" s="244">
        <f>SUM(H2:H11)</f>
        <v>137714.35</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48"/>
  <sheetViews>
    <sheetView tabSelected="1" workbookViewId="0">
      <selection activeCell="B3" sqref="B3"/>
    </sheetView>
  </sheetViews>
  <sheetFormatPr defaultRowHeight="12.75" x14ac:dyDescent="0.2"/>
  <cols>
    <col min="1" max="1" width="20.5703125" customWidth="1"/>
    <col min="2" max="2" width="45.5703125" customWidth="1"/>
    <col min="3" max="3" width="15.140625" style="23" customWidth="1"/>
    <col min="4" max="4" width="14" style="23" customWidth="1"/>
    <col min="5" max="7" width="11.140625" style="23" customWidth="1"/>
    <col min="8" max="8" width="15" style="23" customWidth="1"/>
    <col min="9" max="9" width="17.42578125" style="23" customWidth="1"/>
    <col min="10" max="10" width="13.85546875" style="23" customWidth="1"/>
    <col min="11" max="11" width="33.7109375" customWidth="1"/>
  </cols>
  <sheetData>
    <row r="1" spans="1:11" ht="18" x14ac:dyDescent="0.25">
      <c r="A1" s="36" t="s">
        <v>1382</v>
      </c>
      <c r="J1"/>
    </row>
    <row r="3" spans="1:11" s="2" customFormat="1" ht="15.75" x14ac:dyDescent="0.25">
      <c r="A3" s="1" t="s">
        <v>192</v>
      </c>
      <c r="B3" s="34"/>
      <c r="C3" s="23"/>
      <c r="D3" s="3"/>
      <c r="E3" s="3"/>
      <c r="F3" s="3"/>
      <c r="G3" s="3"/>
      <c r="H3" s="274"/>
      <c r="I3" s="274"/>
      <c r="J3" s="3"/>
    </row>
    <row r="4" spans="1:11" s="2" customFormat="1" ht="15.75" x14ac:dyDescent="0.25">
      <c r="A4" s="1" t="s">
        <v>17</v>
      </c>
      <c r="B4" s="39" t="str">
        <f>IF($B$3="","",VLOOKUP($B$3,Funding!$A$5:$D$294,2,0))</f>
        <v/>
      </c>
      <c r="C4" s="23"/>
      <c r="D4" s="3"/>
      <c r="E4" s="3"/>
      <c r="F4" s="3"/>
      <c r="G4" s="3"/>
      <c r="H4" s="274"/>
      <c r="I4" s="275"/>
      <c r="J4" s="3"/>
    </row>
    <row r="5" spans="1:11" s="2" customFormat="1" ht="15.75" x14ac:dyDescent="0.25">
      <c r="A5" s="1" t="s">
        <v>1035</v>
      </c>
      <c r="B5" s="34"/>
      <c r="C5" s="23" t="str">
        <f>IF(B5="","Please enter the name of the person who amended this return",IF(AND($B$3&gt;0,$B$5=""),"Please enter the name of the person who amended this return",""))</f>
        <v>Please enter the name of the person who amended this return</v>
      </c>
      <c r="D5" s="3"/>
      <c r="E5" s="3"/>
      <c r="F5" s="23"/>
      <c r="G5" s="23"/>
      <c r="H5" s="274"/>
      <c r="I5" s="275"/>
      <c r="J5" s="3"/>
    </row>
    <row r="6" spans="1:11" s="2" customFormat="1" ht="15.75" x14ac:dyDescent="0.25">
      <c r="A6" s="1" t="s">
        <v>18</v>
      </c>
      <c r="B6" s="34"/>
      <c r="C6" s="23"/>
      <c r="D6" s="3"/>
      <c r="E6" s="3"/>
      <c r="F6" s="23"/>
      <c r="G6" s="23"/>
      <c r="H6" s="274"/>
      <c r="I6" s="275"/>
      <c r="J6" s="3"/>
    </row>
    <row r="7" spans="1:11" x14ac:dyDescent="0.2">
      <c r="A7" s="7" t="s">
        <v>1383</v>
      </c>
      <c r="I7" s="327" t="s">
        <v>2431</v>
      </c>
      <c r="J7" s="328"/>
      <c r="K7" s="329"/>
    </row>
    <row r="8" spans="1:11" x14ac:dyDescent="0.2">
      <c r="A8" s="7"/>
    </row>
    <row r="9" spans="1:11" ht="12.75" customHeight="1" x14ac:dyDescent="0.2">
      <c r="A9" s="8" t="s">
        <v>108</v>
      </c>
      <c r="B9" s="9" t="s">
        <v>109</v>
      </c>
      <c r="C9" s="325" t="s">
        <v>1318</v>
      </c>
      <c r="D9" s="325" t="s">
        <v>1319</v>
      </c>
      <c r="E9" s="334"/>
      <c r="F9" s="335"/>
      <c r="G9" s="335" t="s">
        <v>111</v>
      </c>
      <c r="H9" s="335"/>
      <c r="I9" s="336"/>
      <c r="J9" s="330" t="s">
        <v>1316</v>
      </c>
      <c r="K9" s="166" t="s">
        <v>91</v>
      </c>
    </row>
    <row r="10" spans="1:11" x14ac:dyDescent="0.2">
      <c r="A10" s="10"/>
      <c r="B10" s="11" t="s">
        <v>112</v>
      </c>
      <c r="C10" s="326" t="s">
        <v>1384</v>
      </c>
      <c r="D10" s="326" t="s">
        <v>240</v>
      </c>
      <c r="E10" s="81" t="s">
        <v>113</v>
      </c>
      <c r="F10" s="81" t="s">
        <v>114</v>
      </c>
      <c r="G10" s="82" t="s">
        <v>115</v>
      </c>
      <c r="H10" s="82" t="s">
        <v>116</v>
      </c>
      <c r="I10" s="82" t="s">
        <v>117</v>
      </c>
      <c r="J10" s="331" t="s">
        <v>1385</v>
      </c>
      <c r="K10" s="324"/>
    </row>
    <row r="11" spans="1:11" x14ac:dyDescent="0.2">
      <c r="A11" s="13"/>
      <c r="B11" s="14"/>
      <c r="C11" s="83" t="s">
        <v>19</v>
      </c>
      <c r="D11" s="83" t="s">
        <v>19</v>
      </c>
      <c r="E11" s="83" t="s">
        <v>19</v>
      </c>
      <c r="F11" s="83" t="s">
        <v>19</v>
      </c>
      <c r="G11" s="83" t="s">
        <v>19</v>
      </c>
      <c r="H11" s="83" t="s">
        <v>19</v>
      </c>
      <c r="I11" s="83" t="s">
        <v>19</v>
      </c>
      <c r="J11" s="83" t="s">
        <v>19</v>
      </c>
      <c r="K11" s="17"/>
    </row>
    <row r="12" spans="1:11" ht="25.5" x14ac:dyDescent="0.2">
      <c r="A12" s="13"/>
      <c r="B12" s="193" t="s">
        <v>1386</v>
      </c>
      <c r="C12" s="84"/>
      <c r="D12" s="95"/>
      <c r="E12" s="85">
        <f t="array" ref="E12">SUM(IF('SAP report test'!$A$2:$A$1084=$B$3,IF('SAP report test'!$D$2:$D$1084=E10,'SAP report test'!$N$2:$N$1084)))</f>
        <v>0</v>
      </c>
      <c r="F12" s="85">
        <f t="array" ref="F12">SUM(IF('SAP report test'!$A$2:$A$1084=$B$3,IF('SAP report test'!$D$2:$D$1084=F10,'SAP report test'!$N$2:$N$1084)))</f>
        <v>0</v>
      </c>
      <c r="G12" s="85">
        <f t="array" ref="G12">SUM(IF('SAP report test'!$A$2:$A$1084=$B$3,IF('SAP report test'!$D$2:$D$1084=G10,'SAP report test'!$N$2:$N$1084)))</f>
        <v>0</v>
      </c>
      <c r="H12" s="85">
        <f t="array" ref="H12">SUM(IF('SAP report test'!$A$2:$A$1084=$B$3,IF('SAP report test'!$D$2:$D$1084=H10,'SAP report test'!$N$2:$N$1084)))</f>
        <v>0</v>
      </c>
      <c r="I12" s="97"/>
      <c r="J12" s="84"/>
      <c r="K12" s="47"/>
    </row>
    <row r="13" spans="1:11" x14ac:dyDescent="0.2">
      <c r="A13" s="13"/>
      <c r="B13" s="14"/>
      <c r="C13" s="84"/>
      <c r="D13" s="95"/>
      <c r="E13" s="82"/>
      <c r="F13" s="96"/>
      <c r="G13" s="82"/>
      <c r="H13" s="82"/>
      <c r="I13" s="97"/>
      <c r="J13" s="84"/>
      <c r="K13" s="17"/>
    </row>
    <row r="14" spans="1:11" x14ac:dyDescent="0.2">
      <c r="A14" s="8" t="s">
        <v>118</v>
      </c>
      <c r="B14" s="20" t="s">
        <v>119</v>
      </c>
      <c r="C14" s="85"/>
      <c r="D14" s="85"/>
      <c r="E14" s="85"/>
      <c r="F14" s="85"/>
      <c r="G14" s="85"/>
      <c r="H14" s="85"/>
      <c r="I14" s="85"/>
      <c r="J14" s="85"/>
      <c r="K14" s="14"/>
    </row>
    <row r="15" spans="1:11" x14ac:dyDescent="0.2">
      <c r="A15" s="41"/>
      <c r="B15" s="25" t="s">
        <v>35</v>
      </c>
      <c r="C15" s="86">
        <f>SUMIF(Balances!$A$5:$A$295,$B$3,Balances!$O$5:$O$295)</f>
        <v>0</v>
      </c>
      <c r="D15" s="86">
        <f>-SUMIF(Funding!$A$6:$A$294,$B$3,Funding!$K$6:$K$294)</f>
        <v>0</v>
      </c>
      <c r="E15" s="87">
        <f t="array" ref="E15">SUM(IF('Working paper'!$A$4:$A$587=$B$3,IF('Working paper'!$C$4:$C$587="Expenditure",'Working paper'!AN$4:AN$587,0),0))</f>
        <v>0</v>
      </c>
      <c r="F15" s="87">
        <f t="array" ref="F15">SUM(IF('Working paper'!$A$4:$A$587=$B$3,IF('Working paper'!$C$4:$C$587="Expenditure",'Working paper'!AO$4:AO$587,0),0))</f>
        <v>0</v>
      </c>
      <c r="G15" s="87">
        <f t="array" ref="G15">SUM(IF('Working paper'!$A$4:$A$587=$B$3,IF('Working paper'!$C$4:$C$587="Expenditure",'Working paper'!AP$4:AP$587,0),0))</f>
        <v>0</v>
      </c>
      <c r="H15" s="87">
        <f t="array" ref="H15">SUM(IF('Working paper'!$A$4:$A$587=$B$3,IF('Working paper'!$C$4:$C$587="Expenditure",'Working paper'!AQ$4:AQ$587,0),0))</f>
        <v>0</v>
      </c>
      <c r="I15" s="62">
        <f>SUM(E15:H15)</f>
        <v>0</v>
      </c>
      <c r="J15" s="62">
        <f>SUM(C15:H15)</f>
        <v>0</v>
      </c>
      <c r="K15" s="30"/>
    </row>
    <row r="16" spans="1:11" s="22" customFormat="1" x14ac:dyDescent="0.2">
      <c r="A16" s="16"/>
      <c r="B16" s="15" t="s">
        <v>1212</v>
      </c>
      <c r="C16" s="88"/>
      <c r="D16" s="88"/>
      <c r="E16" s="23"/>
      <c r="F16" s="88"/>
      <c r="G16" s="88"/>
      <c r="H16" s="88"/>
      <c r="I16" s="88"/>
      <c r="J16" s="88"/>
      <c r="K16" s="14"/>
    </row>
    <row r="17" spans="1:12" x14ac:dyDescent="0.2">
      <c r="A17" s="16"/>
      <c r="B17" s="27" t="s">
        <v>1290</v>
      </c>
      <c r="C17" s="86">
        <f>SUMIF(Balances!$A$5:$A$295,$B$3,Balances!$P$5:$P$295)</f>
        <v>0</v>
      </c>
      <c r="D17" s="86">
        <f>-SUMIF(Funding!$A$6:$A$294,$B$3,Funding!$D$6:$D$294)</f>
        <v>0</v>
      </c>
      <c r="E17" s="87">
        <f t="array" ref="E17">SUM(IF('Working paper'!$A$4:$A$587=$B$3,IF('Working paper'!$C$4:$C$587="Expenditure",'Working paper'!L$4:L$587,0),0))</f>
        <v>0</v>
      </c>
      <c r="F17" s="87">
        <f t="array" ref="F17">SUM(IF('Working paper'!$A$4:$A$587=$B$3,IF('Working paper'!$C$4:$C$587="Expenditure",'Working paper'!M$4:M$587,0),0))</f>
        <v>0</v>
      </c>
      <c r="G17" s="87">
        <f t="array" ref="G17">SUM(IF('Working paper'!$A$4:$A$587=$B$3,IF('Working paper'!$C$4:$C$587="Expenditure",'Working paper'!N$4:N$587,0),0))</f>
        <v>0</v>
      </c>
      <c r="H17" s="87">
        <f t="array" ref="H17">SUM(IF('Working paper'!$A$4:$A$587=$B$3,IF('Working paper'!$C$4:$C$587="Expenditure",'Working paper'!O$4:O$587,0),0))</f>
        <v>0</v>
      </c>
      <c r="I17" s="62">
        <f>SUM(E17:H17)</f>
        <v>0</v>
      </c>
      <c r="J17" s="62">
        <f>SUM(C17:H17)</f>
        <v>0</v>
      </c>
      <c r="K17" s="31"/>
    </row>
    <row r="18" spans="1:12" x14ac:dyDescent="0.2">
      <c r="A18" s="16"/>
      <c r="B18" s="196" t="s">
        <v>1215</v>
      </c>
      <c r="C18" s="86">
        <f>SUMIF(Balances!$A$5:$A$295,$B$3,Balances!$Q$5:$Q$295)</f>
        <v>0</v>
      </c>
      <c r="D18" s="86">
        <f>-SUMIF(Funding!$A$6:$A$294,$B$3,Funding!$E$6:$E$294)-SUMIF(Funding!$A$6:$A$294,$B$3,Funding!$H$6:$H$294)</f>
        <v>0</v>
      </c>
      <c r="E18" s="87">
        <f t="array" ref="E18">SUM(IF('Working paper'!$A$4:$A$587=$B$3,IF('Working paper'!$C$4:$C$587="Expenditure",'Working paper'!P$4:P$587,0),0))</f>
        <v>0</v>
      </c>
      <c r="F18" s="87">
        <f t="array" ref="F18">SUM(IF('Working paper'!$A$4:$A$587=$B$3,IF('Working paper'!$C$4:$C$587="Expenditure",'Working paper'!Q$4:Q$587,0),0))</f>
        <v>0</v>
      </c>
      <c r="G18" s="87">
        <f t="array" ref="G18">SUM(IF('Working paper'!$A$4:$A$587=$B$3,IF('Working paper'!$C$4:$C$587="Expenditure",'Working paper'!R$4:R$587,0),0))</f>
        <v>0</v>
      </c>
      <c r="H18" s="87">
        <f t="array" ref="H18">SUM(IF('Working paper'!$A$4:$A$587=$B$3,IF('Working paper'!$C$4:$C$587="Expenditure",'Working paper'!S$4:S$587,0),0))</f>
        <v>0</v>
      </c>
      <c r="I18" s="62">
        <f>SUM(E18:H18)</f>
        <v>0</v>
      </c>
      <c r="J18" s="62">
        <f>SUM(C18:H18)</f>
        <v>0</v>
      </c>
      <c r="K18" s="32"/>
    </row>
    <row r="19" spans="1:12" x14ac:dyDescent="0.2">
      <c r="A19" s="16"/>
      <c r="B19" s="14" t="s">
        <v>1211</v>
      </c>
      <c r="C19" s="86">
        <f>SUMIF(Balances!$A$5:$A$295,$B$3,Balances!$R$5:$R$295)</f>
        <v>0</v>
      </c>
      <c r="D19" s="86">
        <f>-SUMIF(Funding!$A$6:$A$294,$B$3,Funding!$F$6:$F$294)</f>
        <v>0</v>
      </c>
      <c r="E19" s="87">
        <f t="array" ref="E19">SUM(IF('Working paper'!$A$4:$A$587=$B$3,IF('Working paper'!$C$4:$C$587="Expenditure",'Working paper'!T$4:T$587,0),0))</f>
        <v>0</v>
      </c>
      <c r="F19" s="87">
        <f t="array" ref="F19">SUM(IF('Working paper'!$A$4:$A$587=$B$3,IF('Working paper'!$C$4:$C$587="Expenditure",'Working paper'!U$4:U$587,0),0))</f>
        <v>0</v>
      </c>
      <c r="G19" s="87">
        <f t="array" ref="G19">SUM(IF('Working paper'!$A$4:$A$587=$B$3,IF('Working paper'!$C$4:$C$587="Expenditure",'Working paper'!V$4:V$587,0),0))</f>
        <v>0</v>
      </c>
      <c r="H19" s="87">
        <f t="array" ref="H19">SUM(IF('Working paper'!$A$4:$A$587=$B$3,IF('Working paper'!$C$4:$C$587="Expenditure",'Working paper'!W$4:W$587,0),0))</f>
        <v>0</v>
      </c>
      <c r="I19" s="62">
        <f>SUM(E19:H19)</f>
        <v>0</v>
      </c>
      <c r="J19" s="62">
        <f>SUM(C19:H19)</f>
        <v>0</v>
      </c>
      <c r="K19" s="32"/>
    </row>
    <row r="20" spans="1:12" x14ac:dyDescent="0.2">
      <c r="A20" s="16"/>
      <c r="B20" s="14"/>
      <c r="C20" s="86"/>
      <c r="D20" s="86"/>
      <c r="E20" s="87"/>
      <c r="F20" s="87"/>
      <c r="G20" s="87"/>
      <c r="H20" s="87"/>
      <c r="I20" s="62"/>
      <c r="J20" s="62"/>
      <c r="K20" s="32"/>
    </row>
    <row r="21" spans="1:12" x14ac:dyDescent="0.2">
      <c r="A21" s="16"/>
      <c r="B21" s="17" t="s">
        <v>34</v>
      </c>
      <c r="C21" s="86">
        <f>SUMIF(Balances!$A$5:$A$295,$B$3,Balances!T$5:$T$295)</f>
        <v>0</v>
      </c>
      <c r="D21" s="86">
        <f>-SUMIF(Funding!$A$6:$A$294,$B$3,Funding!$J$6:$J$294)-SUMIF(Funding!$A$6:$A$294,$B$3,Funding!$L$6:$L$294)</f>
        <v>0</v>
      </c>
      <c r="E21" s="87">
        <f t="array" ref="E21">SUM(IF('Working paper'!$A$4:$A$587=$B$3,IF('Working paper'!$C$4:$C$587="Expenditure",'Working paper'!AB$4:AB$587,0),0))</f>
        <v>0</v>
      </c>
      <c r="F21" s="87">
        <f t="array" ref="F21">SUM(IF('Working paper'!$A$4:$A$587=$B$3,IF('Working paper'!$C$4:$C$587="Expenditure",'Working paper'!AC$4:AC$587,0),0))</f>
        <v>0</v>
      </c>
      <c r="G21" s="87">
        <f t="array" ref="G21">SUM(IF('Working paper'!$A$4:$A$587=$B$3,IF('Working paper'!$C$4:$C$587="Expenditure",'Working paper'!AD$4:AD$587,0),0))</f>
        <v>0</v>
      </c>
      <c r="H21" s="87">
        <f t="array" ref="H21">SUM(IF('Working paper'!$A$4:$A$587=$B$3,IF('Working paper'!$C$4:$C$587="Expenditure",'Working paper'!AE$4:AE$587,0),0))</f>
        <v>0</v>
      </c>
      <c r="I21" s="62">
        <f>SUM(E21:H21)</f>
        <v>0</v>
      </c>
      <c r="J21" s="62">
        <f>SUM(C21:H21)</f>
        <v>0</v>
      </c>
      <c r="K21" s="33"/>
    </row>
    <row r="22" spans="1:12" s="22" customFormat="1" x14ac:dyDescent="0.2">
      <c r="A22" s="16"/>
      <c r="B22" s="15" t="s">
        <v>1210</v>
      </c>
      <c r="C22" s="88"/>
      <c r="D22" s="88"/>
      <c r="E22" s="23"/>
      <c r="F22" s="88"/>
      <c r="G22" s="88"/>
      <c r="H22" s="88"/>
      <c r="I22" s="88"/>
      <c r="J22" s="88"/>
      <c r="K22" s="14"/>
    </row>
    <row r="23" spans="1:12" x14ac:dyDescent="0.2">
      <c r="A23" s="26"/>
      <c r="B23" s="25" t="s">
        <v>34</v>
      </c>
      <c r="C23" s="86">
        <f>SUMIF(Balances!$A$5:$A$295,$B$3,Balances!$S$5:$S$295)</f>
        <v>0</v>
      </c>
      <c r="D23" s="89"/>
      <c r="E23" s="87">
        <f t="array" ref="E23">SUM(IF('Working paper'!$A$4:$A$587=$B$3,IF('Working paper'!$C$4:$C$587="Expenditure",'Working paper'!AF$4:AF$587,0),0))</f>
        <v>0</v>
      </c>
      <c r="F23" s="87">
        <f t="array" ref="F23">SUM(IF('Working paper'!$A$4:$A$587=$B$3,IF('Working paper'!$C$4:$C$587="Expenditure",'Working paper'!AG$4:AG$587,0),0))</f>
        <v>0</v>
      </c>
      <c r="G23" s="87">
        <f t="array" ref="G23">SUM(IF('Working paper'!$A$4:$A$587=$B$3,IF('Working paper'!$C$4:$C$587="Expenditure",'Working paper'!AH$4:AH$587,0),0))</f>
        <v>0</v>
      </c>
      <c r="H23" s="87">
        <f t="array" ref="H23">SUM(IF('Working paper'!$A$4:$A$587=$B$3,IF('Working paper'!$C$4:$C$587="Expenditure",'Working paper'!AI$4:AI$587,0),0))</f>
        <v>0</v>
      </c>
      <c r="I23" s="62">
        <f>SUM(E23:H23)</f>
        <v>0</v>
      </c>
      <c r="J23" s="62">
        <f>SUM(C23:H23)</f>
        <v>0</v>
      </c>
      <c r="K23" s="30"/>
    </row>
    <row r="24" spans="1:12" s="22" customFormat="1" x14ac:dyDescent="0.2">
      <c r="A24" s="16"/>
      <c r="B24" s="14"/>
      <c r="C24" s="88"/>
      <c r="D24" s="88"/>
      <c r="E24" s="23"/>
      <c r="F24" s="88"/>
      <c r="G24" s="88"/>
      <c r="H24" s="88"/>
      <c r="I24" s="88"/>
      <c r="J24" s="88"/>
      <c r="K24" s="14"/>
    </row>
    <row r="25" spans="1:12" s="22" customFormat="1" x14ac:dyDescent="0.2">
      <c r="A25" s="29" t="s">
        <v>120</v>
      </c>
      <c r="B25" s="15" t="s">
        <v>121</v>
      </c>
      <c r="C25" s="88"/>
      <c r="D25" s="88"/>
      <c r="E25" s="23"/>
      <c r="F25" s="88"/>
      <c r="G25" s="88"/>
      <c r="H25" s="88"/>
      <c r="I25" s="88"/>
      <c r="J25" s="88"/>
      <c r="K25" s="14"/>
    </row>
    <row r="26" spans="1:12" x14ac:dyDescent="0.2">
      <c r="A26" s="45"/>
      <c r="B26" s="69" t="s">
        <v>222</v>
      </c>
      <c r="C26" s="86">
        <f>SUMIF(Balances!$A$5:$A$295,$B$3,Balances!$V$5:$V$295)</f>
        <v>0</v>
      </c>
      <c r="D26" s="89">
        <f t="array" ref="D26">SUM(IF('SAP report test'!$A$2:$A$1084=B3,IF('SAP report test'!$D$2:$D$1084="CI03",'SAP report test'!$N$2:$N$1084)))</f>
        <v>0</v>
      </c>
      <c r="E26" s="87">
        <f t="array" ref="E26">SUM(IF('Working paper'!$A$4:$A$587=$B$3,IF('Working paper'!$C$4:$C$587="Expenditure",'Working paper'!AJ$4:AJ$587,0),0))</f>
        <v>0</v>
      </c>
      <c r="F26" s="87">
        <f t="array" ref="F26">SUM(IF('Working paper'!$A$4:$A$587=$B$3,IF('Working paper'!$C$4:$C$587="Expenditure",'Working paper'!AK$4:AK$587,0),0))</f>
        <v>0</v>
      </c>
      <c r="G26" s="87">
        <f t="array" ref="G26">SUM(IF('Working paper'!$A$4:$A$587=$B$3,IF('Working paper'!$C$4:$C$587="Expenditure",'Working paper'!AL$4:AL$587,0),0))</f>
        <v>0</v>
      </c>
      <c r="H26" s="87">
        <f t="array" ref="H26">SUM(IF('Working paper'!$A$4:$A$587=$B$3,IF('Working paper'!$C$4:$C$587="Expenditure",'Working paper'!AM$4:AM$587,0),0))</f>
        <v>0</v>
      </c>
      <c r="I26" s="62">
        <f>SUM(E26:H26)</f>
        <v>0</v>
      </c>
      <c r="J26" s="62">
        <f>SUM(C26:H26)</f>
        <v>0</v>
      </c>
      <c r="K26" s="30"/>
    </row>
    <row r="27" spans="1:12" s="22" customFormat="1" x14ac:dyDescent="0.2">
      <c r="A27" s="16"/>
      <c r="B27" s="14"/>
      <c r="C27" s="88"/>
      <c r="D27" s="88"/>
      <c r="E27" s="23"/>
      <c r="F27" s="88"/>
      <c r="G27" s="88"/>
      <c r="H27" s="88"/>
      <c r="I27" s="88"/>
      <c r="J27" s="88"/>
      <c r="K27" s="14"/>
    </row>
    <row r="28" spans="1:12" s="22" customFormat="1" x14ac:dyDescent="0.2">
      <c r="A28" s="276" t="s">
        <v>122</v>
      </c>
      <c r="B28" s="15" t="s">
        <v>9</v>
      </c>
      <c r="C28" s="88"/>
      <c r="D28" s="88"/>
      <c r="E28" s="23"/>
      <c r="F28" s="88"/>
      <c r="G28" s="88"/>
      <c r="H28" s="88"/>
      <c r="I28" s="88"/>
      <c r="J28" s="88"/>
      <c r="K28" s="14"/>
    </row>
    <row r="29" spans="1:12" ht="30.75" customHeight="1" x14ac:dyDescent="0.2">
      <c r="A29" s="25"/>
      <c r="B29" s="47" t="s">
        <v>678</v>
      </c>
      <c r="C29" s="90"/>
      <c r="D29" s="91">
        <f t="array" ref="D29">SUM(IF('SAP report test'!$A$2:$A$1063=B3,IF('SAP report test'!$D$2:$D$1063=A28,'SAP report test'!$N$2:$N$1063)))</f>
        <v>0</v>
      </c>
      <c r="E29" s="87">
        <f t="array" ref="E29">SUM(IF('Working paper'!$A$4:$A$587=$B$3,IF('Working paper'!$C$4:$C$587="Expenditure",'Working paper'!H$4:H$587,0),0))</f>
        <v>0</v>
      </c>
      <c r="F29" s="87">
        <f t="array" ref="F29">SUM(IF('Working paper'!$A$4:$A$587=$B$3,IF('Working paper'!$C$4:$C$587="Expenditure",'Working paper'!I$4:I$587,0),0))</f>
        <v>0</v>
      </c>
      <c r="G29" s="87">
        <f t="array" ref="G29">SUM(IF('Working paper'!$A$4:$A$587=$B$3,IF('Working paper'!$C$4:$C$587="Expenditure",'Working paper'!J$4:J$587,0),0))</f>
        <v>0</v>
      </c>
      <c r="H29" s="87">
        <f t="array" ref="H29">SUM(IF('Working paper'!$A$4:$A$587=$B$3,IF('Working paper'!$C$4:$C$587="Expenditure",'Working paper'!K$4:K$587,0),0))</f>
        <v>0</v>
      </c>
      <c r="I29" s="85">
        <f>SUM(E29:H29)</f>
        <v>0</v>
      </c>
      <c r="J29" s="62">
        <f>SUM(D29:H29)</f>
        <v>0</v>
      </c>
      <c r="K29" s="30"/>
    </row>
    <row r="30" spans="1:12" x14ac:dyDescent="0.2">
      <c r="A30" s="18"/>
      <c r="B30" s="19" t="s">
        <v>10</v>
      </c>
      <c r="C30" s="68">
        <f t="shared" ref="C30:J30" si="0">SUM(C15:C29)</f>
        <v>0</v>
      </c>
      <c r="D30" s="68">
        <f t="shared" si="0"/>
        <v>0</v>
      </c>
      <c r="E30" s="68">
        <f t="shared" si="0"/>
        <v>0</v>
      </c>
      <c r="F30" s="68">
        <f t="shared" si="0"/>
        <v>0</v>
      </c>
      <c r="G30" s="68">
        <f t="shared" si="0"/>
        <v>0</v>
      </c>
      <c r="H30" s="68">
        <f t="shared" si="0"/>
        <v>0</v>
      </c>
      <c r="I30" s="68">
        <f t="shared" si="0"/>
        <v>0</v>
      </c>
      <c r="J30" s="68">
        <f t="shared" si="0"/>
        <v>0</v>
      </c>
      <c r="K30" s="21"/>
      <c r="L30" s="22"/>
    </row>
    <row r="31" spans="1:12" x14ac:dyDescent="0.2">
      <c r="I31" s="62">
        <f>SUM(E30:H30)</f>
        <v>0</v>
      </c>
      <c r="J31" s="68">
        <f>SUM(C30,D30,I30)</f>
        <v>0</v>
      </c>
      <c r="K31" s="22"/>
    </row>
    <row r="32" spans="1:12" x14ac:dyDescent="0.2">
      <c r="A32" s="12" t="s">
        <v>33</v>
      </c>
      <c r="B32" s="332" t="s">
        <v>1317</v>
      </c>
      <c r="C32" s="333"/>
      <c r="D32" s="87">
        <f>SUMIF('E30 transactions'!A$2:$A$32,B3,'E30 transactions'!$N$2:$N$32)</f>
        <v>0</v>
      </c>
      <c r="E32" s="57"/>
      <c r="J32" s="57"/>
      <c r="K32" s="22"/>
    </row>
    <row r="33" spans="1:11" x14ac:dyDescent="0.2">
      <c r="B33" s="23"/>
      <c r="K33" s="22"/>
    </row>
    <row r="34" spans="1:11" x14ac:dyDescent="0.2">
      <c r="A34" s="40" t="s">
        <v>37</v>
      </c>
      <c r="B34" s="77" t="s">
        <v>1327</v>
      </c>
      <c r="C34" s="87">
        <f>SUMIF('Balances &amp; Tfrs 25-26'!$B$5:$B$12,'Capital Return'!$B$3,'Balances &amp; Tfrs 25-26'!$C$5:$C$12)</f>
        <v>0</v>
      </c>
      <c r="I34" s="62">
        <f>SUM(C34:H34)</f>
        <v>0</v>
      </c>
      <c r="J34" s="68">
        <f>SUM(J30,I34)</f>
        <v>0</v>
      </c>
      <c r="K34" s="99" t="s">
        <v>625</v>
      </c>
    </row>
    <row r="35" spans="1:11" x14ac:dyDescent="0.2">
      <c r="K35" s="22"/>
    </row>
    <row r="36" spans="1:11" x14ac:dyDescent="0.2">
      <c r="A36" s="7" t="s">
        <v>32</v>
      </c>
      <c r="K36" s="22"/>
    </row>
    <row r="37" spans="1:11" x14ac:dyDescent="0.2">
      <c r="A37" s="24">
        <v>1</v>
      </c>
      <c r="B37" s="22" t="s">
        <v>622</v>
      </c>
      <c r="K37" s="22"/>
    </row>
    <row r="38" spans="1:11" x14ac:dyDescent="0.2">
      <c r="A38" s="24">
        <v>2</v>
      </c>
      <c r="B38" s="22" t="s">
        <v>36</v>
      </c>
      <c r="K38" s="22"/>
    </row>
    <row r="39" spans="1:11" x14ac:dyDescent="0.2">
      <c r="A39" s="7"/>
    </row>
    <row r="40" spans="1:11" ht="12.75" customHeight="1" x14ac:dyDescent="0.2">
      <c r="A40" s="21"/>
      <c r="B40" s="20" t="s">
        <v>11</v>
      </c>
      <c r="C40" s="325" t="s">
        <v>1316</v>
      </c>
    </row>
    <row r="41" spans="1:11" x14ac:dyDescent="0.2">
      <c r="A41" s="13"/>
      <c r="B41" s="15"/>
      <c r="C41" s="326" t="str">
        <f>+J10</f>
        <v>31.03.2026</v>
      </c>
    </row>
    <row r="42" spans="1:11" x14ac:dyDescent="0.2">
      <c r="A42" s="13"/>
      <c r="B42" s="15"/>
      <c r="C42" s="84" t="s">
        <v>19</v>
      </c>
    </row>
    <row r="43" spans="1:11" x14ac:dyDescent="0.2">
      <c r="A43" s="29" t="s">
        <v>12</v>
      </c>
      <c r="B43" s="14" t="s">
        <v>13</v>
      </c>
      <c r="C43" s="88">
        <f>SUM(J15)</f>
        <v>0</v>
      </c>
    </row>
    <row r="44" spans="1:11" x14ac:dyDescent="0.2">
      <c r="A44" s="29" t="s">
        <v>14</v>
      </c>
      <c r="B44" s="14" t="s">
        <v>1213</v>
      </c>
      <c r="C44" s="88">
        <f>SUM(J17:J23)</f>
        <v>0</v>
      </c>
    </row>
    <row r="45" spans="1:11" x14ac:dyDescent="0.2">
      <c r="A45" s="29" t="s">
        <v>15</v>
      </c>
      <c r="B45" s="14" t="s">
        <v>16</v>
      </c>
      <c r="C45" s="88">
        <f>SUM(J26:J29)</f>
        <v>0</v>
      </c>
    </row>
    <row r="46" spans="1:11" ht="25.5" x14ac:dyDescent="0.2">
      <c r="A46" s="18"/>
      <c r="B46" s="35" t="s">
        <v>1387</v>
      </c>
      <c r="C46" s="68">
        <f>SUM(C43:C45)</f>
        <v>0</v>
      </c>
      <c r="D46" s="92"/>
    </row>
    <row r="47" spans="1:11" x14ac:dyDescent="0.2">
      <c r="B47" s="77" t="s">
        <v>624</v>
      </c>
      <c r="C47" s="100">
        <f>C34</f>
        <v>0</v>
      </c>
    </row>
    <row r="48" spans="1:11" x14ac:dyDescent="0.2">
      <c r="B48" s="19" t="s">
        <v>1388</v>
      </c>
      <c r="C48" s="68">
        <f>SUM(C46:C47)</f>
        <v>0</v>
      </c>
    </row>
  </sheetData>
  <phoneticPr fontId="7" type="noConversion"/>
  <conditionalFormatting sqref="E32">
    <cfRule type="cellIs" dxfId="4" priority="1" stopIfTrue="1" operator="equal">
      <formula>"ERROR"</formula>
    </cfRule>
  </conditionalFormatting>
  <conditionalFormatting sqref="K12">
    <cfRule type="cellIs" dxfId="3" priority="2" stopIfTrue="1" operator="equal">
      <formula>"Error.  You have not fully allocated your SAP expenditure to a funding source"</formula>
    </cfRule>
  </conditionalFormatting>
  <pageMargins left="0" right="0" top="0.39370078740157483" bottom="0.39370078740157483" header="0.11811023622047245" footer="0.11811023622047245"/>
  <pageSetup paperSize="9" scale="71" orientation="landscape" r:id="rId1"/>
  <headerFooter alignWithMargins="0"/>
  <ignoredErrors>
    <ignoredError sqref="E15:H19 E21:H30"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X330"/>
  <sheetViews>
    <sheetView workbookViewId="0">
      <pane xSplit="2" ySplit="4" topLeftCell="C305" activePane="bottomRight" state="frozen"/>
      <selection activeCell="E317" sqref="E317:E319"/>
      <selection pane="topRight" activeCell="E317" sqref="E317:E319"/>
      <selection pane="bottomLeft" activeCell="E317" sqref="E317:E319"/>
      <selection pane="bottomRight" activeCell="E317" sqref="E317:E319"/>
    </sheetView>
  </sheetViews>
  <sheetFormatPr defaultColWidth="9.140625" defaultRowHeight="12.75" outlineLevelCol="1" x14ac:dyDescent="0.2"/>
  <cols>
    <col min="1" max="1" width="7.42578125" style="41" customWidth="1"/>
    <col min="2" max="2" width="40.42578125" style="22" customWidth="1"/>
    <col min="3" max="3" width="2.5703125" style="22" customWidth="1"/>
    <col min="4" max="4" width="13.85546875" style="23" customWidth="1" outlineLevel="1"/>
    <col min="5" max="5" width="12" style="23" customWidth="1" outlineLevel="1"/>
    <col min="6" max="6" width="10.7109375" style="23" customWidth="1" outlineLevel="1"/>
    <col min="7" max="7" width="12" style="23" customWidth="1" outlineLevel="1"/>
    <col min="8" max="8" width="13.7109375" style="23" customWidth="1" outlineLevel="1"/>
    <col min="9" max="9" width="11" style="23" customWidth="1" outlineLevel="1"/>
    <col min="10" max="10" width="11.28515625" style="23" customWidth="1" outlineLevel="1"/>
    <col min="11" max="11" width="15.42578125" style="23" customWidth="1"/>
    <col min="12" max="12" width="13.42578125" style="22" customWidth="1"/>
    <col min="13" max="14" width="9.7109375" style="22" customWidth="1"/>
    <col min="15" max="15" width="17" style="22" customWidth="1"/>
    <col min="16" max="16" width="15.140625" style="22" customWidth="1"/>
    <col min="17" max="17" width="17" style="22" customWidth="1"/>
    <col min="18" max="18" width="44.42578125" style="22" customWidth="1"/>
    <col min="19" max="21" width="9.140625" style="22"/>
    <col min="22" max="22" width="12.42578125" style="22" customWidth="1"/>
    <col min="23" max="23" width="12.42578125" style="43" customWidth="1"/>
    <col min="24" max="24" width="13.42578125" style="43" customWidth="1"/>
    <col min="25" max="16384" width="9.140625" style="22"/>
  </cols>
  <sheetData>
    <row r="1" spans="1:24" x14ac:dyDescent="0.2">
      <c r="A1" s="7" t="s">
        <v>1389</v>
      </c>
    </row>
    <row r="2" spans="1:24" x14ac:dyDescent="0.2">
      <c r="A2" s="7"/>
      <c r="D2" s="358" t="s">
        <v>1353</v>
      </c>
      <c r="E2" s="358"/>
      <c r="F2" s="358"/>
      <c r="G2" s="358"/>
      <c r="H2" s="358"/>
      <c r="I2" s="358"/>
      <c r="J2" s="358"/>
      <c r="K2" s="358"/>
      <c r="M2" s="359" t="s">
        <v>318</v>
      </c>
      <c r="N2" s="359" t="s">
        <v>318</v>
      </c>
    </row>
    <row r="3" spans="1:24" x14ac:dyDescent="0.2">
      <c r="A3" s="7"/>
      <c r="D3" s="55" t="s">
        <v>118</v>
      </c>
      <c r="E3" s="55" t="s">
        <v>118</v>
      </c>
      <c r="F3" s="55" t="s">
        <v>118</v>
      </c>
      <c r="G3" s="55" t="s">
        <v>118</v>
      </c>
      <c r="H3" s="55" t="s">
        <v>118</v>
      </c>
      <c r="I3" s="55" t="s">
        <v>118</v>
      </c>
      <c r="J3" s="55" t="s">
        <v>118</v>
      </c>
      <c r="K3" s="55" t="s">
        <v>118</v>
      </c>
      <c r="L3" s="55" t="s">
        <v>118</v>
      </c>
      <c r="M3" s="359"/>
      <c r="N3" s="359"/>
      <c r="W3" s="43" t="s">
        <v>1390</v>
      </c>
    </row>
    <row r="4" spans="1:24" ht="63.75" customHeight="1" x14ac:dyDescent="0.2">
      <c r="A4" s="58" t="s">
        <v>998</v>
      </c>
      <c r="B4" s="58" t="s">
        <v>93</v>
      </c>
      <c r="C4" s="25"/>
      <c r="D4" s="59" t="s">
        <v>1289</v>
      </c>
      <c r="E4" s="59" t="s">
        <v>2244</v>
      </c>
      <c r="F4" s="59" t="s">
        <v>1216</v>
      </c>
      <c r="G4" s="59"/>
      <c r="H4" s="59"/>
      <c r="I4" s="59"/>
      <c r="J4" s="59"/>
      <c r="K4" s="59" t="s">
        <v>92</v>
      </c>
      <c r="L4" s="59" t="s">
        <v>198</v>
      </c>
      <c r="M4" s="60" t="s">
        <v>315</v>
      </c>
      <c r="N4" s="60" t="s">
        <v>315</v>
      </c>
      <c r="O4" s="197" t="s">
        <v>10</v>
      </c>
      <c r="P4" s="269" t="s">
        <v>1392</v>
      </c>
      <c r="Q4" s="46" t="s">
        <v>317</v>
      </c>
      <c r="R4" s="46" t="s">
        <v>91</v>
      </c>
      <c r="U4" s="22" t="s">
        <v>677</v>
      </c>
      <c r="V4" s="22" t="s">
        <v>1285</v>
      </c>
      <c r="W4" s="344" t="s">
        <v>92</v>
      </c>
      <c r="X4" s="345" t="s">
        <v>1391</v>
      </c>
    </row>
    <row r="5" spans="1:24" x14ac:dyDescent="0.2">
      <c r="A5" s="61"/>
      <c r="B5" s="25"/>
      <c r="C5" s="25"/>
      <c r="D5" s="62"/>
      <c r="E5" s="62"/>
      <c r="F5" s="62"/>
      <c r="G5" s="62"/>
      <c r="H5" s="62"/>
      <c r="I5" s="62"/>
      <c r="J5" s="62"/>
      <c r="K5" s="62"/>
      <c r="L5" s="25"/>
      <c r="M5" s="63" t="s">
        <v>366</v>
      </c>
      <c r="N5" s="63" t="s">
        <v>1163</v>
      </c>
      <c r="O5" s="25"/>
      <c r="P5" s="239"/>
      <c r="Q5" s="25"/>
      <c r="R5" s="25"/>
      <c r="W5" s="43" t="s">
        <v>19</v>
      </c>
    </row>
    <row r="6" spans="1:24" x14ac:dyDescent="0.2">
      <c r="A6" s="64">
        <v>1005</v>
      </c>
      <c r="B6" s="65" t="s">
        <v>570</v>
      </c>
      <c r="C6" s="66" t="s">
        <v>621</v>
      </c>
      <c r="D6" s="112"/>
      <c r="E6" s="112"/>
      <c r="F6" s="112"/>
      <c r="G6" s="112"/>
      <c r="H6" s="112"/>
      <c r="I6" s="113"/>
      <c r="J6" s="113"/>
      <c r="K6" s="222">
        <f>VLOOKUP(A6,$U$6:$X$122,4,0)</f>
        <v>4452.25</v>
      </c>
      <c r="L6" s="113"/>
      <c r="M6" s="113"/>
      <c r="N6" s="113"/>
      <c r="O6" s="113">
        <f>SUM(D6:N6)</f>
        <v>4452.25</v>
      </c>
      <c r="P6" s="270" cm="1">
        <f t="array" ref="P6">SUM(IF('SAP report test'!$A$2:$A$1061=$A6,IF('SAP report test'!$D$2:$D$1061="CI01",'SAP report test'!$N$2:$N$1061)))</f>
        <v>-4452.25</v>
      </c>
      <c r="Q6" s="113">
        <f t="shared" ref="Q6:Q69" si="0">SUM(O6:P6)</f>
        <v>0</v>
      </c>
      <c r="R6" s="25"/>
      <c r="U6" s="261">
        <v>1005</v>
      </c>
      <c r="V6" t="s">
        <v>570</v>
      </c>
      <c r="W6" s="151">
        <v>4452.25</v>
      </c>
      <c r="X6" s="151">
        <f>+W6</f>
        <v>4452.25</v>
      </c>
    </row>
    <row r="7" spans="1:24" x14ac:dyDescent="0.2">
      <c r="A7" s="64">
        <v>1006</v>
      </c>
      <c r="B7" s="65" t="s">
        <v>999</v>
      </c>
      <c r="C7" s="66"/>
      <c r="D7" s="112"/>
      <c r="E7" s="112"/>
      <c r="F7" s="112"/>
      <c r="G7" s="112"/>
      <c r="H7" s="112"/>
      <c r="I7" s="113"/>
      <c r="J7" s="113"/>
      <c r="K7" s="222">
        <f>VLOOKUP(A7,$U$7:$X$122,4,0)</f>
        <v>4911.25</v>
      </c>
      <c r="L7" s="113"/>
      <c r="M7" s="113"/>
      <c r="N7" s="113"/>
      <c r="O7" s="113">
        <f t="shared" ref="O7:O70" si="1">SUM(D7:N7)</f>
        <v>4911.25</v>
      </c>
      <c r="P7" s="270">
        <f t="array" ref="P7">SUM(IF('SAP report test'!$A$2:$A$2298=$A7,IF('SAP report test'!$D$2:$D$2298="CI01",'SAP report test'!$N$2:$N$2298)))</f>
        <v>-4911.25</v>
      </c>
      <c r="Q7" s="113">
        <f t="shared" si="0"/>
        <v>0</v>
      </c>
      <c r="R7" s="25"/>
      <c r="U7" s="261">
        <v>1006</v>
      </c>
      <c r="V7" t="s">
        <v>999</v>
      </c>
      <c r="W7" s="151">
        <v>4911.25</v>
      </c>
      <c r="X7" s="151">
        <f t="shared" ref="X7:X70" si="2">+W7</f>
        <v>4911.25</v>
      </c>
    </row>
    <row r="8" spans="1:24" x14ac:dyDescent="0.2">
      <c r="A8" s="64">
        <v>1010</v>
      </c>
      <c r="B8" s="65" t="s">
        <v>572</v>
      </c>
      <c r="C8" s="66"/>
      <c r="D8" s="112"/>
      <c r="E8" s="112"/>
      <c r="F8" s="112"/>
      <c r="G8" s="112"/>
      <c r="H8" s="112"/>
      <c r="I8" s="113"/>
      <c r="J8" s="113"/>
      <c r="K8" s="222">
        <f>VLOOKUP(A8,$U$7:$X$122,4,0)</f>
        <v>4310.5</v>
      </c>
      <c r="L8" s="113"/>
      <c r="M8" s="113"/>
      <c r="N8" s="113"/>
      <c r="O8" s="113">
        <f t="shared" si="1"/>
        <v>4310.5</v>
      </c>
      <c r="P8" s="270">
        <f t="array" ref="P8">SUM(IF('SAP report test'!$A$2:$A$2298=$A8,IF('SAP report test'!$D$2:$D$2298="CI01",'SAP report test'!$N$2:$N$2298)))</f>
        <v>-4310.5</v>
      </c>
      <c r="Q8" s="113">
        <f t="shared" si="0"/>
        <v>0</v>
      </c>
      <c r="R8" s="25"/>
      <c r="U8" s="261">
        <v>1010</v>
      </c>
      <c r="V8" t="s">
        <v>572</v>
      </c>
      <c r="W8" s="151">
        <v>4310.5</v>
      </c>
      <c r="X8" s="151">
        <f t="shared" si="2"/>
        <v>4310.5</v>
      </c>
    </row>
    <row r="9" spans="1:24" x14ac:dyDescent="0.2">
      <c r="A9" s="64">
        <v>1011</v>
      </c>
      <c r="B9" s="65" t="s">
        <v>573</v>
      </c>
      <c r="C9" s="66"/>
      <c r="D9" s="112"/>
      <c r="E9" s="112"/>
      <c r="F9" s="112"/>
      <c r="G9" s="112"/>
      <c r="H9" s="112"/>
      <c r="I9" s="113"/>
      <c r="J9" s="113"/>
      <c r="K9" s="222">
        <f>VLOOKUP(A9,$U$7:$X$122,4,0)</f>
        <v>4695.25</v>
      </c>
      <c r="L9" s="113"/>
      <c r="M9" s="113"/>
      <c r="N9" s="113"/>
      <c r="O9" s="113">
        <f t="shared" si="1"/>
        <v>4695.25</v>
      </c>
      <c r="P9" s="270">
        <f t="array" ref="P9">SUM(IF('SAP report test'!$A$2:$A$2298=$A9,IF('SAP report test'!$D$2:$D$2298="CI01",'SAP report test'!$N$2:$N$2298)))</f>
        <v>-4695.25</v>
      </c>
      <c r="Q9" s="113">
        <f t="shared" si="0"/>
        <v>0</v>
      </c>
      <c r="R9" s="25"/>
      <c r="U9" s="261">
        <v>1011</v>
      </c>
      <c r="V9" t="s">
        <v>573</v>
      </c>
      <c r="W9" s="151">
        <v>4695.25</v>
      </c>
      <c r="X9" s="151">
        <f t="shared" si="2"/>
        <v>4695.25</v>
      </c>
    </row>
    <row r="10" spans="1:24" x14ac:dyDescent="0.2">
      <c r="A10" s="64">
        <v>1016</v>
      </c>
      <c r="B10" s="65" t="s">
        <v>1000</v>
      </c>
      <c r="C10" s="66"/>
      <c r="D10" s="112"/>
      <c r="E10" s="112"/>
      <c r="F10" s="112"/>
      <c r="G10" s="112"/>
      <c r="H10" s="112"/>
      <c r="I10" s="113"/>
      <c r="J10" s="113"/>
      <c r="K10" s="222"/>
      <c r="L10" s="113"/>
      <c r="M10" s="113"/>
      <c r="N10" s="113"/>
      <c r="O10" s="113">
        <f t="shared" si="1"/>
        <v>0</v>
      </c>
      <c r="P10" s="270">
        <f t="array" ref="P10">SUM(IF('SAP report test'!$A$2:$A$2298=$A10,IF('SAP report test'!$D$2:$D$2298="CI01",'SAP report test'!$N$2:$N$2298)))</f>
        <v>0</v>
      </c>
      <c r="Q10" s="113">
        <f t="shared" si="0"/>
        <v>0</v>
      </c>
      <c r="R10" s="25"/>
      <c r="U10" s="261">
        <v>1017</v>
      </c>
      <c r="V10" t="s">
        <v>575</v>
      </c>
      <c r="W10" s="151">
        <v>4702</v>
      </c>
      <c r="X10" s="151">
        <f t="shared" si="2"/>
        <v>4702</v>
      </c>
    </row>
    <row r="11" spans="1:24" x14ac:dyDescent="0.2">
      <c r="A11" s="64">
        <v>1017</v>
      </c>
      <c r="B11" s="65" t="s">
        <v>575</v>
      </c>
      <c r="C11" s="66"/>
      <c r="D11" s="112"/>
      <c r="E11" s="112"/>
      <c r="F11" s="112"/>
      <c r="G11" s="112"/>
      <c r="H11" s="112"/>
      <c r="I11" s="113"/>
      <c r="J11" s="113"/>
      <c r="K11" s="222">
        <f>VLOOKUP(A11,$U$7:$X$122,4,0)</f>
        <v>4702</v>
      </c>
      <c r="L11" s="113"/>
      <c r="M11" s="113"/>
      <c r="N11" s="113"/>
      <c r="O11" s="113">
        <f t="shared" si="1"/>
        <v>4702</v>
      </c>
      <c r="P11" s="270">
        <f t="array" ref="P11">SUM(IF('SAP report test'!$A$2:$A$2298=$A11,IF('SAP report test'!$D$2:$D$2298="CI01",'SAP report test'!$N$2:$N$2298)))</f>
        <v>-4702</v>
      </c>
      <c r="Q11" s="113">
        <f t="shared" si="0"/>
        <v>0</v>
      </c>
      <c r="R11" s="25"/>
      <c r="U11" s="261">
        <v>1019</v>
      </c>
      <c r="V11" t="s">
        <v>576</v>
      </c>
      <c r="W11" s="151">
        <v>4634.5</v>
      </c>
      <c r="X11" s="151">
        <f t="shared" si="2"/>
        <v>4634.5</v>
      </c>
    </row>
    <row r="12" spans="1:24" x14ac:dyDescent="0.2">
      <c r="A12" s="64">
        <v>1019</v>
      </c>
      <c r="B12" s="65" t="s">
        <v>576</v>
      </c>
      <c r="C12" s="66"/>
      <c r="D12" s="112"/>
      <c r="E12" s="112"/>
      <c r="F12" s="112"/>
      <c r="G12" s="112"/>
      <c r="H12" s="112"/>
      <c r="I12" s="113"/>
      <c r="J12" s="113"/>
      <c r="K12" s="222">
        <f>VLOOKUP(A12,$U$7:$X$122,4,0)</f>
        <v>4634.5</v>
      </c>
      <c r="L12" s="113"/>
      <c r="M12" s="113"/>
      <c r="N12" s="113"/>
      <c r="O12" s="113">
        <f t="shared" si="1"/>
        <v>4634.5</v>
      </c>
      <c r="P12" s="270">
        <f t="array" ref="P12">SUM(IF('SAP report test'!$A$2:$A$2298=$A12,IF('SAP report test'!$D$2:$D$2298="CI01",'SAP report test'!$N$2:$N$2298)))</f>
        <v>-4634.5</v>
      </c>
      <c r="Q12" s="113">
        <f t="shared" si="0"/>
        <v>0</v>
      </c>
      <c r="R12" s="25"/>
      <c r="U12" s="261">
        <v>1031</v>
      </c>
      <c r="V12" t="s">
        <v>580</v>
      </c>
      <c r="W12" s="151">
        <v>4352.3500000000004</v>
      </c>
      <c r="X12" s="151">
        <f t="shared" si="2"/>
        <v>4352.3500000000004</v>
      </c>
    </row>
    <row r="13" spans="1:24" x14ac:dyDescent="0.2">
      <c r="A13" s="64">
        <v>1022</v>
      </c>
      <c r="B13" s="65" t="s">
        <v>577</v>
      </c>
      <c r="C13" s="66"/>
      <c r="D13" s="112"/>
      <c r="E13" s="112"/>
      <c r="F13" s="112"/>
      <c r="G13" s="112"/>
      <c r="H13" s="112"/>
      <c r="I13" s="113"/>
      <c r="J13" s="113"/>
      <c r="K13" s="222"/>
      <c r="L13" s="113"/>
      <c r="M13" s="113"/>
      <c r="N13" s="113"/>
      <c r="O13" s="113">
        <f t="shared" si="1"/>
        <v>0</v>
      </c>
      <c r="P13" s="270">
        <f t="array" ref="P13">SUM(IF('SAP report test'!$A$2:$A$2298=$A13,IF('SAP report test'!$D$2:$D$2298="CI01",'SAP report test'!$N$2:$N$2298)))</f>
        <v>0</v>
      </c>
      <c r="Q13" s="113">
        <f t="shared" si="0"/>
        <v>0</v>
      </c>
      <c r="R13" s="25"/>
      <c r="U13" s="261">
        <v>2055</v>
      </c>
      <c r="V13" t="s">
        <v>271</v>
      </c>
      <c r="W13" s="151">
        <v>8644</v>
      </c>
      <c r="X13" s="151">
        <f t="shared" si="2"/>
        <v>8644</v>
      </c>
    </row>
    <row r="14" spans="1:24" x14ac:dyDescent="0.2">
      <c r="A14" s="64">
        <v>1024</v>
      </c>
      <c r="B14" s="65" t="s">
        <v>578</v>
      </c>
      <c r="C14" s="66"/>
      <c r="D14" s="112"/>
      <c r="E14" s="112"/>
      <c r="F14" s="112"/>
      <c r="G14" s="112"/>
      <c r="H14" s="112"/>
      <c r="I14" s="113"/>
      <c r="J14" s="113"/>
      <c r="K14" s="222"/>
      <c r="L14" s="113"/>
      <c r="M14" s="113"/>
      <c r="N14" s="113"/>
      <c r="O14" s="113">
        <f t="shared" si="1"/>
        <v>0</v>
      </c>
      <c r="P14" s="270">
        <f t="array" ref="P14">SUM(IF('SAP report test'!$A$2:$A$2298=$A14,IF('SAP report test'!$D$2:$D$2298="CI01",'SAP report test'!$N$2:$N$2298)))</f>
        <v>0</v>
      </c>
      <c r="Q14" s="113">
        <f t="shared" si="0"/>
        <v>0</v>
      </c>
      <c r="R14" s="25"/>
      <c r="U14" s="261">
        <v>2057</v>
      </c>
      <c r="V14" t="s">
        <v>585</v>
      </c>
      <c r="W14" s="151">
        <v>8752</v>
      </c>
      <c r="X14" s="151">
        <f t="shared" si="2"/>
        <v>8752</v>
      </c>
    </row>
    <row r="15" spans="1:24" x14ac:dyDescent="0.2">
      <c r="A15" s="64">
        <v>1027</v>
      </c>
      <c r="B15" s="65" t="s">
        <v>1001</v>
      </c>
      <c r="C15" s="66"/>
      <c r="D15" s="112"/>
      <c r="E15" s="112"/>
      <c r="F15" s="112"/>
      <c r="G15" s="112"/>
      <c r="H15" s="112"/>
      <c r="I15" s="113"/>
      <c r="J15" s="113"/>
      <c r="K15" s="222"/>
      <c r="L15" s="113"/>
      <c r="M15" s="113"/>
      <c r="N15" s="113"/>
      <c r="O15" s="113">
        <f t="shared" si="1"/>
        <v>0</v>
      </c>
      <c r="P15" s="270">
        <f t="array" ref="P15">SUM(IF('SAP report test'!$A$2:$A$2298=$A15,IF('SAP report test'!$D$2:$D$2298="CI01",'SAP report test'!$N$2:$N$2298)))</f>
        <v>0</v>
      </c>
      <c r="Q15" s="113">
        <f t="shared" si="0"/>
        <v>0</v>
      </c>
      <c r="R15" s="25"/>
      <c r="U15" s="261">
        <v>2058</v>
      </c>
      <c r="V15" t="s">
        <v>1269</v>
      </c>
      <c r="W15" s="151">
        <v>7431.25</v>
      </c>
      <c r="X15" s="151">
        <f t="shared" si="2"/>
        <v>7431.25</v>
      </c>
    </row>
    <row r="16" spans="1:24" x14ac:dyDescent="0.2">
      <c r="A16" s="64">
        <v>1031</v>
      </c>
      <c r="B16" s="65" t="s">
        <v>580</v>
      </c>
      <c r="C16" s="66"/>
      <c r="D16" s="112"/>
      <c r="E16" s="112"/>
      <c r="F16" s="112"/>
      <c r="G16" s="112"/>
      <c r="H16" s="112"/>
      <c r="I16" s="113"/>
      <c r="J16" s="113"/>
      <c r="K16" s="222">
        <f>VLOOKUP(A16,$U$7:$X$122,4,0)</f>
        <v>4352.3500000000004</v>
      </c>
      <c r="L16" s="113"/>
      <c r="M16" s="113"/>
      <c r="N16" s="113"/>
      <c r="O16" s="113">
        <f t="shared" si="1"/>
        <v>4352.3500000000004</v>
      </c>
      <c r="P16" s="270">
        <f t="array" ref="P16">SUM(IF('SAP report test'!$A$2:$A$2298=$A16,IF('SAP report test'!$D$2:$D$2298="CI01",'SAP report test'!$N$2:$N$2298)))</f>
        <v>-4352.3500000000004</v>
      </c>
      <c r="Q16" s="113">
        <f t="shared" si="0"/>
        <v>0</v>
      </c>
      <c r="R16" s="69"/>
      <c r="U16" s="261">
        <v>2103</v>
      </c>
      <c r="V16" t="s">
        <v>590</v>
      </c>
      <c r="W16" s="151">
        <v>4967.5</v>
      </c>
      <c r="X16" s="151">
        <f t="shared" si="2"/>
        <v>4967.5</v>
      </c>
    </row>
    <row r="17" spans="1:24" x14ac:dyDescent="0.2">
      <c r="A17" s="64">
        <v>1032</v>
      </c>
      <c r="B17" s="65" t="s">
        <v>581</v>
      </c>
      <c r="C17" s="66"/>
      <c r="D17" s="112"/>
      <c r="E17" s="112"/>
      <c r="F17" s="112"/>
      <c r="G17" s="112"/>
      <c r="H17" s="112"/>
      <c r="I17" s="113"/>
      <c r="J17" s="113"/>
      <c r="K17" s="222"/>
      <c r="L17" s="113"/>
      <c r="M17" s="113"/>
      <c r="N17" s="113"/>
      <c r="O17" s="113">
        <f t="shared" si="1"/>
        <v>0</v>
      </c>
      <c r="P17" s="270">
        <f t="array" ref="P17">SUM(IF('SAP report test'!$A$2:$A$2298=$A17,IF('SAP report test'!$D$2:$D$2298="CI01",'SAP report test'!$N$2:$N$2298)))</f>
        <v>0</v>
      </c>
      <c r="Q17" s="113">
        <f t="shared" si="0"/>
        <v>0</v>
      </c>
      <c r="R17" s="46"/>
      <c r="U17" s="261">
        <v>2104</v>
      </c>
      <c r="V17" t="s">
        <v>591</v>
      </c>
      <c r="W17" s="151">
        <v>5080</v>
      </c>
      <c r="X17" s="151">
        <f t="shared" si="2"/>
        <v>5080</v>
      </c>
    </row>
    <row r="18" spans="1:24" x14ac:dyDescent="0.2">
      <c r="A18" s="64">
        <v>2001</v>
      </c>
      <c r="B18" s="65" t="s">
        <v>582</v>
      </c>
      <c r="C18" s="66"/>
      <c r="D18" s="112"/>
      <c r="E18" s="112"/>
      <c r="F18" s="112"/>
      <c r="G18" s="112"/>
      <c r="H18" s="112"/>
      <c r="I18" s="113"/>
      <c r="J18" s="113"/>
      <c r="K18" s="222"/>
      <c r="L18" s="113"/>
      <c r="M18" s="113"/>
      <c r="N18" s="113"/>
      <c r="O18" s="113">
        <f t="shared" si="1"/>
        <v>0</v>
      </c>
      <c r="P18" s="270">
        <f t="array" ref="P18">SUM(IF('SAP report test'!$A$2:$A$2298=$A18,IF('SAP report test'!$D$2:$D$2298="CI01",'SAP report test'!$N$2:$N$2298)))</f>
        <v>0</v>
      </c>
      <c r="Q18" s="113">
        <f t="shared" si="0"/>
        <v>0</v>
      </c>
      <c r="R18" s="25"/>
      <c r="U18" s="261">
        <v>2106</v>
      </c>
      <c r="V18" t="s">
        <v>592</v>
      </c>
      <c r="W18" s="151">
        <v>6454.75</v>
      </c>
      <c r="X18" s="151">
        <f t="shared" si="2"/>
        <v>6454.75</v>
      </c>
    </row>
    <row r="19" spans="1:24" x14ac:dyDescent="0.2">
      <c r="A19" s="64">
        <v>2002</v>
      </c>
      <c r="B19" s="65" t="s">
        <v>583</v>
      </c>
      <c r="C19" s="66"/>
      <c r="D19" s="112"/>
      <c r="E19" s="112"/>
      <c r="F19" s="112"/>
      <c r="G19" s="112"/>
      <c r="H19" s="112"/>
      <c r="I19" s="113"/>
      <c r="J19" s="113"/>
      <c r="K19" s="222"/>
      <c r="L19" s="113"/>
      <c r="M19" s="113"/>
      <c r="N19" s="113"/>
      <c r="O19" s="113">
        <f t="shared" si="1"/>
        <v>0</v>
      </c>
      <c r="P19" s="270">
        <f t="array" ref="P19">SUM(IF('SAP report test'!$A$2:$A$2298=$A19,IF('SAP report test'!$D$2:$D$2298="CI01",'SAP report test'!$N$2:$N$2298)))</f>
        <v>0</v>
      </c>
      <c r="Q19" s="113">
        <f t="shared" si="0"/>
        <v>0</v>
      </c>
      <c r="R19" s="25"/>
      <c r="U19" s="261">
        <v>2200</v>
      </c>
      <c r="V19" t="s">
        <v>595</v>
      </c>
      <c r="W19" s="151">
        <v>7934.13</v>
      </c>
      <c r="X19" s="151">
        <f t="shared" si="2"/>
        <v>7934.13</v>
      </c>
    </row>
    <row r="20" spans="1:24" x14ac:dyDescent="0.2">
      <c r="A20" s="64">
        <v>2053</v>
      </c>
      <c r="B20" s="65" t="s">
        <v>627</v>
      </c>
      <c r="C20" s="66"/>
      <c r="D20" s="112"/>
      <c r="E20" s="112"/>
      <c r="F20" s="112"/>
      <c r="G20" s="112"/>
      <c r="H20" s="112"/>
      <c r="I20" s="113"/>
      <c r="J20" s="113"/>
      <c r="K20" s="222"/>
      <c r="L20" s="113"/>
      <c r="M20" s="113"/>
      <c r="N20" s="113"/>
      <c r="O20" s="113">
        <f t="shared" si="1"/>
        <v>0</v>
      </c>
      <c r="P20" s="270">
        <f t="array" ref="P20">SUM(IF('SAP report test'!$A$2:$A$2298=$A20,IF('SAP report test'!$D$2:$D$2298="CI01",'SAP report test'!$N$2:$N$2298)))</f>
        <v>0</v>
      </c>
      <c r="Q20" s="113">
        <f t="shared" si="0"/>
        <v>0</v>
      </c>
      <c r="R20" s="25"/>
      <c r="U20" s="261">
        <v>2202</v>
      </c>
      <c r="V20" t="s">
        <v>596</v>
      </c>
      <c r="W20" s="151">
        <v>7546</v>
      </c>
      <c r="X20" s="151">
        <f t="shared" si="2"/>
        <v>7546</v>
      </c>
    </row>
    <row r="21" spans="1:24" x14ac:dyDescent="0.2">
      <c r="A21" s="64">
        <v>2055</v>
      </c>
      <c r="B21" s="65" t="s">
        <v>271</v>
      </c>
      <c r="C21" s="66"/>
      <c r="D21" s="112"/>
      <c r="E21" s="112"/>
      <c r="F21" s="112"/>
      <c r="G21" s="112"/>
      <c r="H21" s="112"/>
      <c r="I21" s="113"/>
      <c r="J21" s="113"/>
      <c r="K21" s="222">
        <f>VLOOKUP(A21,$U$7:$X$122,4,0)</f>
        <v>8644</v>
      </c>
      <c r="L21" s="113"/>
      <c r="M21" s="113"/>
      <c r="N21" s="113"/>
      <c r="O21" s="113">
        <f t="shared" si="1"/>
        <v>8644</v>
      </c>
      <c r="P21" s="270">
        <f t="array" ref="P21">SUM(IF('SAP report test'!$A$2:$A$2298=$A21,IF('SAP report test'!$D$2:$D$2298="CI01",'SAP report test'!$N$2:$N$2298)))</f>
        <v>-8644</v>
      </c>
      <c r="Q21" s="113">
        <f t="shared" si="0"/>
        <v>0</v>
      </c>
      <c r="R21" s="25"/>
      <c r="U21" s="261">
        <v>2207</v>
      </c>
      <c r="V21" t="s">
        <v>597</v>
      </c>
      <c r="W21" s="151">
        <v>8338</v>
      </c>
      <c r="X21" s="151">
        <f t="shared" si="2"/>
        <v>8338</v>
      </c>
    </row>
    <row r="22" spans="1:24" x14ac:dyDescent="0.2">
      <c r="A22" s="64">
        <v>2056</v>
      </c>
      <c r="B22" s="65" t="s">
        <v>584</v>
      </c>
      <c r="C22" s="66"/>
      <c r="D22" s="112"/>
      <c r="E22" s="112"/>
      <c r="F22" s="112"/>
      <c r="G22" s="112"/>
      <c r="H22" s="112"/>
      <c r="I22" s="113"/>
      <c r="J22" s="113"/>
      <c r="K22" s="222"/>
      <c r="L22" s="113"/>
      <c r="M22" s="113"/>
      <c r="N22" s="113"/>
      <c r="O22" s="113">
        <f t="shared" si="1"/>
        <v>0</v>
      </c>
      <c r="P22" s="270">
        <f t="array" ref="P22">SUM(IF('SAP report test'!$A$2:$A$2298=$A22,IF('SAP report test'!$D$2:$D$2298="CI01",'SAP report test'!$N$2:$N$2298)))</f>
        <v>0</v>
      </c>
      <c r="Q22" s="113">
        <f t="shared" si="0"/>
        <v>0</v>
      </c>
      <c r="R22" s="25"/>
      <c r="U22" s="261">
        <v>2208</v>
      </c>
      <c r="V22" t="s">
        <v>273</v>
      </c>
      <c r="W22" s="151">
        <v>5586.25</v>
      </c>
      <c r="X22" s="151">
        <f t="shared" si="2"/>
        <v>5586.25</v>
      </c>
    </row>
    <row r="23" spans="1:24" x14ac:dyDescent="0.2">
      <c r="A23" s="64">
        <v>2057</v>
      </c>
      <c r="B23" s="65" t="s">
        <v>585</v>
      </c>
      <c r="C23" s="66"/>
      <c r="D23" s="112"/>
      <c r="E23" s="112"/>
      <c r="F23" s="112"/>
      <c r="G23" s="112"/>
      <c r="H23" s="112"/>
      <c r="I23" s="113"/>
      <c r="J23" s="113"/>
      <c r="K23" s="222">
        <f>VLOOKUP(A23,$U$7:$X$122,4,0)</f>
        <v>8752</v>
      </c>
      <c r="L23" s="113"/>
      <c r="M23" s="113"/>
      <c r="N23" s="113"/>
      <c r="O23" s="113">
        <f t="shared" si="1"/>
        <v>8752</v>
      </c>
      <c r="P23" s="270">
        <f t="array" ref="P23">SUM(IF('SAP report test'!$A$2:$A$2298=$A23,IF('SAP report test'!$D$2:$D$2298="CI01",'SAP report test'!$N$2:$N$2298)))</f>
        <v>-8752</v>
      </c>
      <c r="Q23" s="113">
        <f t="shared" si="0"/>
        <v>0</v>
      </c>
      <c r="R23" s="25"/>
      <c r="U23" s="261">
        <v>2210</v>
      </c>
      <c r="V23" t="s">
        <v>274</v>
      </c>
      <c r="W23" s="151">
        <v>9040</v>
      </c>
      <c r="X23" s="151">
        <f t="shared" si="2"/>
        <v>9040</v>
      </c>
    </row>
    <row r="24" spans="1:24" x14ac:dyDescent="0.2">
      <c r="A24" s="64">
        <v>2058</v>
      </c>
      <c r="B24" s="65" t="s">
        <v>586</v>
      </c>
      <c r="C24" s="66"/>
      <c r="D24" s="112"/>
      <c r="E24" s="112"/>
      <c r="F24" s="112"/>
      <c r="G24" s="112"/>
      <c r="H24" s="112"/>
      <c r="I24" s="113"/>
      <c r="J24" s="113"/>
      <c r="K24" s="222">
        <f>VLOOKUP(A24,$U$7:$X$122,4,0)</f>
        <v>7431.25</v>
      </c>
      <c r="L24" s="113"/>
      <c r="M24" s="113"/>
      <c r="N24" s="113"/>
      <c r="O24" s="113">
        <f t="shared" si="1"/>
        <v>7431.25</v>
      </c>
      <c r="P24" s="270">
        <f t="array" ref="P24">SUM(IF('SAP report test'!$A$2:$A$2298=$A24,IF('SAP report test'!$D$2:$D$2298="CI01",'SAP report test'!$N$2:$N$2298)))</f>
        <v>-7431.25</v>
      </c>
      <c r="Q24" s="113">
        <f t="shared" si="0"/>
        <v>0</v>
      </c>
      <c r="R24" s="25"/>
      <c r="U24" s="261">
        <v>2254</v>
      </c>
      <c r="V24" t="s">
        <v>603</v>
      </c>
      <c r="W24" s="151">
        <v>7082.5</v>
      </c>
      <c r="X24" s="151">
        <f t="shared" si="2"/>
        <v>7082.5</v>
      </c>
    </row>
    <row r="25" spans="1:24" x14ac:dyDescent="0.2">
      <c r="A25" s="64">
        <v>2059</v>
      </c>
      <c r="B25" s="65" t="s">
        <v>587</v>
      </c>
      <c r="C25" s="66"/>
      <c r="D25" s="112"/>
      <c r="E25" s="112"/>
      <c r="F25" s="112"/>
      <c r="G25" s="112"/>
      <c r="H25" s="112"/>
      <c r="I25" s="113"/>
      <c r="J25" s="113"/>
      <c r="K25" s="222"/>
      <c r="L25" s="113"/>
      <c r="M25" s="113"/>
      <c r="N25" s="113"/>
      <c r="O25" s="113">
        <f t="shared" si="1"/>
        <v>0</v>
      </c>
      <c r="P25" s="270">
        <f t="array" ref="P25">SUM(IF('SAP report test'!$A$2:$A$2298=$A25,IF('SAP report test'!$D$2:$D$2298="CI01",'SAP report test'!$N$2:$N$2298)))</f>
        <v>0</v>
      </c>
      <c r="Q25" s="113">
        <f t="shared" si="0"/>
        <v>0</v>
      </c>
      <c r="R25" s="25"/>
      <c r="U25" s="261">
        <v>2352</v>
      </c>
      <c r="V25" t="s">
        <v>608</v>
      </c>
      <c r="W25" s="151">
        <v>8637.25</v>
      </c>
      <c r="X25" s="151">
        <f t="shared" si="2"/>
        <v>8637.25</v>
      </c>
    </row>
    <row r="26" spans="1:24" x14ac:dyDescent="0.2">
      <c r="A26" s="64">
        <v>2060</v>
      </c>
      <c r="B26" s="65" t="s">
        <v>272</v>
      </c>
      <c r="C26" s="66"/>
      <c r="D26" s="112"/>
      <c r="E26" s="112"/>
      <c r="F26" s="112"/>
      <c r="G26" s="112"/>
      <c r="H26" s="112"/>
      <c r="I26" s="113"/>
      <c r="J26" s="113"/>
      <c r="K26" s="222"/>
      <c r="L26" s="113"/>
      <c r="M26" s="113"/>
      <c r="N26" s="113"/>
      <c r="O26" s="113">
        <f t="shared" si="1"/>
        <v>0</v>
      </c>
      <c r="P26" s="270">
        <f t="array" ref="P26">SUM(IF('SAP report test'!$A$2:$A$2298=$A26,IF('SAP report test'!$D$2:$D$2298="CI01",'SAP report test'!$N$2:$N$2298)))</f>
        <v>0</v>
      </c>
      <c r="Q26" s="113">
        <f t="shared" si="0"/>
        <v>0</v>
      </c>
      <c r="R26" s="25"/>
      <c r="U26" s="261">
        <v>2353</v>
      </c>
      <c r="V26" t="s">
        <v>609</v>
      </c>
      <c r="W26" s="151">
        <v>5147.5</v>
      </c>
      <c r="X26" s="151">
        <f t="shared" si="2"/>
        <v>5147.5</v>
      </c>
    </row>
    <row r="27" spans="1:24" x14ac:dyDescent="0.2">
      <c r="A27" s="64">
        <v>2100</v>
      </c>
      <c r="B27" s="65" t="s">
        <v>589</v>
      </c>
      <c r="C27" s="66"/>
      <c r="D27" s="112"/>
      <c r="E27" s="112"/>
      <c r="F27" s="112"/>
      <c r="G27" s="112"/>
      <c r="H27" s="112"/>
      <c r="I27" s="113"/>
      <c r="J27" s="113"/>
      <c r="K27" s="222"/>
      <c r="L27" s="113"/>
      <c r="M27" s="113"/>
      <c r="N27" s="113"/>
      <c r="O27" s="113">
        <f t="shared" si="1"/>
        <v>0</v>
      </c>
      <c r="P27" s="270">
        <f t="array" ref="P27">SUM(IF('SAP report test'!$A$2:$A$2298=$A27,IF('SAP report test'!$D$2:$D$2298="CI01",'SAP report test'!$N$2:$N$2298)))</f>
        <v>0</v>
      </c>
      <c r="Q27" s="113">
        <f t="shared" si="0"/>
        <v>0</v>
      </c>
      <c r="R27" s="25"/>
      <c r="U27" s="261">
        <v>2354</v>
      </c>
      <c r="V27" t="s">
        <v>610</v>
      </c>
      <c r="W27" s="151">
        <v>6936.25</v>
      </c>
      <c r="X27" s="151">
        <f t="shared" si="2"/>
        <v>6936.25</v>
      </c>
    </row>
    <row r="28" spans="1:24" x14ac:dyDescent="0.2">
      <c r="A28" s="64">
        <v>2103</v>
      </c>
      <c r="B28" s="65" t="s">
        <v>590</v>
      </c>
      <c r="C28" s="66"/>
      <c r="D28" s="112"/>
      <c r="E28" s="112"/>
      <c r="F28" s="112"/>
      <c r="G28" s="112"/>
      <c r="H28" s="112"/>
      <c r="I28" s="113"/>
      <c r="J28" s="113"/>
      <c r="K28" s="222">
        <f>VLOOKUP(A28,$U$7:$X$122,4,0)</f>
        <v>4967.5</v>
      </c>
      <c r="L28" s="113"/>
      <c r="M28" s="113"/>
      <c r="N28" s="113"/>
      <c r="O28" s="113">
        <f t="shared" si="1"/>
        <v>4967.5</v>
      </c>
      <c r="P28" s="270">
        <f t="array" ref="P28">SUM(IF('SAP report test'!$A$2:$A$2298=$A28,IF('SAP report test'!$D$2:$D$2298="CI01",'SAP report test'!$N$2:$N$2298)))</f>
        <v>-4967.5</v>
      </c>
      <c r="Q28" s="113">
        <f t="shared" si="0"/>
        <v>0</v>
      </c>
      <c r="R28" s="25"/>
      <c r="U28" s="261">
        <v>2357</v>
      </c>
      <c r="V28" t="s">
        <v>347</v>
      </c>
      <c r="W28" s="151">
        <v>7397.5</v>
      </c>
      <c r="X28" s="151">
        <f t="shared" si="2"/>
        <v>7397.5</v>
      </c>
    </row>
    <row r="29" spans="1:24" x14ac:dyDescent="0.2">
      <c r="A29" s="64">
        <v>2104</v>
      </c>
      <c r="B29" s="65" t="s">
        <v>591</v>
      </c>
      <c r="C29" s="66"/>
      <c r="D29" s="112"/>
      <c r="E29" s="112"/>
      <c r="F29" s="112"/>
      <c r="G29" s="112"/>
      <c r="H29" s="112"/>
      <c r="I29" s="113"/>
      <c r="J29" s="113"/>
      <c r="K29" s="222">
        <f>VLOOKUP(A29,$U$7:$X$122,4,0)</f>
        <v>5080</v>
      </c>
      <c r="L29" s="113"/>
      <c r="M29" s="113"/>
      <c r="N29" s="113"/>
      <c r="O29" s="113">
        <f t="shared" si="1"/>
        <v>5080</v>
      </c>
      <c r="P29" s="270">
        <f t="array" ref="P29">SUM(IF('SAP report test'!$A$2:$A$2298=$A29,IF('SAP report test'!$D$2:$D$2298="CI01",'SAP report test'!$N$2:$N$2298)))</f>
        <v>-5080</v>
      </c>
      <c r="Q29" s="113">
        <f t="shared" si="0"/>
        <v>0</v>
      </c>
      <c r="R29" s="25"/>
      <c r="U29" s="261">
        <v>2450</v>
      </c>
      <c r="V29" t="s">
        <v>348</v>
      </c>
      <c r="W29" s="151">
        <v>5732.5</v>
      </c>
      <c r="X29" s="151">
        <f t="shared" si="2"/>
        <v>5732.5</v>
      </c>
    </row>
    <row r="30" spans="1:24" x14ac:dyDescent="0.2">
      <c r="A30" s="64">
        <v>2106</v>
      </c>
      <c r="B30" s="65" t="s">
        <v>592</v>
      </c>
      <c r="C30" s="66"/>
      <c r="D30" s="112"/>
      <c r="E30" s="112"/>
      <c r="F30" s="112"/>
      <c r="G30" s="112"/>
      <c r="H30" s="112"/>
      <c r="I30" s="113"/>
      <c r="J30" s="113"/>
      <c r="K30" s="222">
        <f>VLOOKUP(A30,$U$7:$X$122,4,0)</f>
        <v>6454.75</v>
      </c>
      <c r="L30" s="113"/>
      <c r="M30" s="113"/>
      <c r="N30" s="113"/>
      <c r="O30" s="113">
        <f t="shared" si="1"/>
        <v>6454.75</v>
      </c>
      <c r="P30" s="270">
        <f t="array" ref="P30">SUM(IF('SAP report test'!$A$2:$A$2298=$A30,IF('SAP report test'!$D$2:$D$2298="CI01",'SAP report test'!$N$2:$N$2298)))</f>
        <v>-6454.75</v>
      </c>
      <c r="Q30" s="113">
        <f t="shared" si="0"/>
        <v>0</v>
      </c>
      <c r="R30" s="25"/>
      <c r="U30" s="261">
        <v>2456</v>
      </c>
      <c r="V30" t="s">
        <v>351</v>
      </c>
      <c r="W30" s="151">
        <v>4711.79</v>
      </c>
      <c r="X30" s="151">
        <f t="shared" si="2"/>
        <v>4711.79</v>
      </c>
    </row>
    <row r="31" spans="1:24" x14ac:dyDescent="0.2">
      <c r="A31" s="64">
        <v>2110</v>
      </c>
      <c r="B31" s="65" t="s">
        <v>593</v>
      </c>
      <c r="C31" s="66"/>
      <c r="D31" s="112"/>
      <c r="E31" s="112"/>
      <c r="F31" s="112"/>
      <c r="G31" s="112"/>
      <c r="H31" s="112"/>
      <c r="I31" s="113"/>
      <c r="J31" s="113"/>
      <c r="K31" s="222"/>
      <c r="L31" s="113"/>
      <c r="M31" s="113"/>
      <c r="N31" s="113"/>
      <c r="O31" s="113">
        <f t="shared" si="1"/>
        <v>0</v>
      </c>
      <c r="P31" s="270">
        <f t="array" ref="P31">SUM(IF('SAP report test'!$A$2:$A$2298=$A31,IF('SAP report test'!$D$2:$D$2298="CI01",'SAP report test'!$N$2:$N$2298)))</f>
        <v>0</v>
      </c>
      <c r="Q31" s="113">
        <f t="shared" si="0"/>
        <v>0</v>
      </c>
      <c r="R31" s="25"/>
      <c r="U31" s="261">
        <v>2463</v>
      </c>
      <c r="V31" t="s">
        <v>241</v>
      </c>
      <c r="W31" s="151">
        <v>9760</v>
      </c>
      <c r="X31" s="151">
        <f t="shared" si="2"/>
        <v>9760</v>
      </c>
    </row>
    <row r="32" spans="1:24" x14ac:dyDescent="0.2">
      <c r="A32" s="64">
        <v>2151</v>
      </c>
      <c r="B32" s="65" t="s">
        <v>594</v>
      </c>
      <c r="C32" s="66"/>
      <c r="D32" s="112"/>
      <c r="E32" s="112"/>
      <c r="F32" s="112"/>
      <c r="G32" s="112"/>
      <c r="H32" s="112"/>
      <c r="I32" s="113"/>
      <c r="J32" s="113"/>
      <c r="K32" s="222"/>
      <c r="L32" s="113"/>
      <c r="M32" s="113"/>
      <c r="N32" s="113"/>
      <c r="O32" s="113">
        <f t="shared" si="1"/>
        <v>0</v>
      </c>
      <c r="P32" s="270">
        <f t="array" ref="P32">SUM(IF('SAP report test'!$A$2:$A$2298=$A32,IF('SAP report test'!$D$2:$D$2298="CI01",'SAP report test'!$N$2:$N$2298)))</f>
        <v>0</v>
      </c>
      <c r="Q32" s="113">
        <f t="shared" si="0"/>
        <v>0</v>
      </c>
      <c r="R32" s="25"/>
      <c r="U32" s="261">
        <v>2465</v>
      </c>
      <c r="V32" t="s">
        <v>278</v>
      </c>
      <c r="W32" s="151">
        <v>6616.3</v>
      </c>
      <c r="X32" s="151">
        <f t="shared" si="2"/>
        <v>6616.3</v>
      </c>
    </row>
    <row r="33" spans="1:24" x14ac:dyDescent="0.2">
      <c r="A33" s="64">
        <v>2200</v>
      </c>
      <c r="B33" s="65" t="s">
        <v>595</v>
      </c>
      <c r="C33" s="66"/>
      <c r="D33" s="112"/>
      <c r="E33" s="112"/>
      <c r="F33" s="112"/>
      <c r="G33" s="112"/>
      <c r="H33" s="112"/>
      <c r="I33" s="113"/>
      <c r="J33" s="113"/>
      <c r="K33" s="222">
        <f>VLOOKUP(A33,$U$7:$X$122,4,0)</f>
        <v>7934.13</v>
      </c>
      <c r="L33" s="113"/>
      <c r="M33" s="113"/>
      <c r="N33" s="113"/>
      <c r="O33" s="113">
        <f>SUM(D33:N33)</f>
        <v>7934.13</v>
      </c>
      <c r="P33" s="270">
        <f t="array" ref="P33">SUM(IF('SAP report test'!$A$2:$A$2298=$A33,IF('SAP report test'!$D$2:$D$2298="CI01",'SAP report test'!$N$2:$N$2298)))</f>
        <v>-7934.13</v>
      </c>
      <c r="Q33" s="113">
        <f t="shared" si="0"/>
        <v>0</v>
      </c>
      <c r="R33" s="25"/>
      <c r="U33" s="261">
        <v>2504</v>
      </c>
      <c r="V33" t="s">
        <v>243</v>
      </c>
      <c r="W33" s="151">
        <v>5741.05</v>
      </c>
      <c r="X33" s="151">
        <f t="shared" si="2"/>
        <v>5741.05</v>
      </c>
    </row>
    <row r="34" spans="1:24" x14ac:dyDescent="0.2">
      <c r="A34" s="64">
        <v>2202</v>
      </c>
      <c r="B34" s="65" t="s">
        <v>596</v>
      </c>
      <c r="C34" s="66"/>
      <c r="D34" s="112"/>
      <c r="E34" s="112"/>
      <c r="F34" s="112"/>
      <c r="G34" s="112"/>
      <c r="H34" s="112"/>
      <c r="I34" s="113"/>
      <c r="J34" s="113"/>
      <c r="K34" s="222">
        <f>VLOOKUP(A34,$U$7:$X$122,4,0)</f>
        <v>7546</v>
      </c>
      <c r="L34" s="113"/>
      <c r="M34" s="113"/>
      <c r="N34" s="113"/>
      <c r="O34" s="113">
        <f t="shared" si="1"/>
        <v>7546</v>
      </c>
      <c r="P34" s="270">
        <f t="array" ref="P34">SUM(IF('SAP report test'!$A$2:$A$2298=$A34,IF('SAP report test'!$D$2:$D$2298="CI01",'SAP report test'!$N$2:$N$2298)))</f>
        <v>-7546</v>
      </c>
      <c r="Q34" s="113">
        <f t="shared" si="0"/>
        <v>0</v>
      </c>
      <c r="R34" s="25"/>
      <c r="U34" s="261">
        <v>2506</v>
      </c>
      <c r="V34" t="s">
        <v>244</v>
      </c>
      <c r="W34" s="151">
        <v>8016.25</v>
      </c>
      <c r="X34" s="151">
        <f t="shared" si="2"/>
        <v>8016.25</v>
      </c>
    </row>
    <row r="35" spans="1:24" x14ac:dyDescent="0.2">
      <c r="A35" s="64">
        <v>2207</v>
      </c>
      <c r="B35" s="65" t="s">
        <v>597</v>
      </c>
      <c r="C35" s="66"/>
      <c r="D35" s="112"/>
      <c r="E35" s="112"/>
      <c r="F35" s="112"/>
      <c r="G35" s="112"/>
      <c r="H35" s="112"/>
      <c r="I35" s="113"/>
      <c r="J35" s="113"/>
      <c r="K35" s="222">
        <f>VLOOKUP(A35,$U$7:$X$122,4,0)</f>
        <v>8338</v>
      </c>
      <c r="L35" s="113"/>
      <c r="M35" s="113"/>
      <c r="N35" s="113"/>
      <c r="O35" s="113">
        <f t="shared" si="1"/>
        <v>8338</v>
      </c>
      <c r="P35" s="270">
        <f t="array" ref="P35">SUM(IF('SAP report test'!$A$2:$A$2298=$A35,IF('SAP report test'!$D$2:$D$2298="CI01",'SAP report test'!$N$2:$N$2298)))</f>
        <v>-8338</v>
      </c>
      <c r="Q35" s="113">
        <f t="shared" si="0"/>
        <v>0</v>
      </c>
      <c r="R35" s="25"/>
      <c r="U35" s="261">
        <v>2507</v>
      </c>
      <c r="V35" t="s">
        <v>279</v>
      </c>
      <c r="W35" s="151">
        <v>4405</v>
      </c>
      <c r="X35" s="151">
        <f t="shared" si="2"/>
        <v>4405</v>
      </c>
    </row>
    <row r="36" spans="1:24" x14ac:dyDescent="0.2">
      <c r="A36" s="64">
        <v>2208</v>
      </c>
      <c r="B36" s="65" t="s">
        <v>273</v>
      </c>
      <c r="C36" s="66"/>
      <c r="D36" s="112"/>
      <c r="E36" s="112"/>
      <c r="F36" s="112"/>
      <c r="G36" s="112"/>
      <c r="H36" s="112"/>
      <c r="I36" s="113"/>
      <c r="J36" s="113"/>
      <c r="K36" s="222">
        <f>VLOOKUP(A36,$U$7:$X$122,4,0)</f>
        <v>5586.25</v>
      </c>
      <c r="L36" s="113"/>
      <c r="M36" s="113"/>
      <c r="N36" s="113"/>
      <c r="O36" s="113">
        <f t="shared" si="1"/>
        <v>5586.25</v>
      </c>
      <c r="P36" s="270">
        <f t="array" ref="P36">SUM(IF('SAP report test'!$A$2:$A$2298=$A36,IF('SAP report test'!$D$2:$D$2298="CI01",'SAP report test'!$N$2:$N$2298)))</f>
        <v>-5586.25</v>
      </c>
      <c r="Q36" s="113">
        <f t="shared" si="0"/>
        <v>0</v>
      </c>
      <c r="R36" s="25"/>
      <c r="U36" s="261">
        <v>2510</v>
      </c>
      <c r="V36" t="s">
        <v>245</v>
      </c>
      <c r="W36" s="151">
        <v>5867.5</v>
      </c>
      <c r="X36" s="151">
        <f t="shared" si="2"/>
        <v>5867.5</v>
      </c>
    </row>
    <row r="37" spans="1:24" x14ac:dyDescent="0.2">
      <c r="A37" s="64">
        <v>2209</v>
      </c>
      <c r="B37" s="65" t="s">
        <v>598</v>
      </c>
      <c r="C37" s="66"/>
      <c r="D37" s="112"/>
      <c r="E37" s="112"/>
      <c r="F37" s="112"/>
      <c r="G37" s="112"/>
      <c r="H37" s="112"/>
      <c r="I37" s="113"/>
      <c r="J37" s="113"/>
      <c r="K37" s="222"/>
      <c r="L37" s="113"/>
      <c r="M37" s="113"/>
      <c r="N37" s="113"/>
      <c r="O37" s="113">
        <f t="shared" si="1"/>
        <v>0</v>
      </c>
      <c r="P37" s="270">
        <f t="array" ref="P37">SUM(IF('SAP report test'!$A$2:$A$2298=$A37,IF('SAP report test'!$D$2:$D$2298="CI01",'SAP report test'!$N$2:$N$2298)))</f>
        <v>0</v>
      </c>
      <c r="Q37" s="113">
        <f t="shared" si="0"/>
        <v>0</v>
      </c>
      <c r="R37" s="25"/>
      <c r="U37" s="261">
        <v>2512</v>
      </c>
      <c r="V37" t="s">
        <v>246</v>
      </c>
      <c r="W37" s="151">
        <v>5923.75</v>
      </c>
      <c r="X37" s="151">
        <f t="shared" si="2"/>
        <v>5923.75</v>
      </c>
    </row>
    <row r="38" spans="1:24" x14ac:dyDescent="0.2">
      <c r="A38" s="64">
        <v>2210</v>
      </c>
      <c r="B38" s="65" t="s">
        <v>274</v>
      </c>
      <c r="C38" s="66"/>
      <c r="D38" s="112"/>
      <c r="E38" s="112"/>
      <c r="F38" s="112"/>
      <c r="G38" s="112"/>
      <c r="H38" s="112"/>
      <c r="I38" s="113"/>
      <c r="J38" s="113"/>
      <c r="K38" s="222">
        <f>VLOOKUP(A38,$U$7:$X$122,4,0)</f>
        <v>9040</v>
      </c>
      <c r="L38" s="113"/>
      <c r="M38" s="113"/>
      <c r="N38" s="113"/>
      <c r="O38" s="113">
        <f t="shared" si="1"/>
        <v>9040</v>
      </c>
      <c r="P38" s="270">
        <f t="array" ref="P38">SUM(IF('SAP report test'!$A$2:$A$2298=$A38,IF('SAP report test'!$D$2:$D$2298="CI01",'SAP report test'!$N$2:$N$2298)))</f>
        <v>-9040</v>
      </c>
      <c r="Q38" s="113">
        <f t="shared" si="0"/>
        <v>0</v>
      </c>
      <c r="R38" s="25"/>
      <c r="U38" s="261">
        <v>2525</v>
      </c>
      <c r="V38" t="s">
        <v>250</v>
      </c>
      <c r="W38" s="151">
        <v>7477.67</v>
      </c>
      <c r="X38" s="151">
        <f t="shared" si="2"/>
        <v>7477.67</v>
      </c>
    </row>
    <row r="39" spans="1:24" x14ac:dyDescent="0.2">
      <c r="A39" s="64">
        <v>2211</v>
      </c>
      <c r="B39" s="65" t="s">
        <v>275</v>
      </c>
      <c r="C39" s="66"/>
      <c r="D39" s="112"/>
      <c r="E39" s="112"/>
      <c r="F39" s="112"/>
      <c r="G39" s="112"/>
      <c r="H39" s="112"/>
      <c r="I39" s="113"/>
      <c r="J39" s="113"/>
      <c r="K39" s="222"/>
      <c r="L39" s="113"/>
      <c r="M39" s="113"/>
      <c r="N39" s="113"/>
      <c r="O39" s="113">
        <f t="shared" si="1"/>
        <v>0</v>
      </c>
      <c r="P39" s="270">
        <f t="array" ref="P39">SUM(IF('SAP report test'!$A$2:$A$2298=$A39,IF('SAP report test'!$D$2:$D$2298="CI01",'SAP report test'!$N$2:$N$2298)))</f>
        <v>0</v>
      </c>
      <c r="Q39" s="113">
        <f t="shared" si="0"/>
        <v>0</v>
      </c>
      <c r="R39" s="46"/>
      <c r="U39" s="261">
        <v>2527</v>
      </c>
      <c r="V39" t="s">
        <v>251</v>
      </c>
      <c r="W39" s="151">
        <v>11098.75</v>
      </c>
      <c r="X39" s="151">
        <f t="shared" si="2"/>
        <v>11098.75</v>
      </c>
    </row>
    <row r="40" spans="1:24" x14ac:dyDescent="0.2">
      <c r="A40" s="64">
        <v>2250</v>
      </c>
      <c r="B40" s="65" t="s">
        <v>600</v>
      </c>
      <c r="C40" s="66"/>
      <c r="D40" s="112"/>
      <c r="E40" s="112"/>
      <c r="F40" s="112"/>
      <c r="G40" s="112"/>
      <c r="H40" s="112"/>
      <c r="I40" s="113"/>
      <c r="J40" s="113"/>
      <c r="K40" s="222"/>
      <c r="L40" s="113"/>
      <c r="M40" s="113"/>
      <c r="N40" s="113"/>
      <c r="O40" s="113">
        <f t="shared" si="1"/>
        <v>0</v>
      </c>
      <c r="P40" s="270">
        <f t="array" ref="P40">SUM(IF('SAP report test'!$A$2:$A$2298=$A40,IF('SAP report test'!$D$2:$D$2298="CI01",'SAP report test'!$N$2:$N$2298)))</f>
        <v>0</v>
      </c>
      <c r="Q40" s="113">
        <f t="shared" si="0"/>
        <v>0</v>
      </c>
      <c r="R40" s="25"/>
      <c r="U40" s="261">
        <v>2533</v>
      </c>
      <c r="V40" t="s">
        <v>254</v>
      </c>
      <c r="W40" s="151">
        <v>6477.25</v>
      </c>
      <c r="X40" s="151">
        <f t="shared" si="2"/>
        <v>6477.25</v>
      </c>
    </row>
    <row r="41" spans="1:24" x14ac:dyDescent="0.2">
      <c r="A41" s="64">
        <v>2251</v>
      </c>
      <c r="B41" s="65" t="s">
        <v>601</v>
      </c>
      <c r="C41" s="66"/>
      <c r="D41" s="112"/>
      <c r="E41" s="112"/>
      <c r="F41" s="112"/>
      <c r="G41" s="112"/>
      <c r="H41" s="112"/>
      <c r="I41" s="113"/>
      <c r="J41" s="113"/>
      <c r="K41" s="222"/>
      <c r="L41" s="113"/>
      <c r="M41" s="113"/>
      <c r="N41" s="113"/>
      <c r="O41" s="113">
        <f t="shared" si="1"/>
        <v>0</v>
      </c>
      <c r="P41" s="270">
        <f t="array" ref="P41">SUM(IF('SAP report test'!$A$2:$A$2298=$A41,IF('SAP report test'!$D$2:$D$2298="CI01",'SAP report test'!$N$2:$N$2298)))</f>
        <v>0</v>
      </c>
      <c r="Q41" s="113">
        <f t="shared" si="0"/>
        <v>0</v>
      </c>
      <c r="R41" s="25"/>
      <c r="U41" s="261">
        <v>2555</v>
      </c>
      <c r="V41" t="s">
        <v>258</v>
      </c>
      <c r="W41" s="151">
        <v>7425.63</v>
      </c>
      <c r="X41" s="151">
        <f t="shared" si="2"/>
        <v>7425.63</v>
      </c>
    </row>
    <row r="42" spans="1:24" x14ac:dyDescent="0.2">
      <c r="A42" s="64">
        <v>2252</v>
      </c>
      <c r="B42" s="65" t="s">
        <v>602</v>
      </c>
      <c r="C42" s="66"/>
      <c r="D42" s="112"/>
      <c r="E42" s="112"/>
      <c r="F42" s="112"/>
      <c r="G42" s="112"/>
      <c r="H42" s="112"/>
      <c r="I42" s="113"/>
      <c r="J42" s="113"/>
      <c r="K42" s="222"/>
      <c r="L42" s="113"/>
      <c r="M42" s="113"/>
      <c r="N42" s="113"/>
      <c r="O42" s="113">
        <f t="shared" si="1"/>
        <v>0</v>
      </c>
      <c r="P42" s="270">
        <f t="array" ref="P42">SUM(IF('SAP report test'!$A$2:$A$2298=$A42,IF('SAP report test'!$D$2:$D$2298="CI01",'SAP report test'!$N$2:$N$2298)))</f>
        <v>0</v>
      </c>
      <c r="Q42" s="113">
        <f t="shared" si="0"/>
        <v>0</v>
      </c>
      <c r="R42" s="25"/>
      <c r="U42" s="261">
        <v>2560</v>
      </c>
      <c r="V42" t="s">
        <v>629</v>
      </c>
      <c r="W42" s="151">
        <v>6328.75</v>
      </c>
      <c r="X42" s="151">
        <f t="shared" si="2"/>
        <v>6328.75</v>
      </c>
    </row>
    <row r="43" spans="1:24" x14ac:dyDescent="0.2">
      <c r="A43" s="64">
        <v>2254</v>
      </c>
      <c r="B43" s="65" t="s">
        <v>603</v>
      </c>
      <c r="C43" s="66"/>
      <c r="D43" s="112"/>
      <c r="E43" s="112"/>
      <c r="F43" s="112"/>
      <c r="G43" s="112"/>
      <c r="H43" s="112"/>
      <c r="I43" s="113"/>
      <c r="J43" s="113"/>
      <c r="K43" s="222">
        <f>VLOOKUP(A43,$U$7:$X$122,4,0)</f>
        <v>7082.5</v>
      </c>
      <c r="L43" s="113"/>
      <c r="M43" s="113"/>
      <c r="N43" s="113"/>
      <c r="O43" s="113">
        <f t="shared" si="1"/>
        <v>7082.5</v>
      </c>
      <c r="P43" s="270">
        <f t="array" ref="P43">SUM(IF('SAP report test'!$A$2:$A$2298=$A43,IF('SAP report test'!$D$2:$D$2298="CI01",'SAP report test'!$N$2:$N$2298)))</f>
        <v>-7082.5</v>
      </c>
      <c r="Q43" s="113">
        <f t="shared" si="0"/>
        <v>0</v>
      </c>
      <c r="R43" s="25"/>
      <c r="U43" s="261">
        <v>2563</v>
      </c>
      <c r="V43" t="s">
        <v>262</v>
      </c>
      <c r="W43" s="151">
        <v>6306.25</v>
      </c>
      <c r="X43" s="151">
        <f t="shared" si="2"/>
        <v>6306.25</v>
      </c>
    </row>
    <row r="44" spans="1:24" x14ac:dyDescent="0.2">
      <c r="A44" s="64">
        <v>2255</v>
      </c>
      <c r="B44" s="65" t="s">
        <v>604</v>
      </c>
      <c r="C44" s="66"/>
      <c r="D44" s="112"/>
      <c r="E44" s="112"/>
      <c r="F44" s="112"/>
      <c r="G44" s="112"/>
      <c r="H44" s="112"/>
      <c r="I44" s="112"/>
      <c r="J44" s="113"/>
      <c r="K44" s="222"/>
      <c r="L44" s="113"/>
      <c r="M44" s="113"/>
      <c r="N44" s="113"/>
      <c r="O44" s="113">
        <f t="shared" si="1"/>
        <v>0</v>
      </c>
      <c r="P44" s="270">
        <f t="array" ref="P44">SUM(IF('SAP report test'!$A$2:$A$2298=$A44,IF('SAP report test'!$D$2:$D$2298="CI01",'SAP report test'!$N$2:$N$2298)))</f>
        <v>0</v>
      </c>
      <c r="Q44" s="113">
        <f t="shared" si="0"/>
        <v>0</v>
      </c>
      <c r="R44" s="25"/>
      <c r="U44" s="261">
        <v>2565</v>
      </c>
      <c r="V44" t="s">
        <v>263</v>
      </c>
      <c r="W44" s="151">
        <v>5001.25</v>
      </c>
      <c r="X44" s="151">
        <f t="shared" si="2"/>
        <v>5001.25</v>
      </c>
    </row>
    <row r="45" spans="1:24" x14ac:dyDescent="0.2">
      <c r="A45" s="64">
        <v>2302</v>
      </c>
      <c r="B45" s="65" t="s">
        <v>605</v>
      </c>
      <c r="C45" s="66"/>
      <c r="D45" s="112"/>
      <c r="E45" s="112"/>
      <c r="F45" s="112"/>
      <c r="G45" s="112"/>
      <c r="H45" s="112"/>
      <c r="I45" s="113"/>
      <c r="J45" s="113"/>
      <c r="K45" s="222"/>
      <c r="L45" s="113"/>
      <c r="M45" s="113"/>
      <c r="N45" s="113"/>
      <c r="O45" s="113">
        <f t="shared" si="1"/>
        <v>0</v>
      </c>
      <c r="P45" s="270">
        <f t="array" ref="P45">SUM(IF('SAP report test'!$A$2:$A$2298=$A45,IF('SAP report test'!$D$2:$D$2298="CI01",'SAP report test'!$N$2:$N$2298)))</f>
        <v>0</v>
      </c>
      <c r="Q45" s="113">
        <f t="shared" si="0"/>
        <v>0</v>
      </c>
      <c r="R45" s="25"/>
      <c r="U45" s="261">
        <v>2583</v>
      </c>
      <c r="V45" t="s">
        <v>43</v>
      </c>
      <c r="W45" s="151">
        <v>6396.25</v>
      </c>
      <c r="X45" s="151">
        <f t="shared" si="2"/>
        <v>6396.25</v>
      </c>
    </row>
    <row r="46" spans="1:24" x14ac:dyDescent="0.2">
      <c r="A46" s="64">
        <v>2303</v>
      </c>
      <c r="B46" s="65" t="s">
        <v>606</v>
      </c>
      <c r="C46" s="66"/>
      <c r="D46" s="112"/>
      <c r="E46" s="112"/>
      <c r="F46" s="112"/>
      <c r="G46" s="112"/>
      <c r="H46" s="112"/>
      <c r="I46" s="113"/>
      <c r="J46" s="113"/>
      <c r="K46" s="222"/>
      <c r="L46" s="113"/>
      <c r="M46" s="113"/>
      <c r="N46" s="113"/>
      <c r="O46" s="113">
        <f t="shared" si="1"/>
        <v>0</v>
      </c>
      <c r="P46" s="270">
        <f t="array" ref="P46">SUM(IF('SAP report test'!$A$2:$A$2298=$A46,IF('SAP report test'!$D$2:$D$2298="CI01",'SAP report test'!$N$2:$N$2298)))</f>
        <v>0</v>
      </c>
      <c r="Q46" s="113">
        <f t="shared" si="0"/>
        <v>0</v>
      </c>
      <c r="R46" s="25"/>
      <c r="U46" s="261">
        <v>2587</v>
      </c>
      <c r="V46" t="s">
        <v>44</v>
      </c>
      <c r="W46" s="151">
        <v>6399.63</v>
      </c>
      <c r="X46" s="151">
        <f t="shared" si="2"/>
        <v>6399.63</v>
      </c>
    </row>
    <row r="47" spans="1:24" x14ac:dyDescent="0.2">
      <c r="A47" s="64">
        <v>2304</v>
      </c>
      <c r="B47" s="65" t="s">
        <v>276</v>
      </c>
      <c r="C47" s="66"/>
      <c r="D47" s="112"/>
      <c r="E47" s="112"/>
      <c r="F47" s="112"/>
      <c r="G47" s="112"/>
      <c r="H47" s="112"/>
      <c r="I47" s="113"/>
      <c r="J47" s="113"/>
      <c r="K47" s="222"/>
      <c r="L47" s="113"/>
      <c r="M47" s="113"/>
      <c r="N47" s="113"/>
      <c r="O47" s="113">
        <f t="shared" si="1"/>
        <v>0</v>
      </c>
      <c r="P47" s="270">
        <f t="array" ref="P47">SUM(IF('SAP report test'!$A$2:$A$2298=$A47,IF('SAP report test'!$D$2:$D$2298="CI01",'SAP report test'!$N$2:$N$2298)))</f>
        <v>0</v>
      </c>
      <c r="Q47" s="113">
        <f t="shared" si="0"/>
        <v>0</v>
      </c>
      <c r="R47" s="25"/>
      <c r="U47" s="261">
        <v>2589</v>
      </c>
      <c r="V47" t="s">
        <v>45</v>
      </c>
      <c r="W47" s="151">
        <v>8612.5</v>
      </c>
      <c r="X47" s="151">
        <f t="shared" si="2"/>
        <v>8612.5</v>
      </c>
    </row>
    <row r="48" spans="1:24" x14ac:dyDescent="0.2">
      <c r="A48" s="64">
        <v>2352</v>
      </c>
      <c r="B48" s="65" t="s">
        <v>608</v>
      </c>
      <c r="C48" s="66"/>
      <c r="D48" s="112"/>
      <c r="E48" s="112"/>
      <c r="F48" s="112"/>
      <c r="G48" s="112"/>
      <c r="H48" s="112"/>
      <c r="I48" s="113"/>
      <c r="J48" s="113"/>
      <c r="K48" s="222">
        <f>VLOOKUP(A48,$U$7:$X$122,4,0)</f>
        <v>8637.25</v>
      </c>
      <c r="L48" s="113"/>
      <c r="M48" s="113"/>
      <c r="N48" s="113"/>
      <c r="O48" s="113">
        <f t="shared" si="1"/>
        <v>8637.25</v>
      </c>
      <c r="P48" s="270">
        <f t="array" ref="P48">SUM(IF('SAP report test'!$A$2:$A$2298=$A48,IF('SAP report test'!$D$2:$D$2298="CI01",'SAP report test'!$N$2:$N$2298)))</f>
        <v>-8637.25</v>
      </c>
      <c r="Q48" s="113">
        <f t="shared" si="0"/>
        <v>0</v>
      </c>
      <c r="R48" s="25"/>
      <c r="U48" s="261">
        <v>2591</v>
      </c>
      <c r="V48" t="s">
        <v>47</v>
      </c>
      <c r="W48" s="151">
        <v>8934.25</v>
      </c>
      <c r="X48" s="151">
        <f t="shared" si="2"/>
        <v>8934.25</v>
      </c>
    </row>
    <row r="49" spans="1:24" x14ac:dyDescent="0.2">
      <c r="A49" s="64">
        <v>2353</v>
      </c>
      <c r="B49" s="65" t="s">
        <v>609</v>
      </c>
      <c r="C49" s="66"/>
      <c r="D49" s="112"/>
      <c r="E49" s="112"/>
      <c r="F49" s="112"/>
      <c r="G49" s="112"/>
      <c r="H49" s="112"/>
      <c r="I49" s="113"/>
      <c r="J49" s="113"/>
      <c r="K49" s="222">
        <f>VLOOKUP(A49,$U$7:$X$122,4,0)</f>
        <v>5147.5</v>
      </c>
      <c r="L49" s="113"/>
      <c r="M49" s="113"/>
      <c r="N49" s="113"/>
      <c r="O49" s="113">
        <f t="shared" si="1"/>
        <v>5147.5</v>
      </c>
      <c r="P49" s="270">
        <f t="array" ref="P49">SUM(IF('SAP report test'!$A$2:$A$2298=$A49,IF('SAP report test'!$D$2:$D$2298="CI01",'SAP report test'!$N$2:$N$2298)))</f>
        <v>-5147.5</v>
      </c>
      <c r="Q49" s="113">
        <f t="shared" si="0"/>
        <v>0</v>
      </c>
      <c r="R49" s="25"/>
      <c r="U49" s="261">
        <v>2595</v>
      </c>
      <c r="V49" t="s">
        <v>49</v>
      </c>
      <c r="W49" s="151">
        <v>6464.65</v>
      </c>
      <c r="X49" s="151">
        <f t="shared" si="2"/>
        <v>6464.65</v>
      </c>
    </row>
    <row r="50" spans="1:24" x14ac:dyDescent="0.2">
      <c r="A50" s="64">
        <v>2354</v>
      </c>
      <c r="B50" s="65" t="s">
        <v>610</v>
      </c>
      <c r="C50" s="66"/>
      <c r="D50" s="112"/>
      <c r="E50" s="112">
        <v>69961.509999999995</v>
      </c>
      <c r="F50" s="112"/>
      <c r="G50" s="112"/>
      <c r="H50" s="112"/>
      <c r="I50" s="113"/>
      <c r="J50" s="113"/>
      <c r="K50" s="222">
        <f>VLOOKUP(A50,$U$7:$X$122,4,0)</f>
        <v>6936.25</v>
      </c>
      <c r="L50" s="113"/>
      <c r="M50" s="113"/>
      <c r="N50" s="113"/>
      <c r="O50" s="113">
        <f t="shared" si="1"/>
        <v>76897.759999999995</v>
      </c>
      <c r="P50" s="270">
        <f t="array" ref="P50">SUM(IF('SAP report test'!$A$2:$A$2298=$A50,IF('SAP report test'!$D$2:$D$2298="CI01",'SAP report test'!$N$2:$N$2298)))</f>
        <v>-76897.759999999995</v>
      </c>
      <c r="Q50" s="113">
        <f t="shared" si="0"/>
        <v>0</v>
      </c>
      <c r="R50" s="25"/>
      <c r="U50" s="261">
        <v>2602</v>
      </c>
      <c r="V50" t="s">
        <v>53</v>
      </c>
      <c r="W50" s="151">
        <v>6432.25</v>
      </c>
      <c r="X50" s="151">
        <f t="shared" si="2"/>
        <v>6432.25</v>
      </c>
    </row>
    <row r="51" spans="1:24" x14ac:dyDescent="0.2">
      <c r="A51" s="64">
        <v>2357</v>
      </c>
      <c r="B51" s="65" t="s">
        <v>347</v>
      </c>
      <c r="C51" s="66"/>
      <c r="D51" s="112"/>
      <c r="E51" s="112"/>
      <c r="F51" s="112"/>
      <c r="G51" s="112"/>
      <c r="H51" s="112"/>
      <c r="I51" s="113"/>
      <c r="J51" s="113"/>
      <c r="K51" s="222">
        <f>VLOOKUP(A51,$U$7:$X$122,4,0)</f>
        <v>7397.5</v>
      </c>
      <c r="L51" s="113"/>
      <c r="M51" s="113"/>
      <c r="N51" s="113"/>
      <c r="O51" s="113">
        <f t="shared" si="1"/>
        <v>7397.5</v>
      </c>
      <c r="P51" s="270">
        <f t="array" ref="P51">SUM(IF('SAP report test'!$A$2:$A$2298=$A51,IF('SAP report test'!$D$2:$D$2298="CI01",'SAP report test'!$N$2:$N$2298)))</f>
        <v>-7397.5</v>
      </c>
      <c r="Q51" s="113">
        <f t="shared" si="0"/>
        <v>0</v>
      </c>
      <c r="R51" s="69"/>
      <c r="U51" s="261">
        <v>2605</v>
      </c>
      <c r="V51" t="s">
        <v>906</v>
      </c>
      <c r="W51" s="151">
        <v>8394.25</v>
      </c>
      <c r="X51" s="151">
        <f t="shared" si="2"/>
        <v>8394.25</v>
      </c>
    </row>
    <row r="52" spans="1:24" x14ac:dyDescent="0.2">
      <c r="A52" s="64">
        <v>2401</v>
      </c>
      <c r="B52" s="65" t="s">
        <v>277</v>
      </c>
      <c r="C52" s="66"/>
      <c r="D52" s="112"/>
      <c r="E52" s="112"/>
      <c r="F52" s="112"/>
      <c r="G52" s="112"/>
      <c r="H52" s="112"/>
      <c r="I52" s="113"/>
      <c r="J52" s="113"/>
      <c r="K52" s="222"/>
      <c r="L52" s="113"/>
      <c r="M52" s="113"/>
      <c r="N52" s="113"/>
      <c r="O52" s="113">
        <f t="shared" si="1"/>
        <v>0</v>
      </c>
      <c r="P52" s="270">
        <f t="array" ref="P52">SUM(IF('SAP report test'!$A$2:$A$2298=$A52,IF('SAP report test'!$D$2:$D$2298="CI01",'SAP report test'!$N$2:$N$2298)))</f>
        <v>0</v>
      </c>
      <c r="Q52" s="113">
        <f t="shared" si="0"/>
        <v>0</v>
      </c>
      <c r="R52" s="25"/>
      <c r="U52" s="261">
        <v>2608</v>
      </c>
      <c r="V52" t="s">
        <v>354</v>
      </c>
      <c r="W52" s="151">
        <v>8601.25</v>
      </c>
      <c r="X52" s="151">
        <f t="shared" si="2"/>
        <v>8601.25</v>
      </c>
    </row>
    <row r="53" spans="1:24" x14ac:dyDescent="0.2">
      <c r="A53" s="64">
        <v>2450</v>
      </c>
      <c r="B53" s="65" t="s">
        <v>348</v>
      </c>
      <c r="C53" s="66"/>
      <c r="D53" s="112"/>
      <c r="E53" s="112"/>
      <c r="F53" s="112"/>
      <c r="G53" s="112"/>
      <c r="H53" s="112"/>
      <c r="I53" s="113"/>
      <c r="J53" s="113"/>
      <c r="K53" s="222">
        <f>VLOOKUP(A53,$U$7:$X$122,4,0)</f>
        <v>5732.5</v>
      </c>
      <c r="L53" s="113"/>
      <c r="M53" s="113"/>
      <c r="N53" s="113"/>
      <c r="O53" s="113">
        <f t="shared" si="1"/>
        <v>5732.5</v>
      </c>
      <c r="P53" s="270">
        <f t="array" ref="P53">SUM(IF('SAP report test'!$A$2:$A$2298=$A53,IF('SAP report test'!$D$2:$D$2298="CI01",'SAP report test'!$N$2:$N$2298)))</f>
        <v>-5732.5</v>
      </c>
      <c r="Q53" s="113">
        <f t="shared" si="0"/>
        <v>0</v>
      </c>
      <c r="R53" s="69"/>
      <c r="U53" s="261">
        <v>2610</v>
      </c>
      <c r="V53" t="s">
        <v>356</v>
      </c>
      <c r="W53" s="151">
        <v>8666.5</v>
      </c>
      <c r="X53" s="151">
        <f t="shared" si="2"/>
        <v>8666.5</v>
      </c>
    </row>
    <row r="54" spans="1:24" x14ac:dyDescent="0.2">
      <c r="A54" s="64">
        <v>2452</v>
      </c>
      <c r="B54" s="65" t="s">
        <v>349</v>
      </c>
      <c r="C54" s="66"/>
      <c r="D54" s="112"/>
      <c r="E54" s="112"/>
      <c r="F54" s="112"/>
      <c r="G54" s="112"/>
      <c r="H54" s="112"/>
      <c r="I54" s="113"/>
      <c r="J54" s="113"/>
      <c r="K54" s="222"/>
      <c r="L54" s="113"/>
      <c r="M54" s="113"/>
      <c r="N54" s="113"/>
      <c r="O54" s="113">
        <f t="shared" si="1"/>
        <v>0</v>
      </c>
      <c r="P54" s="270">
        <f t="array" ref="P54">SUM(IF('SAP report test'!$A$2:$A$2298=$A54,IF('SAP report test'!$D$2:$D$2298="CI01",'SAP report test'!$N$2:$N$2298)))</f>
        <v>0</v>
      </c>
      <c r="Q54" s="113">
        <f t="shared" si="0"/>
        <v>0</v>
      </c>
      <c r="R54" s="25"/>
      <c r="U54" s="261">
        <v>3043</v>
      </c>
      <c r="V54" t="s">
        <v>96</v>
      </c>
      <c r="W54" s="151">
        <v>5035</v>
      </c>
      <c r="X54" s="151">
        <f t="shared" si="2"/>
        <v>5035</v>
      </c>
    </row>
    <row r="55" spans="1:24" x14ac:dyDescent="0.2">
      <c r="A55" s="64">
        <v>2455</v>
      </c>
      <c r="B55" s="65" t="s">
        <v>350</v>
      </c>
      <c r="C55" s="66"/>
      <c r="D55" s="112"/>
      <c r="E55" s="112"/>
      <c r="F55" s="112"/>
      <c r="G55" s="112"/>
      <c r="H55" s="112"/>
      <c r="I55" s="113"/>
      <c r="J55" s="113"/>
      <c r="K55" s="222"/>
      <c r="L55" s="113"/>
      <c r="M55" s="113"/>
      <c r="N55" s="113"/>
      <c r="O55" s="113">
        <f t="shared" si="1"/>
        <v>0</v>
      </c>
      <c r="P55" s="270">
        <f t="array" ref="P55">SUM(IF('SAP report test'!$A$2:$A$2298=$A55,IF('SAP report test'!$D$2:$D$2298="CI01",'SAP report test'!$N$2:$N$2298)))</f>
        <v>0</v>
      </c>
      <c r="Q55" s="113">
        <f t="shared" si="0"/>
        <v>0</v>
      </c>
      <c r="R55" s="46"/>
      <c r="U55" s="261">
        <v>3044</v>
      </c>
      <c r="V55" t="s">
        <v>97</v>
      </c>
      <c r="W55" s="151">
        <v>7147.75</v>
      </c>
      <c r="X55" s="151">
        <f t="shared" si="2"/>
        <v>7147.75</v>
      </c>
    </row>
    <row r="56" spans="1:24" x14ac:dyDescent="0.2">
      <c r="A56" s="64">
        <v>2456</v>
      </c>
      <c r="B56" s="65" t="s">
        <v>351</v>
      </c>
      <c r="C56" s="66"/>
      <c r="D56" s="112"/>
      <c r="E56" s="112"/>
      <c r="F56" s="112"/>
      <c r="G56" s="112"/>
      <c r="H56" s="112"/>
      <c r="I56" s="113"/>
      <c r="J56" s="113"/>
      <c r="K56" s="222">
        <f>VLOOKUP(A56,$U$7:$X$122,4,0)</f>
        <v>4711.79</v>
      </c>
      <c r="L56" s="113"/>
      <c r="M56" s="113"/>
      <c r="N56" s="113"/>
      <c r="O56" s="113">
        <f t="shared" si="1"/>
        <v>4711.79</v>
      </c>
      <c r="P56" s="270">
        <f t="array" ref="P56">SUM(IF('SAP report test'!$A$2:$A$2298=$A56,IF('SAP report test'!$D$2:$D$2298="CI01",'SAP report test'!$N$2:$N$2298)))</f>
        <v>-4711.79</v>
      </c>
      <c r="Q56" s="113">
        <f t="shared" si="0"/>
        <v>0</v>
      </c>
      <c r="R56" s="69"/>
      <c r="U56" s="261">
        <v>3064</v>
      </c>
      <c r="V56" t="s">
        <v>98</v>
      </c>
      <c r="W56" s="151">
        <v>8196.25</v>
      </c>
      <c r="X56" s="151">
        <f t="shared" si="2"/>
        <v>8196.25</v>
      </c>
    </row>
    <row r="57" spans="1:24" x14ac:dyDescent="0.2">
      <c r="A57" s="64">
        <v>2459</v>
      </c>
      <c r="B57" s="65" t="s">
        <v>352</v>
      </c>
      <c r="C57" s="66"/>
      <c r="D57" s="112"/>
      <c r="E57" s="112"/>
      <c r="F57" s="112"/>
      <c r="G57" s="112"/>
      <c r="H57" s="112"/>
      <c r="I57" s="113"/>
      <c r="J57" s="113"/>
      <c r="K57" s="222"/>
      <c r="L57" s="113"/>
      <c r="M57" s="113"/>
      <c r="N57" s="113"/>
      <c r="O57" s="113">
        <f t="shared" si="1"/>
        <v>0</v>
      </c>
      <c r="P57" s="270">
        <f t="array" ref="P57">SUM(IF('SAP report test'!$A$2:$A$2298=$A57,IF('SAP report test'!$D$2:$D$2298="CI01",'SAP report test'!$N$2:$N$2298)))</f>
        <v>0</v>
      </c>
      <c r="Q57" s="113">
        <f t="shared" si="0"/>
        <v>0</v>
      </c>
      <c r="R57" s="25"/>
      <c r="U57" s="261">
        <v>3081</v>
      </c>
      <c r="V57" t="s">
        <v>638</v>
      </c>
      <c r="W57" s="151">
        <v>4951.5200000000004</v>
      </c>
      <c r="X57" s="151">
        <f t="shared" si="2"/>
        <v>4951.5200000000004</v>
      </c>
    </row>
    <row r="58" spans="1:24" x14ac:dyDescent="0.2">
      <c r="A58" s="64">
        <v>2461</v>
      </c>
      <c r="B58" s="65" t="s">
        <v>353</v>
      </c>
      <c r="C58" s="66"/>
      <c r="D58" s="112"/>
      <c r="E58" s="112"/>
      <c r="F58" s="112"/>
      <c r="G58" s="112"/>
      <c r="H58" s="112"/>
      <c r="I58" s="113"/>
      <c r="J58" s="113"/>
      <c r="K58" s="222"/>
      <c r="L58" s="113"/>
      <c r="M58" s="113"/>
      <c r="N58" s="113"/>
      <c r="O58" s="113">
        <f t="shared" si="1"/>
        <v>0</v>
      </c>
      <c r="P58" s="270">
        <f t="array" ref="P58">SUM(IF('SAP report test'!$A$2:$A$2298=$A58,IF('SAP report test'!$D$2:$D$2298="CI01",'SAP report test'!$N$2:$N$2298)))</f>
        <v>0</v>
      </c>
      <c r="Q58" s="113">
        <f t="shared" si="0"/>
        <v>0</v>
      </c>
      <c r="R58" s="25"/>
      <c r="U58" s="261">
        <v>3083</v>
      </c>
      <c r="V58" t="s">
        <v>640</v>
      </c>
      <c r="W58" s="151">
        <v>5023.75</v>
      </c>
      <c r="X58" s="151">
        <f t="shared" si="2"/>
        <v>5023.75</v>
      </c>
    </row>
    <row r="59" spans="1:24" x14ac:dyDescent="0.2">
      <c r="A59" s="64">
        <v>2463</v>
      </c>
      <c r="B59" s="65" t="s">
        <v>241</v>
      </c>
      <c r="C59" s="66"/>
      <c r="D59" s="112"/>
      <c r="E59" s="112"/>
      <c r="F59" s="112"/>
      <c r="G59" s="112"/>
      <c r="H59" s="112"/>
      <c r="I59" s="113"/>
      <c r="J59" s="113"/>
      <c r="K59" s="222">
        <f t="shared" ref="K59:K65" si="3">VLOOKUP(A59,$U$7:$X$122,4,0)</f>
        <v>9760</v>
      </c>
      <c r="L59" s="113"/>
      <c r="M59" s="113"/>
      <c r="N59" s="113"/>
      <c r="O59" s="113">
        <f t="shared" si="1"/>
        <v>9760</v>
      </c>
      <c r="P59" s="270">
        <f t="array" ref="P59">SUM(IF('SAP report test'!$A$2:$A$2298=$A59,IF('SAP report test'!$D$2:$D$2298="CI01",'SAP report test'!$N$2:$N$2298)))</f>
        <v>-9760</v>
      </c>
      <c r="Q59" s="113">
        <f t="shared" si="0"/>
        <v>0</v>
      </c>
      <c r="R59" s="46"/>
      <c r="U59" s="261">
        <v>3085</v>
      </c>
      <c r="V59" t="s">
        <v>99</v>
      </c>
      <c r="W59" s="151">
        <v>5701</v>
      </c>
      <c r="X59" s="151">
        <f t="shared" si="2"/>
        <v>5701</v>
      </c>
    </row>
    <row r="60" spans="1:24" x14ac:dyDescent="0.2">
      <c r="A60" s="64">
        <v>2465</v>
      </c>
      <c r="B60" s="65" t="s">
        <v>278</v>
      </c>
      <c r="C60" s="66"/>
      <c r="D60" s="112"/>
      <c r="E60" s="112"/>
      <c r="F60" s="112"/>
      <c r="G60" s="112"/>
      <c r="H60" s="112"/>
      <c r="I60" s="113"/>
      <c r="J60" s="113"/>
      <c r="K60" s="222">
        <f t="shared" si="3"/>
        <v>6616.3</v>
      </c>
      <c r="L60" s="113"/>
      <c r="M60" s="113"/>
      <c r="N60" s="113"/>
      <c r="O60" s="113">
        <f t="shared" si="1"/>
        <v>6616.3</v>
      </c>
      <c r="P60" s="270">
        <f t="array" ref="P60">SUM(IF('SAP report test'!$A$2:$A$2298=$A60,IF('SAP report test'!$D$2:$D$2298="CI01",'SAP report test'!$N$2:$N$2298)))</f>
        <v>-6616.3</v>
      </c>
      <c r="Q60" s="113">
        <f t="shared" si="0"/>
        <v>0</v>
      </c>
      <c r="R60" s="25"/>
      <c r="U60" s="261">
        <v>3100</v>
      </c>
      <c r="V60" t="s">
        <v>1270</v>
      </c>
      <c r="W60" s="151">
        <v>5113.75</v>
      </c>
      <c r="X60" s="151">
        <f t="shared" si="2"/>
        <v>5113.75</v>
      </c>
    </row>
    <row r="61" spans="1:24" x14ac:dyDescent="0.2">
      <c r="A61" s="64">
        <v>2504</v>
      </c>
      <c r="B61" s="65" t="s">
        <v>243</v>
      </c>
      <c r="C61" s="66"/>
      <c r="D61" s="112"/>
      <c r="E61" s="112"/>
      <c r="F61" s="112"/>
      <c r="G61" s="112"/>
      <c r="H61" s="112"/>
      <c r="I61" s="113"/>
      <c r="J61" s="113"/>
      <c r="K61" s="222">
        <f t="shared" si="3"/>
        <v>5741.05</v>
      </c>
      <c r="L61" s="113"/>
      <c r="M61" s="113"/>
      <c r="N61" s="113"/>
      <c r="O61" s="113">
        <f t="shared" si="1"/>
        <v>5741.05</v>
      </c>
      <c r="P61" s="270">
        <f t="array" ref="P61">SUM(IF('SAP report test'!$A$2:$A$2298=$A61,IF('SAP report test'!$D$2:$D$2298="CI01",'SAP report test'!$N$2:$N$2298)))</f>
        <v>-5741.05</v>
      </c>
      <c r="Q61" s="113">
        <f t="shared" si="0"/>
        <v>0</v>
      </c>
      <c r="R61" s="25"/>
      <c r="U61" s="261">
        <v>3120</v>
      </c>
      <c r="V61" t="s">
        <v>100</v>
      </c>
      <c r="W61" s="151">
        <v>6034.23</v>
      </c>
      <c r="X61" s="151">
        <f t="shared" si="2"/>
        <v>6034.23</v>
      </c>
    </row>
    <row r="62" spans="1:24" x14ac:dyDescent="0.2">
      <c r="A62" s="64">
        <v>2506</v>
      </c>
      <c r="B62" s="65" t="s">
        <v>244</v>
      </c>
      <c r="C62" s="66"/>
      <c r="D62" s="112"/>
      <c r="E62" s="112"/>
      <c r="F62" s="112"/>
      <c r="G62" s="112"/>
      <c r="H62" s="112"/>
      <c r="I62" s="113"/>
      <c r="J62" s="113"/>
      <c r="K62" s="222">
        <f t="shared" si="3"/>
        <v>8016.25</v>
      </c>
      <c r="L62" s="113"/>
      <c r="M62" s="113"/>
      <c r="N62" s="113"/>
      <c r="O62" s="113">
        <f t="shared" si="1"/>
        <v>8016.25</v>
      </c>
      <c r="P62" s="270">
        <f t="array" ref="P62">SUM(IF('SAP report test'!$A$2:$A$2298=$A62,IF('SAP report test'!$D$2:$D$2298="CI01",'SAP report test'!$N$2:$N$2298)))</f>
        <v>-8016.25</v>
      </c>
      <c r="Q62" s="113">
        <f t="shared" si="0"/>
        <v>0</v>
      </c>
      <c r="R62" s="25"/>
      <c r="U62" s="261">
        <v>3122</v>
      </c>
      <c r="V62" t="s">
        <v>101</v>
      </c>
      <c r="W62" s="151">
        <v>6281.05</v>
      </c>
      <c r="X62" s="151">
        <f t="shared" si="2"/>
        <v>6281.05</v>
      </c>
    </row>
    <row r="63" spans="1:24" x14ac:dyDescent="0.2">
      <c r="A63" s="64">
        <v>2507</v>
      </c>
      <c r="B63" s="65" t="s">
        <v>279</v>
      </c>
      <c r="C63" s="66"/>
      <c r="D63" s="112"/>
      <c r="E63" s="112"/>
      <c r="F63" s="112"/>
      <c r="G63" s="112"/>
      <c r="H63" s="112"/>
      <c r="I63" s="113"/>
      <c r="J63" s="113"/>
      <c r="K63" s="222">
        <f t="shared" si="3"/>
        <v>4405</v>
      </c>
      <c r="L63" s="113"/>
      <c r="M63" s="113"/>
      <c r="N63" s="113"/>
      <c r="O63" s="113">
        <f t="shared" si="1"/>
        <v>4405</v>
      </c>
      <c r="P63" s="270">
        <f t="array" ref="P63">SUM(IF('SAP report test'!$A$2:$A$2298=$A63,IF('SAP report test'!$D$2:$D$2298="CI01",'SAP report test'!$N$2:$N$2298)))</f>
        <v>-4405</v>
      </c>
      <c r="Q63" s="113">
        <f t="shared" si="0"/>
        <v>0</v>
      </c>
      <c r="R63" s="25"/>
      <c r="U63" s="261">
        <v>3123</v>
      </c>
      <c r="V63" t="s">
        <v>102</v>
      </c>
      <c r="W63" s="151">
        <v>5096.43</v>
      </c>
      <c r="X63" s="151">
        <f t="shared" si="2"/>
        <v>5096.43</v>
      </c>
    </row>
    <row r="64" spans="1:24" x14ac:dyDescent="0.2">
      <c r="A64" s="64">
        <v>2510</v>
      </c>
      <c r="B64" s="65" t="s">
        <v>245</v>
      </c>
      <c r="C64" s="66"/>
      <c r="D64" s="112"/>
      <c r="E64" s="112"/>
      <c r="F64" s="112"/>
      <c r="G64" s="112"/>
      <c r="H64" s="112"/>
      <c r="I64" s="113"/>
      <c r="J64" s="113"/>
      <c r="K64" s="222">
        <f t="shared" si="3"/>
        <v>5867.5</v>
      </c>
      <c r="L64" s="113"/>
      <c r="M64" s="113"/>
      <c r="N64" s="113"/>
      <c r="O64" s="113">
        <f t="shared" si="1"/>
        <v>5867.5</v>
      </c>
      <c r="P64" s="270">
        <f t="array" ref="P64">SUM(IF('SAP report test'!$A$2:$A$2298=$A64,IF('SAP report test'!$D$2:$D$2298="CI01",'SAP report test'!$N$2:$N$2298)))</f>
        <v>-5867.5</v>
      </c>
      <c r="Q64" s="113">
        <f t="shared" si="0"/>
        <v>0</v>
      </c>
      <c r="R64" s="25"/>
      <c r="U64" s="261">
        <v>3125</v>
      </c>
      <c r="V64" t="s">
        <v>644</v>
      </c>
      <c r="W64" s="151">
        <v>5485</v>
      </c>
      <c r="X64" s="151">
        <f t="shared" si="2"/>
        <v>5485</v>
      </c>
    </row>
    <row r="65" spans="1:24" x14ac:dyDescent="0.2">
      <c r="A65" s="64">
        <v>2512</v>
      </c>
      <c r="B65" s="65" t="s">
        <v>246</v>
      </c>
      <c r="C65" s="66"/>
      <c r="D65" s="112"/>
      <c r="E65" s="112"/>
      <c r="F65" s="112"/>
      <c r="G65" s="112"/>
      <c r="H65" s="112"/>
      <c r="I65" s="113"/>
      <c r="J65" s="113"/>
      <c r="K65" s="222">
        <f t="shared" si="3"/>
        <v>5923.75</v>
      </c>
      <c r="L65" s="113"/>
      <c r="M65" s="113"/>
      <c r="N65" s="113"/>
      <c r="O65" s="113">
        <f t="shared" si="1"/>
        <v>5923.75</v>
      </c>
      <c r="P65" s="270">
        <f t="array" ref="P65">SUM(IF('SAP report test'!$A$2:$A$2298=$A65,IF('SAP report test'!$D$2:$D$2298="CI01",'SAP report test'!$N$2:$N$2298)))</f>
        <v>-5923.75</v>
      </c>
      <c r="Q65" s="113">
        <f t="shared" si="0"/>
        <v>0</v>
      </c>
      <c r="R65" s="25"/>
      <c r="U65" s="261">
        <v>3142</v>
      </c>
      <c r="V65" t="s">
        <v>124</v>
      </c>
      <c r="W65" s="151">
        <v>5248.75</v>
      </c>
      <c r="X65" s="151">
        <f t="shared" si="2"/>
        <v>5248.75</v>
      </c>
    </row>
    <row r="66" spans="1:24" x14ac:dyDescent="0.2">
      <c r="A66" s="64">
        <v>2513</v>
      </c>
      <c r="B66" s="65" t="s">
        <v>247</v>
      </c>
      <c r="C66" s="66"/>
      <c r="D66" s="112"/>
      <c r="E66" s="112"/>
      <c r="F66" s="112"/>
      <c r="G66" s="112"/>
      <c r="H66" s="112"/>
      <c r="I66" s="113"/>
      <c r="J66" s="113"/>
      <c r="K66" s="222"/>
      <c r="L66" s="113"/>
      <c r="M66" s="113"/>
      <c r="N66" s="113"/>
      <c r="O66" s="113">
        <f t="shared" si="1"/>
        <v>0</v>
      </c>
      <c r="P66" s="270">
        <f t="array" ref="P66">SUM(IF('SAP report test'!$A$2:$A$2298=$A66,IF('SAP report test'!$D$2:$D$2298="CI01",'SAP report test'!$N$2:$N$2298)))</f>
        <v>0</v>
      </c>
      <c r="Q66" s="113">
        <f t="shared" si="0"/>
        <v>0</v>
      </c>
      <c r="R66" s="25"/>
      <c r="U66" s="261">
        <v>3145</v>
      </c>
      <c r="V66" t="s">
        <v>330</v>
      </c>
      <c r="W66" s="151">
        <v>7694.5</v>
      </c>
      <c r="X66" s="151">
        <f t="shared" si="2"/>
        <v>7694.5</v>
      </c>
    </row>
    <row r="67" spans="1:24" x14ac:dyDescent="0.2">
      <c r="A67" s="64">
        <v>2521</v>
      </c>
      <c r="B67" s="65" t="s">
        <v>248</v>
      </c>
      <c r="C67" s="66"/>
      <c r="D67" s="112"/>
      <c r="E67" s="112"/>
      <c r="F67" s="112"/>
      <c r="G67" s="112"/>
      <c r="H67" s="112"/>
      <c r="I67" s="113"/>
      <c r="J67" s="113"/>
      <c r="K67" s="222"/>
      <c r="L67" s="113"/>
      <c r="M67" s="113"/>
      <c r="N67" s="113"/>
      <c r="O67" s="113">
        <f t="shared" si="1"/>
        <v>0</v>
      </c>
      <c r="P67" s="270">
        <f t="array" ref="P67">SUM(IF('SAP report test'!$A$2:$A$2298=$A67,IF('SAP report test'!$D$2:$D$2298="CI01",'SAP report test'!$N$2:$N$2298)))</f>
        <v>0</v>
      </c>
      <c r="Q67" s="113">
        <f t="shared" si="0"/>
        <v>0</v>
      </c>
      <c r="R67" s="25"/>
      <c r="U67" s="261">
        <v>3146</v>
      </c>
      <c r="V67" t="s">
        <v>331</v>
      </c>
      <c r="W67" s="151">
        <v>5102.5</v>
      </c>
      <c r="X67" s="151">
        <f t="shared" si="2"/>
        <v>5102.5</v>
      </c>
    </row>
    <row r="68" spans="1:24" x14ac:dyDescent="0.2">
      <c r="A68" s="64">
        <v>2522</v>
      </c>
      <c r="B68" s="65" t="s">
        <v>249</v>
      </c>
      <c r="C68" s="66"/>
      <c r="D68" s="112"/>
      <c r="E68" s="112"/>
      <c r="F68" s="112"/>
      <c r="G68" s="112"/>
      <c r="H68" s="112"/>
      <c r="I68" s="113"/>
      <c r="J68" s="113"/>
      <c r="K68" s="222"/>
      <c r="L68" s="113"/>
      <c r="M68" s="113"/>
      <c r="N68" s="113"/>
      <c r="O68" s="113">
        <f t="shared" si="1"/>
        <v>0</v>
      </c>
      <c r="P68" s="270">
        <f t="array" ref="P68">SUM(IF('SAP report test'!$A$2:$A$2298=$A68,IF('SAP report test'!$D$2:$D$2298="CI01",'SAP report test'!$N$2:$N$2298)))</f>
        <v>0</v>
      </c>
      <c r="Q68" s="113">
        <f t="shared" si="0"/>
        <v>0</v>
      </c>
      <c r="R68" s="25"/>
      <c r="U68" s="261">
        <v>3182</v>
      </c>
      <c r="V68" t="s">
        <v>325</v>
      </c>
      <c r="W68" s="151">
        <v>8612.5</v>
      </c>
      <c r="X68" s="151">
        <f t="shared" si="2"/>
        <v>8612.5</v>
      </c>
    </row>
    <row r="69" spans="1:24" x14ac:dyDescent="0.2">
      <c r="A69" s="64">
        <v>2525</v>
      </c>
      <c r="B69" s="65" t="s">
        <v>250</v>
      </c>
      <c r="C69" s="66"/>
      <c r="D69" s="112"/>
      <c r="E69" s="112"/>
      <c r="F69" s="112"/>
      <c r="G69" s="112"/>
      <c r="H69" s="112"/>
      <c r="I69" s="113"/>
      <c r="J69" s="113"/>
      <c r="K69" s="222">
        <f>VLOOKUP(A69,$U$7:$X$122,4,0)</f>
        <v>7477.67</v>
      </c>
      <c r="L69" s="113"/>
      <c r="M69" s="113"/>
      <c r="N69" s="113"/>
      <c r="O69" s="113">
        <f t="shared" si="1"/>
        <v>7477.67</v>
      </c>
      <c r="P69" s="270">
        <f t="array" ref="P69">SUM(IF('SAP report test'!$A$2:$A$2298=$A69,IF('SAP report test'!$D$2:$D$2298="CI01",'SAP report test'!$N$2:$N$2298)))</f>
        <v>-7477.67</v>
      </c>
      <c r="Q69" s="113">
        <f t="shared" si="0"/>
        <v>0</v>
      </c>
      <c r="R69" s="25"/>
      <c r="U69" s="261">
        <v>3183</v>
      </c>
      <c r="V69" t="s">
        <v>334</v>
      </c>
      <c r="W69" s="151">
        <v>4978.75</v>
      </c>
      <c r="X69" s="151">
        <f t="shared" si="2"/>
        <v>4978.75</v>
      </c>
    </row>
    <row r="70" spans="1:24" x14ac:dyDescent="0.2">
      <c r="A70" s="64">
        <v>2527</v>
      </c>
      <c r="B70" s="65" t="s">
        <v>251</v>
      </c>
      <c r="C70" s="66"/>
      <c r="D70" s="112"/>
      <c r="E70" s="112"/>
      <c r="F70" s="112"/>
      <c r="G70" s="112"/>
      <c r="H70" s="112"/>
      <c r="I70" s="113"/>
      <c r="J70" s="113"/>
      <c r="K70" s="222">
        <f>VLOOKUP(A70,$U$7:$X$122,4,0)</f>
        <v>11098.75</v>
      </c>
      <c r="L70" s="113"/>
      <c r="M70" s="113"/>
      <c r="N70" s="113"/>
      <c r="O70" s="113">
        <f t="shared" si="1"/>
        <v>11098.75</v>
      </c>
      <c r="P70" s="270">
        <f t="array" ref="P70">SUM(IF('SAP report test'!$A$2:$A$2298=$A70,IF('SAP report test'!$D$2:$D$2298="CI01",'SAP report test'!$N$2:$N$2298)))</f>
        <v>-11098.75</v>
      </c>
      <c r="Q70" s="113">
        <f t="shared" ref="Q70:Q133" si="4">SUM(O70:P70)</f>
        <v>0</v>
      </c>
      <c r="R70" s="25"/>
      <c r="U70" s="261">
        <v>3184</v>
      </c>
      <c r="V70" t="s">
        <v>335</v>
      </c>
      <c r="W70" s="151">
        <v>4933.75</v>
      </c>
      <c r="X70" s="151">
        <f t="shared" si="2"/>
        <v>4933.75</v>
      </c>
    </row>
    <row r="71" spans="1:24" x14ac:dyDescent="0.2">
      <c r="A71" s="64">
        <v>2529</v>
      </c>
      <c r="B71" s="65" t="s">
        <v>252</v>
      </c>
      <c r="C71" s="66"/>
      <c r="D71" s="112"/>
      <c r="E71" s="112"/>
      <c r="F71" s="112"/>
      <c r="G71" s="112"/>
      <c r="H71" s="112"/>
      <c r="I71" s="113"/>
      <c r="J71" s="113"/>
      <c r="K71" s="222"/>
      <c r="L71" s="113"/>
      <c r="M71" s="113"/>
      <c r="N71" s="113"/>
      <c r="O71" s="113">
        <f t="shared" ref="O71:O134" si="5">SUM(D71:N71)</f>
        <v>0</v>
      </c>
      <c r="P71" s="270">
        <f t="array" ref="P71">SUM(IF('SAP report test'!$A$2:$A$2298=$A71,IF('SAP report test'!$D$2:$D$2298="CI01",'SAP report test'!$N$2:$N$2298)))</f>
        <v>0</v>
      </c>
      <c r="Q71" s="113">
        <f t="shared" si="4"/>
        <v>0</v>
      </c>
      <c r="R71" s="25"/>
      <c r="U71" s="261">
        <v>3186</v>
      </c>
      <c r="V71" t="s">
        <v>336</v>
      </c>
      <c r="W71" s="151">
        <v>4787.5</v>
      </c>
      <c r="X71" s="151">
        <f t="shared" ref="X71:X98" si="6">+W71</f>
        <v>4787.5</v>
      </c>
    </row>
    <row r="72" spans="1:24" x14ac:dyDescent="0.2">
      <c r="A72" s="64">
        <v>2531</v>
      </c>
      <c r="B72" s="65" t="s">
        <v>253</v>
      </c>
      <c r="C72" s="66"/>
      <c r="D72" s="112"/>
      <c r="E72" s="112"/>
      <c r="F72" s="112"/>
      <c r="G72" s="112"/>
      <c r="H72" s="112"/>
      <c r="I72" s="113"/>
      <c r="J72" s="113"/>
      <c r="K72" s="222"/>
      <c r="L72" s="113"/>
      <c r="M72" s="113"/>
      <c r="N72" s="113"/>
      <c r="O72" s="113">
        <f t="shared" si="5"/>
        <v>0</v>
      </c>
      <c r="P72" s="270">
        <f t="array" ref="P72">SUM(IF('SAP report test'!$A$2:$A$2298=$A72,IF('SAP report test'!$D$2:$D$2298="CI01",'SAP report test'!$N$2:$N$2298)))</f>
        <v>0</v>
      </c>
      <c r="Q72" s="113">
        <f t="shared" si="4"/>
        <v>0</v>
      </c>
      <c r="R72" s="25"/>
      <c r="U72" s="261">
        <v>3187</v>
      </c>
      <c r="V72" t="s">
        <v>1165</v>
      </c>
      <c r="W72" s="151">
        <v>5800</v>
      </c>
      <c r="X72" s="151">
        <f t="shared" si="6"/>
        <v>5800</v>
      </c>
    </row>
    <row r="73" spans="1:24" x14ac:dyDescent="0.2">
      <c r="A73" s="64">
        <v>2533</v>
      </c>
      <c r="B73" s="65" t="s">
        <v>254</v>
      </c>
      <c r="C73" s="66"/>
      <c r="D73" s="112"/>
      <c r="E73" s="112"/>
      <c r="F73" s="112"/>
      <c r="G73" s="112"/>
      <c r="H73" s="112"/>
      <c r="I73" s="113"/>
      <c r="J73" s="113"/>
      <c r="K73" s="222">
        <f>VLOOKUP(A73,$U$7:$X$122,4,0)</f>
        <v>6477.25</v>
      </c>
      <c r="L73" s="113"/>
      <c r="M73" s="113"/>
      <c r="N73" s="113"/>
      <c r="O73" s="113">
        <f t="shared" si="5"/>
        <v>6477.25</v>
      </c>
      <c r="P73" s="270">
        <f t="array" ref="P73">SUM(IF('SAP report test'!$A$2:$A$2298=$A73,IF('SAP report test'!$D$2:$D$2298="CI01",'SAP report test'!$N$2:$N$2298)))</f>
        <v>-6477.25</v>
      </c>
      <c r="Q73" s="113">
        <f t="shared" si="4"/>
        <v>0</v>
      </c>
      <c r="R73" s="25"/>
      <c r="U73" s="261">
        <v>3188</v>
      </c>
      <c r="V73" t="s">
        <v>1166</v>
      </c>
      <c r="W73" s="151">
        <v>4798.75</v>
      </c>
      <c r="X73" s="151">
        <f t="shared" si="6"/>
        <v>4798.75</v>
      </c>
    </row>
    <row r="74" spans="1:24" x14ac:dyDescent="0.2">
      <c r="A74" s="64">
        <v>2534</v>
      </c>
      <c r="B74" s="65" t="s">
        <v>255</v>
      </c>
      <c r="C74" s="66"/>
      <c r="D74" s="112"/>
      <c r="E74" s="112"/>
      <c r="F74" s="112"/>
      <c r="G74" s="112"/>
      <c r="H74" s="112"/>
      <c r="I74" s="113"/>
      <c r="J74" s="113"/>
      <c r="K74" s="222"/>
      <c r="L74" s="113"/>
      <c r="M74" s="113"/>
      <c r="N74" s="113"/>
      <c r="O74" s="113">
        <f t="shared" si="5"/>
        <v>0</v>
      </c>
      <c r="P74" s="270">
        <f t="array" ref="P74">SUM(IF('SAP report test'!$A$2:$A$2298=$A74,IF('SAP report test'!$D$2:$D$2298="CI01",'SAP report test'!$N$2:$N$2298)))</f>
        <v>0</v>
      </c>
      <c r="Q74" s="113">
        <f t="shared" si="4"/>
        <v>0</v>
      </c>
      <c r="R74" s="25"/>
      <c r="U74" s="261">
        <v>3200</v>
      </c>
      <c r="V74" t="s">
        <v>321</v>
      </c>
      <c r="W74" s="151">
        <v>6471.96</v>
      </c>
      <c r="X74" s="151">
        <f t="shared" si="6"/>
        <v>6471.96</v>
      </c>
    </row>
    <row r="75" spans="1:24" x14ac:dyDescent="0.2">
      <c r="A75" s="64">
        <v>2539</v>
      </c>
      <c r="B75" s="65" t="s">
        <v>256</v>
      </c>
      <c r="C75" s="66"/>
      <c r="D75" s="112"/>
      <c r="E75" s="112"/>
      <c r="F75" s="112"/>
      <c r="G75" s="112"/>
      <c r="H75" s="112"/>
      <c r="I75" s="113"/>
      <c r="J75" s="113"/>
      <c r="K75" s="222"/>
      <c r="L75" s="113"/>
      <c r="M75" s="113"/>
      <c r="N75" s="113"/>
      <c r="O75" s="113">
        <f t="shared" si="5"/>
        <v>0</v>
      </c>
      <c r="P75" s="270">
        <f t="array" ref="P75">SUM(IF('SAP report test'!$A$2:$A$2298=$A75,IF('SAP report test'!$D$2:$D$2298="CI01",'SAP report test'!$N$2:$N$2298)))</f>
        <v>0</v>
      </c>
      <c r="Q75" s="113">
        <f t="shared" si="4"/>
        <v>0</v>
      </c>
      <c r="R75" s="25"/>
      <c r="U75" s="261">
        <v>3205</v>
      </c>
      <c r="V75" t="s">
        <v>322</v>
      </c>
      <c r="W75" s="151">
        <v>4877.5</v>
      </c>
      <c r="X75" s="151">
        <f t="shared" si="6"/>
        <v>4877.5</v>
      </c>
    </row>
    <row r="76" spans="1:24" x14ac:dyDescent="0.2">
      <c r="A76" s="64">
        <v>2543</v>
      </c>
      <c r="B76" s="65" t="s">
        <v>280</v>
      </c>
      <c r="C76" s="66"/>
      <c r="D76" s="112"/>
      <c r="E76" s="112"/>
      <c r="F76" s="112"/>
      <c r="G76" s="112"/>
      <c r="H76" s="112"/>
      <c r="I76" s="113"/>
      <c r="J76" s="113"/>
      <c r="K76" s="222"/>
      <c r="L76" s="113"/>
      <c r="M76" s="113"/>
      <c r="N76" s="113"/>
      <c r="O76" s="113">
        <f t="shared" si="5"/>
        <v>0</v>
      </c>
      <c r="P76" s="270">
        <f t="array" ref="P76">SUM(IF('SAP report test'!$A$2:$A$2298=$A76,IF('SAP report test'!$D$2:$D$2298="CI01",'SAP report test'!$N$2:$N$2298)))</f>
        <v>0</v>
      </c>
      <c r="Q76" s="113">
        <f t="shared" si="4"/>
        <v>0</v>
      </c>
      <c r="R76" s="25"/>
      <c r="U76" s="261">
        <v>3210</v>
      </c>
      <c r="V76" t="s">
        <v>1168</v>
      </c>
      <c r="W76" s="151">
        <v>9166</v>
      </c>
      <c r="X76" s="151">
        <f t="shared" si="6"/>
        <v>9166</v>
      </c>
    </row>
    <row r="77" spans="1:24" x14ac:dyDescent="0.2">
      <c r="A77" s="64">
        <v>2555</v>
      </c>
      <c r="B77" s="65" t="s">
        <v>258</v>
      </c>
      <c r="C77" s="66"/>
      <c r="D77" s="112"/>
      <c r="E77" s="112"/>
      <c r="F77" s="112"/>
      <c r="G77" s="112"/>
      <c r="H77" s="112"/>
      <c r="I77" s="113"/>
      <c r="J77" s="113"/>
      <c r="K77" s="222">
        <f>VLOOKUP(A77,$U$7:$X$122,4,0)</f>
        <v>7425.63</v>
      </c>
      <c r="L77" s="113"/>
      <c r="M77" s="113"/>
      <c r="N77" s="113"/>
      <c r="O77" s="113">
        <f t="shared" si="5"/>
        <v>7425.63</v>
      </c>
      <c r="P77" s="270">
        <f t="array" ref="P77">SUM(IF('SAP report test'!$A$2:$A$2298=$A77,IF('SAP report test'!$D$2:$D$2298="CI01",'SAP report test'!$N$2:$N$2298)))</f>
        <v>-7425.63</v>
      </c>
      <c r="Q77" s="113">
        <f t="shared" si="4"/>
        <v>0</v>
      </c>
      <c r="R77" s="25"/>
      <c r="U77" s="261">
        <v>3211</v>
      </c>
      <c r="V77" t="s">
        <v>325</v>
      </c>
      <c r="W77" s="151">
        <v>6700</v>
      </c>
      <c r="X77" s="151">
        <f t="shared" si="6"/>
        <v>6700</v>
      </c>
    </row>
    <row r="78" spans="1:24" x14ac:dyDescent="0.2">
      <c r="A78" s="64">
        <v>2560</v>
      </c>
      <c r="B78" s="65" t="s">
        <v>629</v>
      </c>
      <c r="C78" s="66"/>
      <c r="D78" s="112"/>
      <c r="E78" s="112"/>
      <c r="F78" s="112"/>
      <c r="G78" s="112"/>
      <c r="H78" s="112"/>
      <c r="I78" s="113"/>
      <c r="J78" s="113"/>
      <c r="K78" s="222">
        <f>VLOOKUP(A78,$U$7:$X$122,4,0)</f>
        <v>6328.75</v>
      </c>
      <c r="L78" s="113"/>
      <c r="M78" s="113"/>
      <c r="N78" s="113"/>
      <c r="O78" s="113">
        <f t="shared" si="5"/>
        <v>6328.75</v>
      </c>
      <c r="P78" s="270">
        <f t="array" ref="P78">SUM(IF('SAP report test'!$A$2:$A$2298=$A78,IF('SAP report test'!$D$2:$D$2298="CI01",'SAP report test'!$N$2:$N$2298)))</f>
        <v>-6328.75</v>
      </c>
      <c r="Q78" s="113">
        <f t="shared" si="4"/>
        <v>0</v>
      </c>
      <c r="R78" s="25"/>
      <c r="U78" s="261">
        <v>3213</v>
      </c>
      <c r="V78" t="s">
        <v>326</v>
      </c>
      <c r="W78" s="151">
        <v>5226.25</v>
      </c>
      <c r="X78" s="151">
        <f t="shared" si="6"/>
        <v>5226.25</v>
      </c>
    </row>
    <row r="79" spans="1:24" x14ac:dyDescent="0.2">
      <c r="A79" s="64">
        <v>2561</v>
      </c>
      <c r="B79" s="65" t="s">
        <v>630</v>
      </c>
      <c r="C79" s="66"/>
      <c r="D79" s="112"/>
      <c r="E79" s="112"/>
      <c r="F79" s="112"/>
      <c r="G79" s="112"/>
      <c r="H79" s="112"/>
      <c r="I79" s="113"/>
      <c r="J79" s="113"/>
      <c r="K79" s="222"/>
      <c r="L79" s="113"/>
      <c r="M79" s="113"/>
      <c r="N79" s="113"/>
      <c r="O79" s="113">
        <f t="shared" si="5"/>
        <v>0</v>
      </c>
      <c r="P79" s="270">
        <f t="array" ref="P79">SUM(IF('SAP report test'!$A$2:$A$2298=$A79,IF('SAP report test'!$D$2:$D$2298="CI01",'SAP report test'!$N$2:$N$2298)))</f>
        <v>0</v>
      </c>
      <c r="Q79" s="113">
        <f t="shared" si="4"/>
        <v>0</v>
      </c>
      <c r="R79" s="25"/>
      <c r="U79" s="261">
        <v>3223</v>
      </c>
      <c r="V79" t="s">
        <v>1170</v>
      </c>
      <c r="W79" s="151">
        <v>6227.5</v>
      </c>
      <c r="X79" s="151">
        <f t="shared" si="6"/>
        <v>6227.5</v>
      </c>
    </row>
    <row r="80" spans="1:24" x14ac:dyDescent="0.2">
      <c r="A80" s="64">
        <v>2562</v>
      </c>
      <c r="B80" s="65" t="s">
        <v>261</v>
      </c>
      <c r="C80" s="66"/>
      <c r="D80" s="112"/>
      <c r="E80" s="112"/>
      <c r="F80" s="112"/>
      <c r="G80" s="112"/>
      <c r="H80" s="112"/>
      <c r="I80" s="113"/>
      <c r="J80" s="113"/>
      <c r="K80" s="222"/>
      <c r="L80" s="113"/>
      <c r="M80" s="113"/>
      <c r="N80" s="113"/>
      <c r="O80" s="113">
        <f t="shared" si="5"/>
        <v>0</v>
      </c>
      <c r="P80" s="270">
        <f t="array" ref="P80">SUM(IF('SAP report test'!$A$2:$A$2298=$A80,IF('SAP report test'!$D$2:$D$2298="CI01",'SAP report test'!$N$2:$N$2298)))</f>
        <v>0</v>
      </c>
      <c r="Q80" s="113">
        <f t="shared" si="4"/>
        <v>0</v>
      </c>
      <c r="R80" s="25"/>
      <c r="U80" s="261">
        <v>3231</v>
      </c>
      <c r="V80" t="s">
        <v>1175</v>
      </c>
      <c r="W80" s="151">
        <v>5035</v>
      </c>
      <c r="X80" s="151">
        <f t="shared" si="6"/>
        <v>5035</v>
      </c>
    </row>
    <row r="81" spans="1:24" x14ac:dyDescent="0.2">
      <c r="A81" s="64">
        <v>2563</v>
      </c>
      <c r="B81" s="65" t="s">
        <v>262</v>
      </c>
      <c r="C81" s="66"/>
      <c r="D81" s="112"/>
      <c r="E81" s="112"/>
      <c r="F81" s="112"/>
      <c r="G81" s="112"/>
      <c r="H81" s="112"/>
      <c r="I81" s="113"/>
      <c r="J81" s="113"/>
      <c r="K81" s="222">
        <f>VLOOKUP(A81,$U$7:$X$122,4,0)</f>
        <v>6306.25</v>
      </c>
      <c r="L81" s="113"/>
      <c r="M81" s="113"/>
      <c r="N81" s="113"/>
      <c r="O81" s="113">
        <f t="shared" si="5"/>
        <v>6306.25</v>
      </c>
      <c r="P81" s="270">
        <f t="array" ref="P81">SUM(IF('SAP report test'!$A$2:$A$2298=$A81,IF('SAP report test'!$D$2:$D$2298="CI01",'SAP report test'!$N$2:$N$2298)))</f>
        <v>-6306.25</v>
      </c>
      <c r="Q81" s="113">
        <f t="shared" si="4"/>
        <v>0</v>
      </c>
      <c r="R81" s="25"/>
      <c r="U81" s="261">
        <v>3234</v>
      </c>
      <c r="V81" t="s">
        <v>337</v>
      </c>
      <c r="W81" s="151">
        <v>4821.25</v>
      </c>
      <c r="X81" s="151">
        <f t="shared" si="6"/>
        <v>4821.25</v>
      </c>
    </row>
    <row r="82" spans="1:24" x14ac:dyDescent="0.2">
      <c r="A82" s="64">
        <v>2565</v>
      </c>
      <c r="B82" s="65" t="s">
        <v>263</v>
      </c>
      <c r="C82" s="66"/>
      <c r="D82" s="112"/>
      <c r="E82" s="112"/>
      <c r="F82" s="112"/>
      <c r="G82" s="112"/>
      <c r="H82" s="112"/>
      <c r="I82" s="113"/>
      <c r="J82" s="113"/>
      <c r="K82" s="222">
        <f>VLOOKUP(A82,$U$7:$X$122,4,0)</f>
        <v>5001.25</v>
      </c>
      <c r="L82" s="113"/>
      <c r="M82" s="113"/>
      <c r="N82" s="113"/>
      <c r="O82" s="113">
        <f t="shared" si="5"/>
        <v>5001.25</v>
      </c>
      <c r="P82" s="270">
        <f t="array" ref="P82">SUM(IF('SAP report test'!$A$2:$A$2298=$A82,IF('SAP report test'!$D$2:$D$2298="CI01",'SAP report test'!$N$2:$N$2298)))</f>
        <v>-5001.25</v>
      </c>
      <c r="Q82" s="113">
        <f t="shared" si="4"/>
        <v>0</v>
      </c>
      <c r="R82" s="25"/>
      <c r="U82" s="261">
        <v>3235</v>
      </c>
      <c r="V82" t="s">
        <v>1069</v>
      </c>
      <c r="W82" s="151">
        <v>6137.5</v>
      </c>
      <c r="X82" s="151">
        <f t="shared" si="6"/>
        <v>6137.5</v>
      </c>
    </row>
    <row r="83" spans="1:24" x14ac:dyDescent="0.2">
      <c r="A83" s="64">
        <v>2566</v>
      </c>
      <c r="B83" s="65" t="s">
        <v>264</v>
      </c>
      <c r="C83" s="66"/>
      <c r="D83" s="112"/>
      <c r="E83" s="112"/>
      <c r="F83" s="112"/>
      <c r="G83" s="112"/>
      <c r="H83" s="112"/>
      <c r="I83" s="113"/>
      <c r="J83" s="113"/>
      <c r="K83" s="222"/>
      <c r="L83" s="113"/>
      <c r="M83" s="113"/>
      <c r="N83" s="113"/>
      <c r="O83" s="113">
        <f t="shared" si="5"/>
        <v>0</v>
      </c>
      <c r="P83" s="270">
        <f t="array" ref="P83">SUM(IF('SAP report test'!$A$2:$A$2298=$A83,IF('SAP report test'!$D$2:$D$2298="CI01",'SAP report test'!$N$2:$N$2298)))</f>
        <v>0</v>
      </c>
      <c r="Q83" s="113">
        <f t="shared" si="4"/>
        <v>0</v>
      </c>
      <c r="R83" s="69"/>
      <c r="U83" s="261">
        <v>3238</v>
      </c>
      <c r="V83" t="s">
        <v>339</v>
      </c>
      <c r="W83" s="151">
        <v>5667.25</v>
      </c>
      <c r="X83" s="151">
        <f t="shared" si="6"/>
        <v>5667.25</v>
      </c>
    </row>
    <row r="84" spans="1:24" x14ac:dyDescent="0.2">
      <c r="A84" s="64">
        <v>2567</v>
      </c>
      <c r="B84" s="65" t="s">
        <v>265</v>
      </c>
      <c r="C84" s="66"/>
      <c r="D84" s="112"/>
      <c r="E84" s="112"/>
      <c r="F84" s="112"/>
      <c r="G84" s="112"/>
      <c r="H84" s="112"/>
      <c r="I84" s="113"/>
      <c r="J84" s="113"/>
      <c r="K84" s="222"/>
      <c r="L84" s="113"/>
      <c r="M84" s="113"/>
      <c r="N84" s="113"/>
      <c r="O84" s="113">
        <f t="shared" si="5"/>
        <v>0</v>
      </c>
      <c r="P84" s="270">
        <f t="array" ref="P84">SUM(IF('SAP report test'!$A$2:$A$2298=$A84,IF('SAP report test'!$D$2:$D$2298="CI01",'SAP report test'!$N$2:$N$2298)))</f>
        <v>0</v>
      </c>
      <c r="Q84" s="113">
        <f t="shared" si="4"/>
        <v>0</v>
      </c>
      <c r="R84" s="25"/>
      <c r="U84" s="261">
        <v>3240</v>
      </c>
      <c r="V84" t="s">
        <v>1070</v>
      </c>
      <c r="W84" s="151">
        <v>6216.25</v>
      </c>
      <c r="X84" s="151">
        <f t="shared" si="6"/>
        <v>6216.25</v>
      </c>
    </row>
    <row r="85" spans="1:24" x14ac:dyDescent="0.2">
      <c r="A85" s="64">
        <v>2569</v>
      </c>
      <c r="B85" s="65" t="s">
        <v>266</v>
      </c>
      <c r="C85" s="66"/>
      <c r="D85" s="112"/>
      <c r="E85" s="112"/>
      <c r="F85" s="112"/>
      <c r="G85" s="112"/>
      <c r="H85" s="112"/>
      <c r="I85" s="113"/>
      <c r="J85" s="113"/>
      <c r="K85" s="222"/>
      <c r="L85" s="113"/>
      <c r="M85" s="113"/>
      <c r="N85" s="113"/>
      <c r="O85" s="113">
        <f t="shared" si="5"/>
        <v>0</v>
      </c>
      <c r="P85" s="270">
        <f t="array" ref="P85">SUM(IF('SAP report test'!$A$2:$A$2298=$A85,IF('SAP report test'!$D$2:$D$2298="CI01",'SAP report test'!$N$2:$N$2298)))</f>
        <v>0</v>
      </c>
      <c r="Q85" s="113">
        <f t="shared" si="4"/>
        <v>0</v>
      </c>
      <c r="R85" s="25"/>
      <c r="U85" s="261">
        <v>3242</v>
      </c>
      <c r="V85" t="s">
        <v>341</v>
      </c>
      <c r="W85" s="151">
        <v>4798.75</v>
      </c>
      <c r="X85" s="151">
        <f t="shared" si="6"/>
        <v>4798.75</v>
      </c>
    </row>
    <row r="86" spans="1:24" x14ac:dyDescent="0.2">
      <c r="A86" s="64">
        <v>2572</v>
      </c>
      <c r="B86" s="65" t="s">
        <v>267</v>
      </c>
      <c r="C86" s="66"/>
      <c r="D86" s="112"/>
      <c r="E86" s="112"/>
      <c r="F86" s="112"/>
      <c r="G86" s="112"/>
      <c r="H86" s="112"/>
      <c r="I86" s="113"/>
      <c r="J86" s="113"/>
      <c r="K86" s="222"/>
      <c r="L86" s="113"/>
      <c r="M86" s="113"/>
      <c r="N86" s="113"/>
      <c r="O86" s="113">
        <f t="shared" si="5"/>
        <v>0</v>
      </c>
      <c r="P86" s="270">
        <f t="array" ref="P86">SUM(IF('SAP report test'!$A$2:$A$2298=$A86,IF('SAP report test'!$D$2:$D$2298="CI01",'SAP report test'!$N$2:$N$2298)))</f>
        <v>0</v>
      </c>
      <c r="Q86" s="113">
        <f t="shared" si="4"/>
        <v>0</v>
      </c>
      <c r="R86" s="25"/>
      <c r="U86" s="261">
        <v>3247</v>
      </c>
      <c r="V86" t="s">
        <v>1074</v>
      </c>
      <c r="W86" s="151">
        <v>8680</v>
      </c>
      <c r="X86" s="151">
        <f t="shared" si="6"/>
        <v>8680</v>
      </c>
    </row>
    <row r="87" spans="1:24" x14ac:dyDescent="0.2">
      <c r="A87" s="64">
        <v>2573</v>
      </c>
      <c r="B87" s="65" t="s">
        <v>268</v>
      </c>
      <c r="C87" s="66"/>
      <c r="D87" s="112"/>
      <c r="E87" s="112"/>
      <c r="F87" s="112"/>
      <c r="G87" s="112"/>
      <c r="H87" s="112"/>
      <c r="I87" s="113"/>
      <c r="J87" s="113"/>
      <c r="K87" s="222"/>
      <c r="L87" s="113"/>
      <c r="M87" s="113"/>
      <c r="N87" s="113"/>
      <c r="O87" s="113">
        <f t="shared" si="5"/>
        <v>0</v>
      </c>
      <c r="P87" s="270">
        <f t="array" ref="P87">SUM(IF('SAP report test'!$A$2:$A$2298=$A87,IF('SAP report test'!$D$2:$D$2298="CI01",'SAP report test'!$N$2:$N$2298)))</f>
        <v>0</v>
      </c>
      <c r="Q87" s="113">
        <f t="shared" si="4"/>
        <v>0</v>
      </c>
      <c r="R87" s="25"/>
      <c r="U87" s="261">
        <v>3251</v>
      </c>
      <c r="V87" t="s">
        <v>186</v>
      </c>
      <c r="W87" s="151">
        <v>5060.2</v>
      </c>
      <c r="X87" s="151">
        <f t="shared" si="6"/>
        <v>5060.2</v>
      </c>
    </row>
    <row r="88" spans="1:24" x14ac:dyDescent="0.2">
      <c r="A88" s="64">
        <v>2574</v>
      </c>
      <c r="B88" s="65" t="s">
        <v>85</v>
      </c>
      <c r="C88" s="66"/>
      <c r="D88" s="112"/>
      <c r="E88" s="112"/>
      <c r="F88" s="112"/>
      <c r="G88" s="112"/>
      <c r="H88" s="112"/>
      <c r="I88" s="113"/>
      <c r="J88" s="113"/>
      <c r="K88" s="222"/>
      <c r="L88" s="113"/>
      <c r="M88" s="113"/>
      <c r="N88" s="113"/>
      <c r="O88" s="113">
        <f t="shared" si="5"/>
        <v>0</v>
      </c>
      <c r="P88" s="270">
        <f t="array" ref="P88">SUM(IF('SAP report test'!$A$2:$A$2298=$A88,IF('SAP report test'!$D$2:$D$2298="CI01",'SAP report test'!$N$2:$N$2298)))</f>
        <v>0</v>
      </c>
      <c r="Q88" s="113">
        <f t="shared" si="4"/>
        <v>0</v>
      </c>
      <c r="R88" s="25"/>
      <c r="U88" s="261">
        <v>3254</v>
      </c>
      <c r="V88" t="s">
        <v>188</v>
      </c>
      <c r="W88" s="151">
        <v>7420</v>
      </c>
      <c r="X88" s="151">
        <f t="shared" si="6"/>
        <v>7420</v>
      </c>
    </row>
    <row r="89" spans="1:24" x14ac:dyDescent="0.2">
      <c r="A89" s="64">
        <v>2578</v>
      </c>
      <c r="B89" s="65" t="s">
        <v>42</v>
      </c>
      <c r="C89" s="66"/>
      <c r="D89" s="112"/>
      <c r="E89" s="112"/>
      <c r="F89" s="112"/>
      <c r="G89" s="112"/>
      <c r="H89" s="112"/>
      <c r="I89" s="113"/>
      <c r="J89" s="113"/>
      <c r="K89" s="222"/>
      <c r="L89" s="113"/>
      <c r="M89" s="113"/>
      <c r="N89" s="113"/>
      <c r="O89" s="113">
        <f t="shared" si="5"/>
        <v>0</v>
      </c>
      <c r="P89" s="270">
        <f t="array" ref="P89">SUM(IF('SAP report test'!$A$2:$A$2298=$A89,IF('SAP report test'!$D$2:$D$2298="CI01",'SAP report test'!$N$2:$N$2298)))</f>
        <v>0</v>
      </c>
      <c r="Q89" s="113">
        <f t="shared" si="4"/>
        <v>0</v>
      </c>
      <c r="R89" s="25"/>
      <c r="U89" s="261">
        <v>3257</v>
      </c>
      <c r="V89" t="s">
        <v>105</v>
      </c>
      <c r="W89" s="151">
        <v>7397.5</v>
      </c>
      <c r="X89" s="151">
        <f t="shared" si="6"/>
        <v>7397.5</v>
      </c>
    </row>
    <row r="90" spans="1:24" x14ac:dyDescent="0.2">
      <c r="A90" s="64">
        <v>2583</v>
      </c>
      <c r="B90" s="65" t="s">
        <v>43</v>
      </c>
      <c r="C90" s="66"/>
      <c r="D90" s="112"/>
      <c r="E90" s="112"/>
      <c r="F90" s="112"/>
      <c r="G90" s="112"/>
      <c r="H90" s="112"/>
      <c r="I90" s="113"/>
      <c r="J90" s="113"/>
      <c r="K90" s="222">
        <f>VLOOKUP(A90,$U$7:$X$122,4,0)</f>
        <v>6396.25</v>
      </c>
      <c r="L90" s="113"/>
      <c r="M90" s="113"/>
      <c r="N90" s="113"/>
      <c r="O90" s="113">
        <f t="shared" si="5"/>
        <v>6396.25</v>
      </c>
      <c r="P90" s="270">
        <f t="array" ref="P90">SUM(IF('SAP report test'!$A$2:$A$2298=$A90,IF('SAP report test'!$D$2:$D$2298="CI01",'SAP report test'!$N$2:$N$2298)))</f>
        <v>-6396.25</v>
      </c>
      <c r="Q90" s="113">
        <f t="shared" si="4"/>
        <v>0</v>
      </c>
      <c r="R90" s="25"/>
      <c r="U90" s="261">
        <v>3258</v>
      </c>
      <c r="V90" t="s">
        <v>612</v>
      </c>
      <c r="W90" s="151">
        <v>8716</v>
      </c>
      <c r="X90" s="151">
        <f t="shared" si="6"/>
        <v>8716</v>
      </c>
    </row>
    <row r="91" spans="1:24" x14ac:dyDescent="0.2">
      <c r="A91" s="64">
        <v>2587</v>
      </c>
      <c r="B91" s="273" t="s">
        <v>44</v>
      </c>
      <c r="C91" s="66"/>
      <c r="D91" s="112"/>
      <c r="E91" s="112">
        <v>86872</v>
      </c>
      <c r="F91" s="112"/>
      <c r="G91" s="112"/>
      <c r="H91" s="112"/>
      <c r="I91" s="113"/>
      <c r="J91" s="113"/>
      <c r="K91" s="222">
        <f>VLOOKUP(A91,$U$7:$X$122,4,0)</f>
        <v>6399.63</v>
      </c>
      <c r="L91" s="113"/>
      <c r="M91" s="113"/>
      <c r="N91" s="113"/>
      <c r="O91" s="113">
        <f t="shared" si="5"/>
        <v>93271.63</v>
      </c>
      <c r="P91" s="270">
        <f t="array" ref="P91">SUM(IF('SAP report test'!$A$2:$A$2298=$A91,IF('SAP report test'!$D$2:$D$2298="CI01",'SAP report test'!$N$2:$N$2298)))</f>
        <v>-93271.63</v>
      </c>
      <c r="Q91" s="270">
        <f t="shared" si="4"/>
        <v>0</v>
      </c>
      <c r="R91" s="25"/>
      <c r="U91" s="261">
        <v>3260</v>
      </c>
      <c r="V91" t="s">
        <v>1271</v>
      </c>
      <c r="W91" s="151">
        <v>5597.5</v>
      </c>
      <c r="X91" s="151">
        <f t="shared" si="6"/>
        <v>5597.5</v>
      </c>
    </row>
    <row r="92" spans="1:24" x14ac:dyDescent="0.2">
      <c r="A92" s="64">
        <v>2589</v>
      </c>
      <c r="B92" s="65" t="s">
        <v>45</v>
      </c>
      <c r="C92" s="66"/>
      <c r="D92" s="112"/>
      <c r="E92" s="112"/>
      <c r="F92" s="112"/>
      <c r="G92" s="112"/>
      <c r="H92" s="112"/>
      <c r="I92" s="113"/>
      <c r="J92" s="113"/>
      <c r="K92" s="222">
        <f>VLOOKUP(A92,$U$7:$X$122,4,0)</f>
        <v>8612.5</v>
      </c>
      <c r="L92" s="113"/>
      <c r="M92" s="113"/>
      <c r="N92" s="113"/>
      <c r="O92" s="113">
        <f t="shared" si="5"/>
        <v>8612.5</v>
      </c>
      <c r="P92" s="270">
        <f t="array" ref="P92">SUM(IF('SAP report test'!$A$2:$A$2298=$A92,IF('SAP report test'!$D$2:$D$2298="CI01",'SAP report test'!$N$2:$N$2298)))</f>
        <v>-8612.5</v>
      </c>
      <c r="Q92" s="113">
        <f t="shared" si="4"/>
        <v>0</v>
      </c>
      <c r="R92" s="25"/>
      <c r="U92" s="261">
        <v>3262</v>
      </c>
      <c r="V92" t="s">
        <v>614</v>
      </c>
      <c r="W92" s="151">
        <v>7813.75</v>
      </c>
      <c r="X92" s="151">
        <f t="shared" si="6"/>
        <v>7813.75</v>
      </c>
    </row>
    <row r="93" spans="1:24" x14ac:dyDescent="0.2">
      <c r="A93" s="64">
        <v>2590</v>
      </c>
      <c r="B93" s="65" t="s">
        <v>46</v>
      </c>
      <c r="C93" s="66"/>
      <c r="D93" s="112"/>
      <c r="E93" s="112"/>
      <c r="F93" s="112"/>
      <c r="G93" s="112"/>
      <c r="H93" s="112"/>
      <c r="I93" s="113"/>
      <c r="J93" s="113"/>
      <c r="K93" s="222"/>
      <c r="L93" s="113"/>
      <c r="M93" s="113"/>
      <c r="N93" s="113"/>
      <c r="O93" s="113">
        <f t="shared" si="5"/>
        <v>0</v>
      </c>
      <c r="P93" s="270">
        <f t="array" ref="P93">SUM(IF('SAP report test'!$A$2:$A$2298=$A93,IF('SAP report test'!$D$2:$D$2298="CI01",'SAP report test'!$N$2:$N$2298)))</f>
        <v>0</v>
      </c>
      <c r="Q93" s="113">
        <f t="shared" si="4"/>
        <v>0</v>
      </c>
      <c r="R93" s="155"/>
      <c r="U93" s="261">
        <v>3861</v>
      </c>
      <c r="V93" t="s">
        <v>57</v>
      </c>
      <c r="W93" s="151">
        <v>8666.5</v>
      </c>
      <c r="X93" s="151">
        <f t="shared" si="6"/>
        <v>8666.5</v>
      </c>
    </row>
    <row r="94" spans="1:24" x14ac:dyDescent="0.2">
      <c r="A94" s="64">
        <v>2591</v>
      </c>
      <c r="B94" s="65" t="s">
        <v>47</v>
      </c>
      <c r="C94" s="66"/>
      <c r="D94" s="112"/>
      <c r="E94" s="112"/>
      <c r="F94" s="112"/>
      <c r="G94" s="112"/>
      <c r="H94" s="112"/>
      <c r="I94" s="113"/>
      <c r="J94" s="113"/>
      <c r="K94" s="222">
        <f>VLOOKUP(A94,$U$7:$X$122,4,0)</f>
        <v>8934.25</v>
      </c>
      <c r="L94" s="113"/>
      <c r="M94" s="113"/>
      <c r="N94" s="113"/>
      <c r="O94" s="113">
        <f t="shared" si="5"/>
        <v>8934.25</v>
      </c>
      <c r="P94" s="270">
        <f t="array" ref="P94">SUM(IF('SAP report test'!$A$2:$A$2298=$A94,IF('SAP report test'!$D$2:$D$2298="CI01",'SAP report test'!$N$2:$N$2298)))</f>
        <v>-8934.25</v>
      </c>
      <c r="Q94" s="113">
        <f t="shared" si="4"/>
        <v>0</v>
      </c>
      <c r="R94" s="69"/>
      <c r="U94" s="261">
        <v>4041</v>
      </c>
      <c r="V94" t="s">
        <v>65</v>
      </c>
      <c r="W94" s="151">
        <v>15919.38</v>
      </c>
      <c r="X94" s="151">
        <f t="shared" si="6"/>
        <v>15919.38</v>
      </c>
    </row>
    <row r="95" spans="1:24" x14ac:dyDescent="0.2">
      <c r="A95" s="64">
        <v>2592</v>
      </c>
      <c r="B95" s="65" t="s">
        <v>48</v>
      </c>
      <c r="C95" s="66"/>
      <c r="D95" s="112"/>
      <c r="E95" s="112"/>
      <c r="F95" s="112"/>
      <c r="G95" s="112"/>
      <c r="H95" s="112"/>
      <c r="I95" s="113"/>
      <c r="J95" s="113"/>
      <c r="K95" s="222"/>
      <c r="L95" s="113"/>
      <c r="M95" s="113"/>
      <c r="N95" s="113"/>
      <c r="O95" s="113">
        <f t="shared" si="5"/>
        <v>0</v>
      </c>
      <c r="P95" s="270">
        <f t="array" ref="P95">SUM(IF('SAP report test'!$A$2:$A$2298=$A95,IF('SAP report test'!$D$2:$D$2298="CI01",'SAP report test'!$N$2:$N$2298)))</f>
        <v>0</v>
      </c>
      <c r="Q95" s="113">
        <f t="shared" si="4"/>
        <v>0</v>
      </c>
      <c r="R95" s="25"/>
      <c r="U95" s="261">
        <v>7002</v>
      </c>
      <c r="V95" t="s">
        <v>360</v>
      </c>
      <c r="W95" s="151">
        <v>8455</v>
      </c>
      <c r="X95" s="151">
        <f t="shared" si="6"/>
        <v>8455</v>
      </c>
    </row>
    <row r="96" spans="1:24" x14ac:dyDescent="0.2">
      <c r="A96" s="64">
        <v>2593</v>
      </c>
      <c r="B96" s="65" t="s">
        <v>86</v>
      </c>
      <c r="C96" s="66"/>
      <c r="D96" s="112"/>
      <c r="E96" s="112"/>
      <c r="F96" s="112"/>
      <c r="G96" s="112"/>
      <c r="H96" s="112"/>
      <c r="I96" s="113"/>
      <c r="J96" s="113"/>
      <c r="K96" s="222"/>
      <c r="L96" s="113"/>
      <c r="M96" s="113"/>
      <c r="N96" s="113"/>
      <c r="O96" s="113">
        <f t="shared" si="5"/>
        <v>0</v>
      </c>
      <c r="P96" s="270">
        <f t="array" ref="P96">SUM(IF('SAP report test'!$A$2:$A$2298=$A96,IF('SAP report test'!$D$2:$D$2298="CI01",'SAP report test'!$N$2:$N$2298)))</f>
        <v>0</v>
      </c>
      <c r="Q96" s="113">
        <f t="shared" si="4"/>
        <v>0</v>
      </c>
      <c r="R96" s="25"/>
      <c r="U96" s="261">
        <v>7010</v>
      </c>
      <c r="V96" t="s">
        <v>343</v>
      </c>
      <c r="W96" s="151">
        <v>9983.8799999999992</v>
      </c>
      <c r="X96" s="151">
        <f t="shared" si="6"/>
        <v>9983.8799999999992</v>
      </c>
    </row>
    <row r="97" spans="1:24" x14ac:dyDescent="0.2">
      <c r="A97" s="64">
        <v>2594</v>
      </c>
      <c r="B97" s="65" t="s">
        <v>631</v>
      </c>
      <c r="C97" s="66"/>
      <c r="D97" s="112"/>
      <c r="E97" s="112"/>
      <c r="F97" s="112"/>
      <c r="G97" s="112"/>
      <c r="H97" s="112"/>
      <c r="I97" s="113"/>
      <c r="J97" s="113"/>
      <c r="K97" s="222"/>
      <c r="L97" s="113"/>
      <c r="M97" s="113"/>
      <c r="N97" s="113"/>
      <c r="O97" s="113">
        <f t="shared" si="5"/>
        <v>0</v>
      </c>
      <c r="P97" s="270">
        <f t="array" ref="P97">SUM(IF('SAP report test'!$A$2:$A$2298=$A97,IF('SAP report test'!$D$2:$D$2298="CI01",'SAP report test'!$N$2:$N$2298)))</f>
        <v>0</v>
      </c>
      <c r="Q97" s="113">
        <f t="shared" si="4"/>
        <v>0</v>
      </c>
      <c r="R97" s="25"/>
      <c r="U97" s="261">
        <v>7011</v>
      </c>
      <c r="V97" t="s">
        <v>344</v>
      </c>
      <c r="W97" s="151">
        <v>9670</v>
      </c>
      <c r="X97" s="151">
        <f t="shared" si="6"/>
        <v>9670</v>
      </c>
    </row>
    <row r="98" spans="1:24" x14ac:dyDescent="0.2">
      <c r="A98" s="64">
        <v>2595</v>
      </c>
      <c r="B98" s="65" t="s">
        <v>49</v>
      </c>
      <c r="C98" s="66"/>
      <c r="D98" s="112"/>
      <c r="E98" s="112"/>
      <c r="F98" s="112"/>
      <c r="G98" s="112"/>
      <c r="H98" s="112"/>
      <c r="I98" s="113"/>
      <c r="J98" s="113"/>
      <c r="K98" s="222">
        <f>VLOOKUP(A98,$U$7:$X$122,4,0)</f>
        <v>6464.65</v>
      </c>
      <c r="L98" s="113"/>
      <c r="M98" s="113"/>
      <c r="N98" s="113"/>
      <c r="O98" s="113">
        <f t="shared" si="5"/>
        <v>6464.65</v>
      </c>
      <c r="P98" s="270">
        <f t="array" ref="P98">SUM(IF('SAP report test'!$A$2:$A$2298=$A98,IF('SAP report test'!$D$2:$D$2298="CI01",'SAP report test'!$N$2:$N$2298)))</f>
        <v>-6464.65</v>
      </c>
      <c r="Q98" s="113">
        <f t="shared" si="4"/>
        <v>0</v>
      </c>
      <c r="R98" s="25"/>
      <c r="U98" s="261">
        <v>7017</v>
      </c>
      <c r="V98" t="s">
        <v>1272</v>
      </c>
      <c r="W98" s="151">
        <v>4000</v>
      </c>
      <c r="X98" s="151">
        <f t="shared" si="6"/>
        <v>4000</v>
      </c>
    </row>
    <row r="99" spans="1:24" x14ac:dyDescent="0.2">
      <c r="A99" s="64">
        <v>2596</v>
      </c>
      <c r="B99" s="65" t="s">
        <v>50</v>
      </c>
      <c r="C99" s="66"/>
      <c r="D99" s="112"/>
      <c r="E99" s="112"/>
      <c r="F99" s="112"/>
      <c r="G99" s="112"/>
      <c r="H99" s="112"/>
      <c r="I99" s="113"/>
      <c r="J99" s="113"/>
      <c r="K99" s="222"/>
      <c r="L99" s="113"/>
      <c r="M99" s="113"/>
      <c r="N99" s="113"/>
      <c r="O99" s="113">
        <f t="shared" si="5"/>
        <v>0</v>
      </c>
      <c r="P99" s="270">
        <f t="array" ref="P99">SUM(IF('SAP report test'!$A$2:$A$2298=$A99,IF('SAP report test'!$D$2:$D$2298="CI01",'SAP report test'!$N$2:$N$2298)))</f>
        <v>0</v>
      </c>
      <c r="Q99" s="113">
        <f t="shared" si="4"/>
        <v>0</v>
      </c>
      <c r="R99" s="25"/>
      <c r="U99" s="261"/>
      <c r="V99"/>
      <c r="W99" s="151"/>
      <c r="X99" s="151"/>
    </row>
    <row r="100" spans="1:24" x14ac:dyDescent="0.2">
      <c r="A100" s="64">
        <v>2597</v>
      </c>
      <c r="B100" s="65" t="s">
        <v>51</v>
      </c>
      <c r="C100" s="66"/>
      <c r="D100" s="112"/>
      <c r="E100" s="112"/>
      <c r="F100" s="112"/>
      <c r="G100" s="112"/>
      <c r="H100" s="112"/>
      <c r="I100" s="113"/>
      <c r="J100" s="113"/>
      <c r="K100" s="222"/>
      <c r="L100" s="113"/>
      <c r="M100" s="113"/>
      <c r="N100" s="113"/>
      <c r="O100" s="113">
        <f t="shared" si="5"/>
        <v>0</v>
      </c>
      <c r="P100" s="270">
        <f t="array" ref="P100">SUM(IF('SAP report test'!$A$2:$A$2298=$A100,IF('SAP report test'!$D$2:$D$2298="CI01",'SAP report test'!$N$2:$N$2298)))</f>
        <v>0</v>
      </c>
      <c r="Q100" s="113">
        <f t="shared" si="4"/>
        <v>0</v>
      </c>
      <c r="R100" s="25"/>
      <c r="U100" s="261"/>
      <c r="V100"/>
      <c r="W100" s="151"/>
      <c r="X100" s="151"/>
    </row>
    <row r="101" spans="1:24" x14ac:dyDescent="0.2">
      <c r="A101" s="64">
        <v>2598</v>
      </c>
      <c r="B101" s="65" t="s">
        <v>52</v>
      </c>
      <c r="C101" s="66"/>
      <c r="D101" s="112"/>
      <c r="E101" s="112"/>
      <c r="F101" s="112"/>
      <c r="G101" s="112"/>
      <c r="H101" s="112"/>
      <c r="I101" s="113"/>
      <c r="J101" s="113"/>
      <c r="K101" s="222"/>
      <c r="L101" s="113"/>
      <c r="M101" s="113"/>
      <c r="N101" s="113"/>
      <c r="O101" s="113">
        <f t="shared" si="5"/>
        <v>0</v>
      </c>
      <c r="P101" s="270">
        <f t="array" ref="P101">SUM(IF('SAP report test'!$A$2:$A$2298=$A101,IF('SAP report test'!$D$2:$D$2298="CI01",'SAP report test'!$N$2:$N$2298)))</f>
        <v>0</v>
      </c>
      <c r="Q101" s="113">
        <f t="shared" si="4"/>
        <v>0</v>
      </c>
      <c r="R101" s="25"/>
      <c r="U101" s="261"/>
      <c r="V101"/>
      <c r="W101" s="151"/>
      <c r="X101" s="151"/>
    </row>
    <row r="102" spans="1:24" x14ac:dyDescent="0.2">
      <c r="A102" s="64">
        <v>2601</v>
      </c>
      <c r="B102" s="65" t="s">
        <v>632</v>
      </c>
      <c r="C102" s="66"/>
      <c r="D102" s="112"/>
      <c r="E102" s="112"/>
      <c r="F102" s="112"/>
      <c r="G102" s="112"/>
      <c r="H102" s="112"/>
      <c r="I102" s="113"/>
      <c r="J102" s="113"/>
      <c r="K102" s="222"/>
      <c r="L102" s="113"/>
      <c r="M102" s="113"/>
      <c r="N102" s="113"/>
      <c r="O102" s="113">
        <f t="shared" si="5"/>
        <v>0</v>
      </c>
      <c r="P102" s="270">
        <f t="array" ref="P102">SUM(IF('SAP report test'!$A$2:$A$2298=$A102,IF('SAP report test'!$D$2:$D$2298="CI01",'SAP report test'!$N$2:$N$2298)))</f>
        <v>0</v>
      </c>
      <c r="Q102" s="113">
        <f t="shared" si="4"/>
        <v>0</v>
      </c>
      <c r="R102" s="25"/>
      <c r="U102" s="261"/>
      <c r="V102"/>
      <c r="W102" s="151"/>
      <c r="X102" s="151"/>
    </row>
    <row r="103" spans="1:24" x14ac:dyDescent="0.2">
      <c r="A103" s="64">
        <v>2602</v>
      </c>
      <c r="B103" s="65" t="s">
        <v>53</v>
      </c>
      <c r="C103" s="66"/>
      <c r="D103" s="112"/>
      <c r="E103" s="112"/>
      <c r="F103" s="112"/>
      <c r="G103" s="112"/>
      <c r="H103" s="112"/>
      <c r="I103" s="113"/>
      <c r="J103" s="113"/>
      <c r="K103" s="222">
        <f>VLOOKUP(A103,$U$7:$X$122,4,0)</f>
        <v>6432.25</v>
      </c>
      <c r="L103" s="113"/>
      <c r="M103" s="113"/>
      <c r="N103" s="113"/>
      <c r="O103" s="113">
        <f t="shared" si="5"/>
        <v>6432.25</v>
      </c>
      <c r="P103" s="270">
        <f t="array" ref="P103">SUM(IF('SAP report test'!$A$2:$A$2298=$A103,IF('SAP report test'!$D$2:$D$2298="CI01",'SAP report test'!$N$2:$N$2298)))</f>
        <v>-6432.25</v>
      </c>
      <c r="Q103" s="113">
        <f t="shared" si="4"/>
        <v>0</v>
      </c>
      <c r="R103" s="25"/>
      <c r="U103" s="261"/>
      <c r="V103"/>
      <c r="W103" s="151"/>
      <c r="X103" s="151"/>
    </row>
    <row r="104" spans="1:24" x14ac:dyDescent="0.2">
      <c r="A104" s="64">
        <v>2603</v>
      </c>
      <c r="B104" s="65" t="s">
        <v>633</v>
      </c>
      <c r="C104" s="66"/>
      <c r="D104" s="112"/>
      <c r="E104" s="112"/>
      <c r="F104" s="112"/>
      <c r="G104" s="112"/>
      <c r="H104" s="112"/>
      <c r="I104" s="113"/>
      <c r="J104" s="113"/>
      <c r="K104" s="222"/>
      <c r="L104" s="113"/>
      <c r="M104" s="113"/>
      <c r="N104" s="113"/>
      <c r="O104" s="113">
        <f t="shared" si="5"/>
        <v>0</v>
      </c>
      <c r="P104" s="270">
        <f t="array" ref="P104">SUM(IF('SAP report test'!$A$2:$A$2298=$A104,IF('SAP report test'!$D$2:$D$2298="CI01",'SAP report test'!$N$2:$N$2298)))</f>
        <v>0</v>
      </c>
      <c r="Q104" s="113">
        <f t="shared" si="4"/>
        <v>0</v>
      </c>
      <c r="R104" s="25"/>
      <c r="U104" s="261"/>
      <c r="V104"/>
      <c r="W104" s="151"/>
      <c r="X104" s="151"/>
    </row>
    <row r="105" spans="1:24" x14ac:dyDescent="0.2">
      <c r="A105" s="64">
        <v>2605</v>
      </c>
      <c r="B105" s="65" t="s">
        <v>906</v>
      </c>
      <c r="C105" s="66"/>
      <c r="D105" s="112"/>
      <c r="E105" s="112"/>
      <c r="F105" s="112"/>
      <c r="G105" s="112"/>
      <c r="H105" s="112"/>
      <c r="I105" s="113"/>
      <c r="J105" s="113"/>
      <c r="K105" s="222">
        <f>VLOOKUP(A105,$U$7:$X$122,4,0)</f>
        <v>8394.25</v>
      </c>
      <c r="L105" s="113"/>
      <c r="M105" s="113"/>
      <c r="N105" s="113"/>
      <c r="O105" s="113">
        <f t="shared" si="5"/>
        <v>8394.25</v>
      </c>
      <c r="P105" s="270">
        <f t="array" ref="P105">SUM(IF('SAP report test'!$A$2:$A$2298=$A105,IF('SAP report test'!$D$2:$D$2298="CI01",'SAP report test'!$N$2:$N$2298)))</f>
        <v>-8394.25</v>
      </c>
      <c r="Q105" s="113">
        <f t="shared" si="4"/>
        <v>0</v>
      </c>
      <c r="R105" s="25"/>
      <c r="U105" s="261"/>
      <c r="V105"/>
      <c r="W105" s="151"/>
      <c r="X105" s="151"/>
    </row>
    <row r="106" spans="1:24" x14ac:dyDescent="0.2">
      <c r="A106" s="64">
        <v>2606</v>
      </c>
      <c r="B106" s="65" t="s">
        <v>907</v>
      </c>
      <c r="C106" s="66"/>
      <c r="D106" s="112"/>
      <c r="E106" s="112"/>
      <c r="F106" s="112"/>
      <c r="G106" s="112"/>
      <c r="H106" s="112"/>
      <c r="I106" s="113"/>
      <c r="J106" s="113"/>
      <c r="K106" s="222"/>
      <c r="L106" s="113"/>
      <c r="M106" s="113"/>
      <c r="N106" s="113"/>
      <c r="O106" s="113">
        <f t="shared" si="5"/>
        <v>0</v>
      </c>
      <c r="P106" s="270">
        <f t="array" ref="P106">SUM(IF('SAP report test'!$A$2:$A$2298=$A106,IF('SAP report test'!$D$2:$D$2298="CI01",'SAP report test'!$N$2:$N$2298)))</f>
        <v>0</v>
      </c>
      <c r="Q106" s="113">
        <f t="shared" si="4"/>
        <v>0</v>
      </c>
      <c r="R106" s="25"/>
      <c r="U106" s="261"/>
      <c r="V106"/>
      <c r="W106" s="151"/>
      <c r="X106" s="151"/>
    </row>
    <row r="107" spans="1:24" x14ac:dyDescent="0.2">
      <c r="A107" s="64">
        <v>2607</v>
      </c>
      <c r="B107" s="65" t="s">
        <v>908</v>
      </c>
      <c r="C107" s="66"/>
      <c r="D107" s="112"/>
      <c r="E107" s="112"/>
      <c r="F107" s="112"/>
      <c r="G107" s="112"/>
      <c r="H107" s="112"/>
      <c r="I107" s="113"/>
      <c r="J107" s="113"/>
      <c r="K107" s="222"/>
      <c r="L107" s="113"/>
      <c r="M107" s="113"/>
      <c r="N107" s="113"/>
      <c r="O107" s="113">
        <f t="shared" si="5"/>
        <v>0</v>
      </c>
      <c r="P107" s="270">
        <f t="array" ref="P107">SUM(IF('SAP report test'!$A$2:$A$2298=$A107,IF('SAP report test'!$D$2:$D$2298="CI01",'SAP report test'!$N$2:$N$2298)))</f>
        <v>0</v>
      </c>
      <c r="Q107" s="113">
        <f t="shared" si="4"/>
        <v>0</v>
      </c>
      <c r="R107" s="25"/>
      <c r="U107" s="261"/>
      <c r="V107"/>
      <c r="W107" s="157">
        <f>SUM(W5:W106)</f>
        <v>617571.85000000009</v>
      </c>
      <c r="X107" s="157">
        <f>SUM(X5:X106)</f>
        <v>617571.85000000009</v>
      </c>
    </row>
    <row r="108" spans="1:24" x14ac:dyDescent="0.2">
      <c r="A108" s="64">
        <v>2608</v>
      </c>
      <c r="B108" s="65" t="s">
        <v>354</v>
      </c>
      <c r="C108" s="66"/>
      <c r="D108" s="112"/>
      <c r="E108" s="112"/>
      <c r="F108" s="112"/>
      <c r="G108" s="112"/>
      <c r="H108" s="112"/>
      <c r="I108" s="113"/>
      <c r="J108" s="113"/>
      <c r="K108" s="222">
        <f>VLOOKUP(A108,$U$7:$X$122,4,0)</f>
        <v>8601.25</v>
      </c>
      <c r="L108" s="113"/>
      <c r="M108" s="113"/>
      <c r="N108" s="113"/>
      <c r="O108" s="113">
        <f t="shared" si="5"/>
        <v>8601.25</v>
      </c>
      <c r="P108" s="270">
        <f t="array" ref="P108">SUM(IF('SAP report test'!$A$2:$A$2298=$A108,IF('SAP report test'!$D$2:$D$2298="CI01",'SAP report test'!$N$2:$N$2298)))</f>
        <v>-8601.25</v>
      </c>
      <c r="Q108" s="113">
        <f t="shared" si="4"/>
        <v>0</v>
      </c>
      <c r="R108" s="25"/>
      <c r="U108" s="261"/>
      <c r="V108"/>
      <c r="W108" s="151"/>
      <c r="X108" s="151"/>
    </row>
    <row r="109" spans="1:24" x14ac:dyDescent="0.2">
      <c r="A109" s="64">
        <v>2609</v>
      </c>
      <c r="B109" s="65" t="s">
        <v>355</v>
      </c>
      <c r="C109" s="66"/>
      <c r="D109" s="112"/>
      <c r="E109" s="112"/>
      <c r="F109" s="112"/>
      <c r="G109" s="112"/>
      <c r="H109" s="112"/>
      <c r="I109" s="113"/>
      <c r="J109" s="113"/>
      <c r="K109" s="222"/>
      <c r="L109" s="113"/>
      <c r="M109" s="113"/>
      <c r="N109" s="113"/>
      <c r="O109" s="113">
        <f t="shared" si="5"/>
        <v>0</v>
      </c>
      <c r="P109" s="270">
        <f t="array" ref="P109">SUM(IF('SAP report test'!$A$2:$A$2298=$A109,IF('SAP report test'!$D$2:$D$2298="CI01",'SAP report test'!$N$2:$N$2298)))</f>
        <v>0</v>
      </c>
      <c r="Q109" s="113">
        <f t="shared" si="4"/>
        <v>0</v>
      </c>
      <c r="R109" s="25"/>
      <c r="U109" s="261"/>
      <c r="V109"/>
      <c r="W109" s="151"/>
      <c r="X109" s="151"/>
    </row>
    <row r="110" spans="1:24" x14ac:dyDescent="0.2">
      <c r="A110" s="64">
        <v>2610</v>
      </c>
      <c r="B110" s="65" t="s">
        <v>356</v>
      </c>
      <c r="C110" s="66"/>
      <c r="D110" s="112"/>
      <c r="E110" s="112"/>
      <c r="F110" s="112"/>
      <c r="G110" s="112"/>
      <c r="H110" s="112"/>
      <c r="I110" s="113"/>
      <c r="J110" s="113"/>
      <c r="K110" s="222">
        <f>VLOOKUP(A110,$U$7:$X$122,4,0)</f>
        <v>8666.5</v>
      </c>
      <c r="L110" s="113"/>
      <c r="M110" s="113"/>
      <c r="N110" s="113"/>
      <c r="O110" s="113">
        <f t="shared" si="5"/>
        <v>8666.5</v>
      </c>
      <c r="P110" s="270">
        <f t="array" ref="P110">SUM(IF('SAP report test'!$A$2:$A$2298=$A110,IF('SAP report test'!$D$2:$D$2298="CI01",'SAP report test'!$N$2:$N$2298)))</f>
        <v>-8666.5</v>
      </c>
      <c r="Q110" s="113">
        <f t="shared" si="4"/>
        <v>0</v>
      </c>
      <c r="R110" s="25"/>
      <c r="U110" s="261"/>
      <c r="V110"/>
      <c r="W110" s="151"/>
      <c r="X110" s="151"/>
    </row>
    <row r="111" spans="1:24" x14ac:dyDescent="0.2">
      <c r="A111" s="64">
        <v>2612</v>
      </c>
      <c r="B111" s="65" t="s">
        <v>357</v>
      </c>
      <c r="C111" s="66"/>
      <c r="D111" s="112"/>
      <c r="E111" s="112"/>
      <c r="F111" s="112"/>
      <c r="G111" s="112"/>
      <c r="H111" s="112"/>
      <c r="I111" s="113"/>
      <c r="J111" s="113"/>
      <c r="K111" s="222"/>
      <c r="L111" s="113"/>
      <c r="M111" s="113"/>
      <c r="N111" s="113"/>
      <c r="O111" s="113">
        <f t="shared" si="5"/>
        <v>0</v>
      </c>
      <c r="P111" s="270">
        <f t="array" ref="P111">SUM(IF('SAP report test'!$A$2:$A$2298=$A111,IF('SAP report test'!$D$2:$D$2298="CI01",'SAP report test'!$N$2:$N$2298)))</f>
        <v>0</v>
      </c>
      <c r="Q111" s="113">
        <f t="shared" si="4"/>
        <v>0</v>
      </c>
      <c r="R111" s="25"/>
      <c r="U111" s="261"/>
      <c r="V111"/>
      <c r="W111" s="151"/>
      <c r="X111" s="151"/>
    </row>
    <row r="112" spans="1:24" x14ac:dyDescent="0.2">
      <c r="A112" s="64">
        <v>2613</v>
      </c>
      <c r="B112" s="65" t="s">
        <v>634</v>
      </c>
      <c r="C112" s="66"/>
      <c r="D112" s="112"/>
      <c r="E112" s="112"/>
      <c r="F112" s="112"/>
      <c r="G112" s="112"/>
      <c r="H112" s="112"/>
      <c r="I112" s="113"/>
      <c r="J112" s="113"/>
      <c r="K112" s="222"/>
      <c r="L112" s="113"/>
      <c r="M112" s="113"/>
      <c r="N112" s="113"/>
      <c r="O112" s="113">
        <f t="shared" si="5"/>
        <v>0</v>
      </c>
      <c r="P112" s="270">
        <f t="array" ref="P112">SUM(IF('SAP report test'!$A$2:$A$2298=$A112,IF('SAP report test'!$D$2:$D$2298="CI01",'SAP report test'!$N$2:$N$2298)))</f>
        <v>0</v>
      </c>
      <c r="Q112" s="113">
        <f t="shared" si="4"/>
        <v>0</v>
      </c>
      <c r="R112" s="25"/>
      <c r="U112"/>
      <c r="V112"/>
      <c r="W112" s="151"/>
      <c r="X112" s="151"/>
    </row>
    <row r="113" spans="1:24" x14ac:dyDescent="0.2">
      <c r="A113" s="64">
        <v>3000</v>
      </c>
      <c r="B113" s="65" t="s">
        <v>709</v>
      </c>
      <c r="C113" s="66"/>
      <c r="D113" s="112"/>
      <c r="E113" s="112"/>
      <c r="F113" s="112"/>
      <c r="G113" s="112"/>
      <c r="H113" s="112"/>
      <c r="I113" s="113"/>
      <c r="J113" s="113"/>
      <c r="K113" s="222"/>
      <c r="L113" s="113"/>
      <c r="M113" s="113"/>
      <c r="N113" s="113"/>
      <c r="O113" s="113">
        <f t="shared" si="5"/>
        <v>0</v>
      </c>
      <c r="P113" s="270">
        <f t="array" ref="P113">SUM(IF('SAP report test'!$A$2:$A$2298=$A113,IF('SAP report test'!$D$2:$D$2298="CI01",'SAP report test'!$N$2:$N$2298)))</f>
        <v>0</v>
      </c>
      <c r="Q113" s="113">
        <f t="shared" si="4"/>
        <v>0</v>
      </c>
      <c r="R113" s="25"/>
      <c r="U113"/>
      <c r="V113"/>
      <c r="W113" s="151"/>
      <c r="X113" s="151"/>
    </row>
    <row r="114" spans="1:24" x14ac:dyDescent="0.2">
      <c r="A114" s="64">
        <v>3004</v>
      </c>
      <c r="B114" s="65" t="s">
        <v>635</v>
      </c>
      <c r="C114" s="66"/>
      <c r="D114" s="112"/>
      <c r="E114" s="112"/>
      <c r="F114" s="112"/>
      <c r="G114" s="112"/>
      <c r="H114" s="112"/>
      <c r="I114" s="113"/>
      <c r="J114" s="113"/>
      <c r="K114" s="222"/>
      <c r="L114" s="113"/>
      <c r="M114" s="113"/>
      <c r="N114" s="113"/>
      <c r="O114" s="113">
        <f t="shared" si="5"/>
        <v>0</v>
      </c>
      <c r="P114" s="270">
        <f t="array" ref="P114">SUM(IF('SAP report test'!$A$2:$A$2298=$A114,IF('SAP report test'!$D$2:$D$2298="CI01",'SAP report test'!$N$2:$N$2298)))</f>
        <v>0</v>
      </c>
      <c r="Q114" s="113">
        <f t="shared" si="4"/>
        <v>0</v>
      </c>
      <c r="R114" s="25"/>
      <c r="U114"/>
      <c r="V114"/>
      <c r="W114" s="151"/>
      <c r="X114" s="151"/>
    </row>
    <row r="115" spans="1:24" x14ac:dyDescent="0.2">
      <c r="A115" s="64">
        <v>3005</v>
      </c>
      <c r="B115" s="65" t="s">
        <v>710</v>
      </c>
      <c r="C115" s="66"/>
      <c r="D115" s="112"/>
      <c r="E115" s="112"/>
      <c r="F115" s="112"/>
      <c r="G115" s="112"/>
      <c r="H115" s="112"/>
      <c r="I115" s="113"/>
      <c r="J115" s="113"/>
      <c r="K115" s="222"/>
      <c r="L115" s="113"/>
      <c r="M115" s="113"/>
      <c r="N115" s="113"/>
      <c r="O115" s="113">
        <f t="shared" si="5"/>
        <v>0</v>
      </c>
      <c r="P115" s="270">
        <f t="array" ref="P115">SUM(IF('SAP report test'!$A$2:$A$2298=$A115,IF('SAP report test'!$D$2:$D$2298="CI01",'SAP report test'!$N$2:$N$2298)))</f>
        <v>0</v>
      </c>
      <c r="Q115" s="113">
        <f t="shared" si="4"/>
        <v>0</v>
      </c>
      <c r="R115" s="25"/>
      <c r="U115"/>
      <c r="V115"/>
      <c r="W115" s="151"/>
      <c r="X115" s="151"/>
    </row>
    <row r="116" spans="1:24" x14ac:dyDescent="0.2">
      <c r="A116" s="64">
        <v>3022</v>
      </c>
      <c r="B116" s="65" t="s">
        <v>636</v>
      </c>
      <c r="C116" s="66"/>
      <c r="D116" s="112"/>
      <c r="E116" s="112"/>
      <c r="F116" s="112"/>
      <c r="G116" s="112"/>
      <c r="H116" s="112"/>
      <c r="I116" s="113"/>
      <c r="J116" s="113"/>
      <c r="K116" s="222"/>
      <c r="L116" s="113"/>
      <c r="M116" s="113"/>
      <c r="N116" s="113"/>
      <c r="O116" s="113">
        <f t="shared" si="5"/>
        <v>0</v>
      </c>
      <c r="P116" s="270">
        <f t="array" ref="P116">SUM(IF('SAP report test'!$A$2:$A$2298=$A116,IF('SAP report test'!$D$2:$D$2298="CI01",'SAP report test'!$N$2:$N$2298)))</f>
        <v>0</v>
      </c>
      <c r="Q116" s="113">
        <f t="shared" si="4"/>
        <v>0</v>
      </c>
      <c r="R116" s="25"/>
      <c r="U116"/>
      <c r="V116"/>
      <c r="W116" s="151"/>
      <c r="X116" s="151"/>
    </row>
    <row r="117" spans="1:24" x14ac:dyDescent="0.2">
      <c r="A117" s="64">
        <v>3040</v>
      </c>
      <c r="B117" s="65" t="s">
        <v>95</v>
      </c>
      <c r="C117" s="66"/>
      <c r="D117" s="112"/>
      <c r="E117" s="112"/>
      <c r="F117" s="112"/>
      <c r="G117" s="112"/>
      <c r="H117" s="112"/>
      <c r="I117" s="113"/>
      <c r="J117" s="113"/>
      <c r="K117" s="222"/>
      <c r="L117" s="113"/>
      <c r="M117" s="113"/>
      <c r="N117" s="113"/>
      <c r="O117" s="113">
        <f t="shared" si="5"/>
        <v>0</v>
      </c>
      <c r="P117" s="270">
        <f t="array" ref="P117">SUM(IF('SAP report test'!$A$2:$A$2298=$A117,IF('SAP report test'!$D$2:$D$2298="CI01",'SAP report test'!$N$2:$N$2298)))</f>
        <v>0</v>
      </c>
      <c r="Q117" s="113">
        <f t="shared" si="4"/>
        <v>0</v>
      </c>
      <c r="R117" s="25"/>
      <c r="U117"/>
      <c r="V117"/>
      <c r="W117" s="151"/>
      <c r="X117" s="151"/>
    </row>
    <row r="118" spans="1:24" x14ac:dyDescent="0.2">
      <c r="A118" s="64">
        <v>3043</v>
      </c>
      <c r="B118" s="65" t="s">
        <v>96</v>
      </c>
      <c r="C118" s="66"/>
      <c r="D118" s="112"/>
      <c r="E118" s="112"/>
      <c r="F118" s="112"/>
      <c r="G118" s="112"/>
      <c r="H118" s="112"/>
      <c r="I118" s="113"/>
      <c r="J118" s="113"/>
      <c r="K118" s="222">
        <f>VLOOKUP(A118,$U$7:$X$122,4,0)</f>
        <v>5035</v>
      </c>
      <c r="L118" s="113"/>
      <c r="M118" s="113"/>
      <c r="N118" s="113"/>
      <c r="O118" s="113">
        <f t="shared" si="5"/>
        <v>5035</v>
      </c>
      <c r="P118" s="270">
        <f t="array" ref="P118">SUM(IF('SAP report test'!$A$2:$A$2298=$A118,IF('SAP report test'!$D$2:$D$2298="CI01",'SAP report test'!$N$2:$N$2298)))</f>
        <v>-5035</v>
      </c>
      <c r="Q118" s="113">
        <f t="shared" si="4"/>
        <v>0</v>
      </c>
      <c r="R118" s="25"/>
      <c r="U118"/>
      <c r="V118"/>
      <c r="W118" s="151"/>
      <c r="X118" s="151"/>
    </row>
    <row r="119" spans="1:24" x14ac:dyDescent="0.2">
      <c r="A119" s="64">
        <v>3044</v>
      </c>
      <c r="B119" s="65" t="s">
        <v>97</v>
      </c>
      <c r="C119" s="66"/>
      <c r="D119" s="112"/>
      <c r="E119" s="112"/>
      <c r="F119" s="112"/>
      <c r="G119" s="112"/>
      <c r="H119" s="112"/>
      <c r="I119" s="113"/>
      <c r="J119" s="113"/>
      <c r="K119" s="222">
        <f>VLOOKUP(A119,$U$7:$X$122,4,0)</f>
        <v>7147.75</v>
      </c>
      <c r="L119" s="113"/>
      <c r="M119" s="113"/>
      <c r="N119" s="113"/>
      <c r="O119" s="113">
        <f t="shared" si="5"/>
        <v>7147.75</v>
      </c>
      <c r="P119" s="270">
        <f t="array" ref="P119">SUM(IF('SAP report test'!$A$2:$A$2298=$A119,IF('SAP report test'!$D$2:$D$2298="CI01",'SAP report test'!$N$2:$N$2298)))</f>
        <v>-7147.75</v>
      </c>
      <c r="Q119" s="113">
        <f t="shared" si="4"/>
        <v>0</v>
      </c>
      <c r="R119" s="69"/>
      <c r="U119"/>
      <c r="V119"/>
      <c r="W119" s="151"/>
      <c r="X119" s="151"/>
    </row>
    <row r="120" spans="1:24" x14ac:dyDescent="0.2">
      <c r="A120" s="64">
        <v>3064</v>
      </c>
      <c r="B120" s="65" t="s">
        <v>98</v>
      </c>
      <c r="C120" s="66"/>
      <c r="D120" s="112"/>
      <c r="E120" s="112"/>
      <c r="F120" s="112"/>
      <c r="G120" s="112"/>
      <c r="H120" s="112"/>
      <c r="I120" s="113"/>
      <c r="J120" s="113"/>
      <c r="K120" s="222">
        <f>VLOOKUP(A120,$U$7:$X$122,4,0)</f>
        <v>8196.25</v>
      </c>
      <c r="L120" s="113"/>
      <c r="M120" s="113"/>
      <c r="N120" s="113"/>
      <c r="O120" s="113">
        <f t="shared" si="5"/>
        <v>8196.25</v>
      </c>
      <c r="P120" s="270">
        <f t="array" ref="P120">SUM(IF('SAP report test'!$A$2:$A$2298=$A120,IF('SAP report test'!$D$2:$D$2298="CI01",'SAP report test'!$N$2:$N$2298)))</f>
        <v>-8196.25</v>
      </c>
      <c r="Q120" s="113">
        <f t="shared" si="4"/>
        <v>0</v>
      </c>
      <c r="R120" s="25"/>
      <c r="U120"/>
      <c r="V120"/>
      <c r="W120" s="151"/>
      <c r="X120" s="151"/>
    </row>
    <row r="121" spans="1:24" x14ac:dyDescent="0.2">
      <c r="A121" s="64">
        <v>3065</v>
      </c>
      <c r="B121" s="65" t="s">
        <v>637</v>
      </c>
      <c r="C121" s="66"/>
      <c r="D121" s="112"/>
      <c r="E121" s="112"/>
      <c r="F121" s="112"/>
      <c r="G121" s="112"/>
      <c r="H121" s="112"/>
      <c r="I121" s="113"/>
      <c r="J121" s="113"/>
      <c r="K121" s="222"/>
      <c r="L121" s="113"/>
      <c r="M121" s="113"/>
      <c r="N121" s="113"/>
      <c r="O121" s="113">
        <f t="shared" si="5"/>
        <v>0</v>
      </c>
      <c r="P121" s="270">
        <f t="array" ref="P121">SUM(IF('SAP report test'!$A$2:$A$2298=$A121,IF('SAP report test'!$D$2:$D$2298="CI01",'SAP report test'!$N$2:$N$2298)))</f>
        <v>0</v>
      </c>
      <c r="Q121" s="113">
        <f t="shared" si="4"/>
        <v>0</v>
      </c>
      <c r="R121" s="25"/>
      <c r="U121"/>
      <c r="V121"/>
      <c r="W121" s="151"/>
      <c r="X121" s="151"/>
    </row>
    <row r="122" spans="1:24" x14ac:dyDescent="0.2">
      <c r="A122" s="64">
        <v>3081</v>
      </c>
      <c r="B122" s="65" t="s">
        <v>638</v>
      </c>
      <c r="C122" s="66"/>
      <c r="D122" s="112"/>
      <c r="E122" s="112"/>
      <c r="F122" s="112"/>
      <c r="G122" s="112"/>
      <c r="H122" s="112"/>
      <c r="I122" s="113"/>
      <c r="J122" s="113"/>
      <c r="K122" s="222">
        <f>VLOOKUP(A122,$U$7:$X$122,4,0)</f>
        <v>4951.5200000000004</v>
      </c>
      <c r="L122" s="113"/>
      <c r="M122" s="113"/>
      <c r="N122" s="113"/>
      <c r="O122" s="113">
        <f t="shared" si="5"/>
        <v>4951.5200000000004</v>
      </c>
      <c r="P122" s="270">
        <f t="array" ref="P122">SUM(IF('SAP report test'!$A$2:$A$2298=$A122,IF('SAP report test'!$D$2:$D$2298="CI01",'SAP report test'!$N$2:$N$2298)))</f>
        <v>-4951.5200000000004</v>
      </c>
      <c r="Q122" s="113">
        <f t="shared" si="4"/>
        <v>0</v>
      </c>
      <c r="R122" s="25"/>
      <c r="U122"/>
      <c r="V122"/>
      <c r="W122" s="151"/>
      <c r="X122" s="151"/>
    </row>
    <row r="123" spans="1:24" x14ac:dyDescent="0.2">
      <c r="A123" s="64">
        <v>3082</v>
      </c>
      <c r="B123" s="65" t="s">
        <v>639</v>
      </c>
      <c r="C123" s="66"/>
      <c r="D123" s="112"/>
      <c r="E123" s="112"/>
      <c r="F123" s="112"/>
      <c r="G123" s="112"/>
      <c r="H123" s="112"/>
      <c r="I123" s="113"/>
      <c r="J123" s="113"/>
      <c r="K123" s="222"/>
      <c r="L123" s="113"/>
      <c r="M123" s="113"/>
      <c r="N123" s="113"/>
      <c r="O123" s="113">
        <f t="shared" si="5"/>
        <v>0</v>
      </c>
      <c r="P123" s="270">
        <f t="array" ref="P123">SUM(IF('SAP report test'!$A$2:$A$2298=$A123,IF('SAP report test'!$D$2:$D$2298="CI01",'SAP report test'!$N$2:$N$2298)))</f>
        <v>0</v>
      </c>
      <c r="Q123" s="113">
        <f t="shared" si="4"/>
        <v>0</v>
      </c>
      <c r="R123" s="25"/>
    </row>
    <row r="124" spans="1:24" x14ac:dyDescent="0.2">
      <c r="A124" s="64">
        <v>3083</v>
      </c>
      <c r="B124" s="65" t="s">
        <v>640</v>
      </c>
      <c r="C124" s="66"/>
      <c r="D124" s="112"/>
      <c r="E124" s="112"/>
      <c r="F124" s="112"/>
      <c r="G124" s="112"/>
      <c r="H124" s="112"/>
      <c r="I124" s="113"/>
      <c r="J124" s="113"/>
      <c r="K124" s="222">
        <f>VLOOKUP(A124,$U$7:$X$122,4,0)</f>
        <v>5023.75</v>
      </c>
      <c r="L124" s="113"/>
      <c r="M124" s="113"/>
      <c r="N124" s="113"/>
      <c r="O124" s="113">
        <f t="shared" si="5"/>
        <v>5023.75</v>
      </c>
      <c r="P124" s="270">
        <f t="array" ref="P124">SUM(IF('SAP report test'!$A$2:$A$2298=$A124,IF('SAP report test'!$D$2:$D$2298="CI01",'SAP report test'!$N$2:$N$2298)))</f>
        <v>-5023.75</v>
      </c>
      <c r="Q124" s="113">
        <f t="shared" si="4"/>
        <v>0</v>
      </c>
      <c r="R124" s="25"/>
    </row>
    <row r="125" spans="1:24" x14ac:dyDescent="0.2">
      <c r="A125" s="64">
        <v>3085</v>
      </c>
      <c r="B125" s="65" t="s">
        <v>99</v>
      </c>
      <c r="C125" s="66"/>
      <c r="D125" s="112"/>
      <c r="E125" s="112"/>
      <c r="F125" s="112"/>
      <c r="G125" s="112"/>
      <c r="H125" s="112"/>
      <c r="I125" s="113"/>
      <c r="J125" s="113"/>
      <c r="K125" s="222">
        <f>VLOOKUP(A125,$U$7:$X$122,4,0)</f>
        <v>5701</v>
      </c>
      <c r="L125" s="113"/>
      <c r="M125" s="113"/>
      <c r="N125" s="113"/>
      <c r="O125" s="113">
        <f t="shared" si="5"/>
        <v>5701</v>
      </c>
      <c r="P125" s="270">
        <f t="array" ref="P125">SUM(IF('SAP report test'!$A$2:$A$2298=$A125,IF('SAP report test'!$D$2:$D$2298="CI01",'SAP report test'!$N$2:$N$2298)))</f>
        <v>-5701</v>
      </c>
      <c r="Q125" s="113">
        <f t="shared" si="4"/>
        <v>0</v>
      </c>
      <c r="R125" s="25"/>
    </row>
    <row r="126" spans="1:24" x14ac:dyDescent="0.2">
      <c r="A126" s="64">
        <v>3090</v>
      </c>
      <c r="B126" s="65" t="s">
        <v>641</v>
      </c>
      <c r="C126" s="66"/>
      <c r="D126" s="112"/>
      <c r="E126" s="112"/>
      <c r="F126" s="112"/>
      <c r="G126" s="112"/>
      <c r="H126" s="112"/>
      <c r="I126" s="113"/>
      <c r="J126" s="113"/>
      <c r="K126" s="222"/>
      <c r="L126" s="113"/>
      <c r="M126" s="113"/>
      <c r="N126" s="113"/>
      <c r="O126" s="113">
        <f t="shared" si="5"/>
        <v>0</v>
      </c>
      <c r="P126" s="270">
        <f t="array" ref="P126">SUM(IF('SAP report test'!$A$2:$A$2298=$A126,IF('SAP report test'!$D$2:$D$2298="CI01",'SAP report test'!$N$2:$N$2298)))</f>
        <v>0</v>
      </c>
      <c r="Q126" s="113">
        <f t="shared" si="4"/>
        <v>0</v>
      </c>
      <c r="R126" s="25"/>
    </row>
    <row r="127" spans="1:24" x14ac:dyDescent="0.2">
      <c r="A127" s="64">
        <v>3100</v>
      </c>
      <c r="B127" s="65" t="s">
        <v>642</v>
      </c>
      <c r="C127" s="66"/>
      <c r="D127" s="112"/>
      <c r="E127" s="112"/>
      <c r="F127" s="112"/>
      <c r="G127" s="112"/>
      <c r="H127" s="112"/>
      <c r="I127" s="113"/>
      <c r="J127" s="113"/>
      <c r="K127" s="222">
        <f>VLOOKUP(A127,$U$7:$X$122,4,0)</f>
        <v>5113.75</v>
      </c>
      <c r="L127" s="113"/>
      <c r="M127" s="113"/>
      <c r="N127" s="113"/>
      <c r="O127" s="113">
        <f t="shared" si="5"/>
        <v>5113.75</v>
      </c>
      <c r="P127" s="270">
        <f t="array" ref="P127">SUM(IF('SAP report test'!$A$2:$A$2298=$A127,IF('SAP report test'!$D$2:$D$2298="CI01",'SAP report test'!$N$2:$N$2298)))</f>
        <v>-5113.75</v>
      </c>
      <c r="Q127" s="113">
        <f t="shared" si="4"/>
        <v>0</v>
      </c>
      <c r="R127" s="25"/>
    </row>
    <row r="128" spans="1:24" x14ac:dyDescent="0.2">
      <c r="A128" s="64">
        <v>3120</v>
      </c>
      <c r="B128" s="65" t="s">
        <v>100</v>
      </c>
      <c r="C128" s="66"/>
      <c r="D128" s="112"/>
      <c r="E128" s="112"/>
      <c r="F128" s="112"/>
      <c r="G128" s="112"/>
      <c r="H128" s="112"/>
      <c r="I128" s="113"/>
      <c r="J128" s="113"/>
      <c r="K128" s="222">
        <f>VLOOKUP(A128,$U$7:$X$122,4,0)</f>
        <v>6034.23</v>
      </c>
      <c r="L128" s="113"/>
      <c r="M128" s="113"/>
      <c r="N128" s="113"/>
      <c r="O128" s="113">
        <f t="shared" si="5"/>
        <v>6034.23</v>
      </c>
      <c r="P128" s="270">
        <f t="array" ref="P128">SUM(IF('SAP report test'!$A$2:$A$2298=$A128,IF('SAP report test'!$D$2:$D$2298="CI01",'SAP report test'!$N$2:$N$2298)))</f>
        <v>-6034.23</v>
      </c>
      <c r="Q128" s="113">
        <f t="shared" si="4"/>
        <v>0</v>
      </c>
      <c r="R128" s="25"/>
    </row>
    <row r="129" spans="1:18" x14ac:dyDescent="0.2">
      <c r="A129" s="64">
        <v>3122</v>
      </c>
      <c r="B129" s="65" t="s">
        <v>101</v>
      </c>
      <c r="C129" s="66"/>
      <c r="D129" s="112"/>
      <c r="E129" s="112"/>
      <c r="F129" s="112"/>
      <c r="G129" s="112"/>
      <c r="H129" s="112"/>
      <c r="I129" s="113"/>
      <c r="J129" s="113"/>
      <c r="K129" s="222">
        <f>VLOOKUP(A129,$U$7:$X$122,4,0)</f>
        <v>6281.05</v>
      </c>
      <c r="L129" s="113"/>
      <c r="M129" s="113"/>
      <c r="N129" s="113"/>
      <c r="O129" s="113">
        <f t="shared" si="5"/>
        <v>6281.05</v>
      </c>
      <c r="P129" s="270">
        <f t="array" ref="P129">SUM(IF('SAP report test'!$A$2:$A$2298=$A129,IF('SAP report test'!$D$2:$D$2298="CI01",'SAP report test'!$N$2:$N$2298)))</f>
        <v>-6281.05</v>
      </c>
      <c r="Q129" s="113">
        <f t="shared" si="4"/>
        <v>0</v>
      </c>
      <c r="R129" s="25"/>
    </row>
    <row r="130" spans="1:18" x14ac:dyDescent="0.2">
      <c r="A130" s="64">
        <v>3123</v>
      </c>
      <c r="B130" s="65" t="s">
        <v>102</v>
      </c>
      <c r="C130" s="66"/>
      <c r="D130" s="112"/>
      <c r="E130" s="112"/>
      <c r="F130" s="112"/>
      <c r="G130" s="112"/>
      <c r="H130" s="112"/>
      <c r="I130" s="113"/>
      <c r="J130" s="113"/>
      <c r="K130" s="222">
        <f>VLOOKUP(A130,$U$7:$X$122,4,0)</f>
        <v>5096.43</v>
      </c>
      <c r="L130" s="113"/>
      <c r="M130" s="113"/>
      <c r="N130" s="113"/>
      <c r="O130" s="113">
        <f t="shared" si="5"/>
        <v>5096.43</v>
      </c>
      <c r="P130" s="270">
        <f t="array" ref="P130">SUM(IF('SAP report test'!$A$2:$A$2298=$A130,IF('SAP report test'!$D$2:$D$2298="CI01",'SAP report test'!$N$2:$N$2298)))</f>
        <v>-5096.43</v>
      </c>
      <c r="Q130" s="113">
        <f t="shared" si="4"/>
        <v>0</v>
      </c>
      <c r="R130" s="69"/>
    </row>
    <row r="131" spans="1:18" x14ac:dyDescent="0.2">
      <c r="A131" s="64">
        <v>3124</v>
      </c>
      <c r="B131" s="65" t="s">
        <v>643</v>
      </c>
      <c r="C131" s="66"/>
      <c r="D131" s="112"/>
      <c r="E131" s="112"/>
      <c r="F131" s="112"/>
      <c r="G131" s="112"/>
      <c r="H131" s="112"/>
      <c r="I131" s="113"/>
      <c r="J131" s="113"/>
      <c r="K131" s="222"/>
      <c r="L131" s="113"/>
      <c r="M131" s="113"/>
      <c r="N131" s="113"/>
      <c r="O131" s="113">
        <f t="shared" si="5"/>
        <v>0</v>
      </c>
      <c r="P131" s="270">
        <f t="array" ref="P131">SUM(IF('SAP report test'!$A$2:$A$2298=$A131,IF('SAP report test'!$D$2:$D$2298="CI01",'SAP report test'!$N$2:$N$2298)))</f>
        <v>0</v>
      </c>
      <c r="Q131" s="113">
        <f t="shared" si="4"/>
        <v>0</v>
      </c>
      <c r="R131" s="25"/>
    </row>
    <row r="132" spans="1:18" x14ac:dyDescent="0.2">
      <c r="A132" s="64">
        <v>3125</v>
      </c>
      <c r="B132" s="65" t="s">
        <v>644</v>
      </c>
      <c r="C132" s="66"/>
      <c r="D132" s="112"/>
      <c r="E132" s="112"/>
      <c r="F132" s="112"/>
      <c r="G132" s="112"/>
      <c r="H132" s="112"/>
      <c r="I132" s="113"/>
      <c r="J132" s="113"/>
      <c r="K132" s="222">
        <f>VLOOKUP(A132,$U$7:$X$122,4,0)</f>
        <v>5485</v>
      </c>
      <c r="L132" s="113"/>
      <c r="M132" s="113"/>
      <c r="N132" s="113"/>
      <c r="O132" s="113">
        <f t="shared" si="5"/>
        <v>5485</v>
      </c>
      <c r="P132" s="270">
        <f t="array" ref="P132">SUM(IF('SAP report test'!$A$2:$A$2298=$A132,IF('SAP report test'!$D$2:$D$2298="CI01",'SAP report test'!$N$2:$N$2298)))</f>
        <v>-5485</v>
      </c>
      <c r="Q132" s="113">
        <f t="shared" si="4"/>
        <v>0</v>
      </c>
      <c r="R132" s="25"/>
    </row>
    <row r="133" spans="1:18" x14ac:dyDescent="0.2">
      <c r="A133" s="64">
        <v>3127</v>
      </c>
      <c r="B133" s="65" t="s">
        <v>104</v>
      </c>
      <c r="C133" s="66"/>
      <c r="D133" s="112"/>
      <c r="E133" s="112"/>
      <c r="F133" s="112"/>
      <c r="G133" s="112"/>
      <c r="H133" s="112"/>
      <c r="I133" s="113"/>
      <c r="J133" s="113"/>
      <c r="K133" s="222"/>
      <c r="L133" s="113"/>
      <c r="M133" s="113"/>
      <c r="N133" s="113"/>
      <c r="O133" s="113">
        <f t="shared" si="5"/>
        <v>0</v>
      </c>
      <c r="P133" s="270">
        <f t="array" ref="P133">SUM(IF('SAP report test'!$A$2:$A$2298=$A133,IF('SAP report test'!$D$2:$D$2298="CI01",'SAP report test'!$N$2:$N$2298)))</f>
        <v>0</v>
      </c>
      <c r="Q133" s="113">
        <f t="shared" si="4"/>
        <v>0</v>
      </c>
      <c r="R133" s="25"/>
    </row>
    <row r="134" spans="1:18" x14ac:dyDescent="0.2">
      <c r="A134" s="64">
        <v>3128</v>
      </c>
      <c r="B134" s="65" t="s">
        <v>646</v>
      </c>
      <c r="C134" s="66"/>
      <c r="D134" s="112"/>
      <c r="E134" s="112"/>
      <c r="F134" s="112"/>
      <c r="G134" s="112"/>
      <c r="H134" s="112"/>
      <c r="I134" s="113"/>
      <c r="J134" s="113"/>
      <c r="K134" s="222"/>
      <c r="L134" s="113"/>
      <c r="M134" s="113"/>
      <c r="N134" s="113"/>
      <c r="O134" s="113">
        <f t="shared" si="5"/>
        <v>0</v>
      </c>
      <c r="P134" s="270">
        <f t="array" ref="P134">SUM(IF('SAP report test'!$A$2:$A$2298=$A134,IF('SAP report test'!$D$2:$D$2298="CI01",'SAP report test'!$N$2:$N$2298)))</f>
        <v>0</v>
      </c>
      <c r="Q134" s="113">
        <f t="shared" ref="Q134:Q197" si="7">SUM(O134:P134)</f>
        <v>0</v>
      </c>
      <c r="R134" s="25"/>
    </row>
    <row r="135" spans="1:18" x14ac:dyDescent="0.2">
      <c r="A135" s="64">
        <v>3130</v>
      </c>
      <c r="B135" s="65" t="s">
        <v>1002</v>
      </c>
      <c r="C135" s="66"/>
      <c r="D135" s="112"/>
      <c r="E135" s="112"/>
      <c r="F135" s="112"/>
      <c r="G135" s="112"/>
      <c r="H135" s="112"/>
      <c r="I135" s="113"/>
      <c r="J135" s="113"/>
      <c r="K135" s="222"/>
      <c r="L135" s="113"/>
      <c r="M135" s="113"/>
      <c r="N135" s="113"/>
      <c r="O135" s="113">
        <f t="shared" ref="O135:O198" si="8">SUM(D135:N135)</f>
        <v>0</v>
      </c>
      <c r="P135" s="270">
        <f t="array" ref="P135">SUM(IF('SAP report test'!$A$2:$A$2298=$A135,IF('SAP report test'!$D$2:$D$2298="CI01",'SAP report test'!$N$2:$N$2298)))</f>
        <v>0</v>
      </c>
      <c r="Q135" s="113">
        <f t="shared" si="7"/>
        <v>0</v>
      </c>
      <c r="R135" s="25"/>
    </row>
    <row r="136" spans="1:18" x14ac:dyDescent="0.2">
      <c r="A136" s="64">
        <v>3131</v>
      </c>
      <c r="B136" s="65" t="s">
        <v>1003</v>
      </c>
      <c r="C136" s="66"/>
      <c r="D136" s="112"/>
      <c r="E136" s="112"/>
      <c r="F136" s="112"/>
      <c r="G136" s="112"/>
      <c r="H136" s="112"/>
      <c r="I136" s="113"/>
      <c r="J136" s="113"/>
      <c r="K136" s="222"/>
      <c r="L136" s="113"/>
      <c r="M136" s="113"/>
      <c r="N136" s="113"/>
      <c r="O136" s="113">
        <f t="shared" si="8"/>
        <v>0</v>
      </c>
      <c r="P136" s="270">
        <f t="array" ref="P136">SUM(IF('SAP report test'!$A$2:$A$2298=$A136,IF('SAP report test'!$D$2:$D$2298="CI01",'SAP report test'!$N$2:$N$2298)))</f>
        <v>0</v>
      </c>
      <c r="Q136" s="113">
        <f t="shared" si="7"/>
        <v>0</v>
      </c>
      <c r="R136" s="25"/>
    </row>
    <row r="137" spans="1:18" x14ac:dyDescent="0.2">
      <c r="A137" s="64">
        <v>3141</v>
      </c>
      <c r="B137" s="65" t="s">
        <v>123</v>
      </c>
      <c r="C137" s="66"/>
      <c r="D137" s="112"/>
      <c r="E137" s="112"/>
      <c r="F137" s="112"/>
      <c r="G137" s="112"/>
      <c r="H137" s="112"/>
      <c r="I137" s="113"/>
      <c r="J137" s="113"/>
      <c r="K137" s="222"/>
      <c r="L137" s="113"/>
      <c r="M137" s="113"/>
      <c r="N137" s="113"/>
      <c r="O137" s="113">
        <f t="shared" si="8"/>
        <v>0</v>
      </c>
      <c r="P137" s="270">
        <f t="array" ref="P137">SUM(IF('SAP report test'!$A$2:$A$2298=$A137,IF('SAP report test'!$D$2:$D$2298="CI01",'SAP report test'!$N$2:$N$2298)))</f>
        <v>0</v>
      </c>
      <c r="Q137" s="113">
        <f t="shared" si="7"/>
        <v>0</v>
      </c>
      <c r="R137" s="25"/>
    </row>
    <row r="138" spans="1:18" x14ac:dyDescent="0.2">
      <c r="A138" s="64">
        <v>3142</v>
      </c>
      <c r="B138" s="65" t="s">
        <v>124</v>
      </c>
      <c r="C138" s="66"/>
      <c r="D138" s="112"/>
      <c r="E138" s="112"/>
      <c r="F138" s="112"/>
      <c r="G138" s="112"/>
      <c r="H138" s="112"/>
      <c r="I138" s="113"/>
      <c r="J138" s="113"/>
      <c r="K138" s="222">
        <f>VLOOKUP(A138,$U$7:$X$122,4,0)</f>
        <v>5248.75</v>
      </c>
      <c r="L138" s="113"/>
      <c r="M138" s="113"/>
      <c r="N138" s="113"/>
      <c r="O138" s="113">
        <f t="shared" si="8"/>
        <v>5248.75</v>
      </c>
      <c r="P138" s="270">
        <f t="array" ref="P138">SUM(IF('SAP report test'!$A$2:$A$2298=$A138,IF('SAP report test'!$D$2:$D$2298="CI01",'SAP report test'!$N$2:$N$2298)))</f>
        <v>-5248.75</v>
      </c>
      <c r="Q138" s="113">
        <f t="shared" si="7"/>
        <v>0</v>
      </c>
      <c r="R138" s="25"/>
    </row>
    <row r="139" spans="1:18" x14ac:dyDescent="0.2">
      <c r="A139" s="64">
        <v>3144</v>
      </c>
      <c r="B139" s="65" t="s">
        <v>125</v>
      </c>
      <c r="C139" s="66"/>
      <c r="D139" s="112"/>
      <c r="E139" s="112"/>
      <c r="F139" s="112"/>
      <c r="G139" s="112"/>
      <c r="H139" s="112"/>
      <c r="I139" s="113"/>
      <c r="J139" s="113"/>
      <c r="K139" s="222"/>
      <c r="L139" s="113"/>
      <c r="M139" s="113"/>
      <c r="N139" s="113"/>
      <c r="O139" s="113">
        <f t="shared" si="8"/>
        <v>0</v>
      </c>
      <c r="P139" s="270">
        <f t="array" ref="P139">SUM(IF('SAP report test'!$A$2:$A$2298=$A139,IF('SAP report test'!$D$2:$D$2298="CI01",'SAP report test'!$N$2:$N$2298)))</f>
        <v>0</v>
      </c>
      <c r="Q139" s="113">
        <f t="shared" si="7"/>
        <v>0</v>
      </c>
      <c r="R139" s="25"/>
    </row>
    <row r="140" spans="1:18" x14ac:dyDescent="0.2">
      <c r="A140" s="64">
        <v>3145</v>
      </c>
      <c r="B140" s="65" t="s">
        <v>330</v>
      </c>
      <c r="C140" s="66"/>
      <c r="D140" s="112"/>
      <c r="E140" s="112"/>
      <c r="F140" s="112"/>
      <c r="G140" s="112"/>
      <c r="H140" s="112"/>
      <c r="I140" s="113"/>
      <c r="J140" s="113"/>
      <c r="K140" s="222">
        <f>VLOOKUP(A140,$U$7:$X$122,4,0)</f>
        <v>7694.5</v>
      </c>
      <c r="L140" s="113"/>
      <c r="M140" s="113"/>
      <c r="N140" s="113"/>
      <c r="O140" s="113">
        <f t="shared" si="8"/>
        <v>7694.5</v>
      </c>
      <c r="P140" s="270">
        <f t="array" ref="P140">SUM(IF('SAP report test'!$A$2:$A$2298=$A140,IF('SAP report test'!$D$2:$D$2298="CI01",'SAP report test'!$N$2:$N$2298)))</f>
        <v>-7694.5</v>
      </c>
      <c r="Q140" s="113">
        <f t="shared" si="7"/>
        <v>0</v>
      </c>
      <c r="R140" s="25"/>
    </row>
    <row r="141" spans="1:18" x14ac:dyDescent="0.2">
      <c r="A141" s="64">
        <v>3146</v>
      </c>
      <c r="B141" s="65" t="s">
        <v>331</v>
      </c>
      <c r="C141" s="66"/>
      <c r="D141" s="112"/>
      <c r="E141" s="112"/>
      <c r="F141" s="112"/>
      <c r="G141" s="112"/>
      <c r="H141" s="112"/>
      <c r="I141" s="113"/>
      <c r="J141" s="113"/>
      <c r="K141" s="222">
        <f>VLOOKUP(A141,$U$7:$X$122,4,0)</f>
        <v>5102.5</v>
      </c>
      <c r="L141" s="113"/>
      <c r="M141" s="113"/>
      <c r="N141" s="113"/>
      <c r="O141" s="113">
        <f t="shared" si="8"/>
        <v>5102.5</v>
      </c>
      <c r="P141" s="270">
        <f t="array" ref="P141">SUM(IF('SAP report test'!$A$2:$A$2298=$A141,IF('SAP report test'!$D$2:$D$2298="CI01",'SAP report test'!$N$2:$N$2298)))</f>
        <v>-5102.5</v>
      </c>
      <c r="Q141" s="113">
        <f t="shared" si="7"/>
        <v>0</v>
      </c>
      <c r="R141" s="25"/>
    </row>
    <row r="142" spans="1:18" x14ac:dyDescent="0.2">
      <c r="A142" s="64">
        <v>3147</v>
      </c>
      <c r="B142" s="65" t="s">
        <v>1004</v>
      </c>
      <c r="C142" s="66"/>
      <c r="D142" s="112"/>
      <c r="E142" s="112"/>
      <c r="F142" s="112"/>
      <c r="G142" s="112"/>
      <c r="H142" s="112"/>
      <c r="I142" s="113"/>
      <c r="J142" s="113"/>
      <c r="K142" s="222"/>
      <c r="L142" s="113"/>
      <c r="M142" s="113"/>
      <c r="N142" s="113"/>
      <c r="O142" s="113">
        <f t="shared" si="8"/>
        <v>0</v>
      </c>
      <c r="P142" s="270">
        <f t="array" ref="P142">SUM(IF('SAP report test'!$A$2:$A$2298=$A142,IF('SAP report test'!$D$2:$D$2298="CI01",'SAP report test'!$N$2:$N$2298)))</f>
        <v>0</v>
      </c>
      <c r="Q142" s="113">
        <f t="shared" si="7"/>
        <v>0</v>
      </c>
      <c r="R142" s="25"/>
    </row>
    <row r="143" spans="1:18" x14ac:dyDescent="0.2">
      <c r="A143" s="64">
        <v>3161</v>
      </c>
      <c r="B143" s="65" t="s">
        <v>332</v>
      </c>
      <c r="C143" s="66"/>
      <c r="D143" s="112"/>
      <c r="E143" s="112"/>
      <c r="F143" s="112"/>
      <c r="G143" s="112"/>
      <c r="H143" s="112"/>
      <c r="I143" s="113"/>
      <c r="J143" s="113"/>
      <c r="K143" s="222"/>
      <c r="L143" s="113"/>
      <c r="M143" s="113"/>
      <c r="N143" s="113"/>
      <c r="O143" s="113">
        <f t="shared" si="8"/>
        <v>0</v>
      </c>
      <c r="P143" s="270">
        <f t="array" ref="P143">SUM(IF('SAP report test'!$A$2:$A$2298=$A143,IF('SAP report test'!$D$2:$D$2298="CI01",'SAP report test'!$N$2:$N$2298)))</f>
        <v>0</v>
      </c>
      <c r="Q143" s="113">
        <f t="shared" si="7"/>
        <v>0</v>
      </c>
      <c r="R143" s="25"/>
    </row>
    <row r="144" spans="1:18" x14ac:dyDescent="0.2">
      <c r="A144" s="64">
        <v>3165</v>
      </c>
      <c r="B144" s="65" t="s">
        <v>1005</v>
      </c>
      <c r="C144" s="66"/>
      <c r="D144" s="112"/>
      <c r="E144" s="112"/>
      <c r="F144" s="112"/>
      <c r="G144" s="112"/>
      <c r="H144" s="112"/>
      <c r="I144" s="113"/>
      <c r="J144" s="113"/>
      <c r="K144" s="222"/>
      <c r="L144" s="113"/>
      <c r="M144" s="113"/>
      <c r="N144" s="113"/>
      <c r="O144" s="113">
        <f t="shared" si="8"/>
        <v>0</v>
      </c>
      <c r="P144" s="270">
        <f t="array" ref="P144">SUM(IF('SAP report test'!$A$2:$A$2298=$A144,IF('SAP report test'!$D$2:$D$2298="CI01",'SAP report test'!$N$2:$N$2298)))</f>
        <v>0</v>
      </c>
      <c r="Q144" s="113">
        <f t="shared" si="7"/>
        <v>0</v>
      </c>
      <c r="R144" s="25"/>
    </row>
    <row r="145" spans="1:18" x14ac:dyDescent="0.2">
      <c r="A145" s="64">
        <v>3167</v>
      </c>
      <c r="B145" s="65" t="s">
        <v>1006</v>
      </c>
      <c r="C145" s="66"/>
      <c r="D145" s="112"/>
      <c r="E145" s="112"/>
      <c r="F145" s="112"/>
      <c r="G145" s="112"/>
      <c r="H145" s="112"/>
      <c r="I145" s="113"/>
      <c r="J145" s="113"/>
      <c r="K145" s="222"/>
      <c r="L145" s="113"/>
      <c r="M145" s="113"/>
      <c r="N145" s="113"/>
      <c r="O145" s="113">
        <f t="shared" si="8"/>
        <v>0</v>
      </c>
      <c r="P145" s="270">
        <f t="array" ref="P145">SUM(IF('SAP report test'!$A$2:$A$2298=$A145,IF('SAP report test'!$D$2:$D$2298="CI01",'SAP report test'!$N$2:$N$2298)))</f>
        <v>0</v>
      </c>
      <c r="Q145" s="113">
        <f t="shared" si="7"/>
        <v>0</v>
      </c>
      <c r="R145" s="25"/>
    </row>
    <row r="146" spans="1:18" x14ac:dyDescent="0.2">
      <c r="A146" s="64">
        <v>3180</v>
      </c>
      <c r="B146" s="273" t="s">
        <v>333</v>
      </c>
      <c r="C146" s="66"/>
      <c r="D146" s="112"/>
      <c r="E146" s="112">
        <f>5462.1-5462.1</f>
        <v>0</v>
      </c>
      <c r="F146" s="112"/>
      <c r="G146" s="112"/>
      <c r="H146" s="112"/>
      <c r="I146" s="113"/>
      <c r="J146" s="113"/>
      <c r="K146" s="222">
        <v>5462.1</v>
      </c>
      <c r="L146" s="113"/>
      <c r="M146" s="113"/>
      <c r="N146" s="113"/>
      <c r="O146" s="113">
        <f t="shared" si="8"/>
        <v>5462.1</v>
      </c>
      <c r="P146" s="270">
        <f t="array" ref="P146">SUM(IF('SAP report test'!$A$2:$A$2298=$A146,IF('SAP report test'!$D$2:$D$2298="CI01",'SAP report test'!$N$2:$N$2298)))</f>
        <v>-5462.1</v>
      </c>
      <c r="Q146" s="270">
        <f t="shared" si="7"/>
        <v>0</v>
      </c>
      <c r="R146" s="25"/>
    </row>
    <row r="147" spans="1:18" x14ac:dyDescent="0.2">
      <c r="A147" s="64">
        <v>3181</v>
      </c>
      <c r="B147" s="65" t="s">
        <v>1164</v>
      </c>
      <c r="C147" s="66"/>
      <c r="D147" s="112"/>
      <c r="E147" s="112"/>
      <c r="F147" s="112"/>
      <c r="G147" s="112"/>
      <c r="H147" s="112"/>
      <c r="I147" s="113"/>
      <c r="J147" s="113"/>
      <c r="K147" s="222"/>
      <c r="L147" s="113"/>
      <c r="M147" s="113"/>
      <c r="N147" s="113"/>
      <c r="O147" s="113">
        <f t="shared" si="8"/>
        <v>0</v>
      </c>
      <c r="P147" s="270">
        <f t="array" ref="P147">SUM(IF('SAP report test'!$A$2:$A$2298=$A147,IF('SAP report test'!$D$2:$D$2298="CI01",'SAP report test'!$N$2:$N$2298)))</f>
        <v>0</v>
      </c>
      <c r="Q147" s="113">
        <f t="shared" si="7"/>
        <v>0</v>
      </c>
      <c r="R147" s="69"/>
    </row>
    <row r="148" spans="1:18" x14ac:dyDescent="0.2">
      <c r="A148" s="64">
        <v>3182</v>
      </c>
      <c r="B148" s="65" t="s">
        <v>325</v>
      </c>
      <c r="C148" s="66"/>
      <c r="D148" s="112"/>
      <c r="E148" s="112"/>
      <c r="F148" s="112"/>
      <c r="G148" s="112"/>
      <c r="H148" s="112"/>
      <c r="I148" s="113"/>
      <c r="J148" s="113"/>
      <c r="K148" s="222">
        <f t="shared" ref="K148:K153" si="9">VLOOKUP(A148,$U$7:$X$122,4,0)</f>
        <v>8612.5</v>
      </c>
      <c r="L148" s="113"/>
      <c r="M148" s="113"/>
      <c r="N148" s="113"/>
      <c r="O148" s="113">
        <f t="shared" si="8"/>
        <v>8612.5</v>
      </c>
      <c r="P148" s="270">
        <f t="array" ref="P148">SUM(IF('SAP report test'!$A$2:$A$2298=$A148,IF('SAP report test'!$D$2:$D$2298="CI01",'SAP report test'!$N$2:$N$2298)))</f>
        <v>-8612.5</v>
      </c>
      <c r="Q148" s="113">
        <f t="shared" si="7"/>
        <v>0</v>
      </c>
      <c r="R148" s="25"/>
    </row>
    <row r="149" spans="1:18" x14ac:dyDescent="0.2">
      <c r="A149" s="64">
        <v>3183</v>
      </c>
      <c r="B149" s="65" t="s">
        <v>334</v>
      </c>
      <c r="C149" s="66"/>
      <c r="D149" s="112"/>
      <c r="E149" s="112"/>
      <c r="F149" s="112"/>
      <c r="G149" s="112"/>
      <c r="H149" s="112"/>
      <c r="I149" s="113"/>
      <c r="J149" s="113"/>
      <c r="K149" s="222">
        <f t="shared" si="9"/>
        <v>4978.75</v>
      </c>
      <c r="L149" s="113"/>
      <c r="M149" s="113"/>
      <c r="N149" s="113"/>
      <c r="O149" s="113">
        <f t="shared" si="8"/>
        <v>4978.75</v>
      </c>
      <c r="P149" s="270">
        <f t="array" ref="P149">SUM(IF('SAP report test'!$A$2:$A$2298=$A149,IF('SAP report test'!$D$2:$D$2298="CI01",'SAP report test'!$N$2:$N$2298)))</f>
        <v>-4978.75</v>
      </c>
      <c r="Q149" s="113">
        <f t="shared" si="7"/>
        <v>0</v>
      </c>
      <c r="R149" s="25"/>
    </row>
    <row r="150" spans="1:18" x14ac:dyDescent="0.2">
      <c r="A150" s="64">
        <v>3184</v>
      </c>
      <c r="B150" s="65" t="s">
        <v>335</v>
      </c>
      <c r="C150" s="66"/>
      <c r="D150" s="112"/>
      <c r="E150" s="112"/>
      <c r="F150" s="112"/>
      <c r="G150" s="112"/>
      <c r="H150" s="112"/>
      <c r="I150" s="113"/>
      <c r="J150" s="113"/>
      <c r="K150" s="222">
        <f t="shared" si="9"/>
        <v>4933.75</v>
      </c>
      <c r="L150" s="113"/>
      <c r="M150" s="113"/>
      <c r="N150" s="113"/>
      <c r="O150" s="113">
        <f t="shared" si="8"/>
        <v>4933.75</v>
      </c>
      <c r="P150" s="270">
        <f t="array" ref="P150">SUM(IF('SAP report test'!$A$2:$A$2298=$A150,IF('SAP report test'!$D$2:$D$2298="CI01",'SAP report test'!$N$2:$N$2298)))</f>
        <v>-4933.75</v>
      </c>
      <c r="Q150" s="113">
        <f t="shared" si="7"/>
        <v>0</v>
      </c>
      <c r="R150" s="69"/>
    </row>
    <row r="151" spans="1:18" x14ac:dyDescent="0.2">
      <c r="A151" s="64">
        <v>3186</v>
      </c>
      <c r="B151" s="65" t="s">
        <v>336</v>
      </c>
      <c r="C151" s="66"/>
      <c r="D151" s="112"/>
      <c r="E151" s="112"/>
      <c r="F151" s="112"/>
      <c r="G151" s="112"/>
      <c r="H151" s="112"/>
      <c r="I151" s="113"/>
      <c r="J151" s="113"/>
      <c r="K151" s="222">
        <f t="shared" si="9"/>
        <v>4787.5</v>
      </c>
      <c r="L151" s="113"/>
      <c r="M151" s="113"/>
      <c r="N151" s="113"/>
      <c r="O151" s="113">
        <f t="shared" si="8"/>
        <v>4787.5</v>
      </c>
      <c r="P151" s="270">
        <f t="array" ref="P151">SUM(IF('SAP report test'!$A$2:$A$2298=$A151,IF('SAP report test'!$D$2:$D$2298="CI01",'SAP report test'!$N$2:$N$2298)))</f>
        <v>-4787.5</v>
      </c>
      <c r="Q151" s="113">
        <f t="shared" si="7"/>
        <v>0</v>
      </c>
      <c r="R151" s="25"/>
    </row>
    <row r="152" spans="1:18" x14ac:dyDescent="0.2">
      <c r="A152" s="64">
        <v>3187</v>
      </c>
      <c r="B152" s="65" t="s">
        <v>1165</v>
      </c>
      <c r="C152" s="66"/>
      <c r="D152" s="112"/>
      <c r="E152" s="112"/>
      <c r="F152" s="112"/>
      <c r="G152" s="112"/>
      <c r="H152" s="112"/>
      <c r="I152" s="113"/>
      <c r="J152" s="113"/>
      <c r="K152" s="222">
        <f t="shared" si="9"/>
        <v>5800</v>
      </c>
      <c r="L152" s="113"/>
      <c r="M152" s="113"/>
      <c r="N152" s="113"/>
      <c r="O152" s="113">
        <f t="shared" si="8"/>
        <v>5800</v>
      </c>
      <c r="P152" s="270">
        <f t="array" ref="P152">SUM(IF('SAP report test'!$A$2:$A$2298=$A152,IF('SAP report test'!$D$2:$D$2298="CI01",'SAP report test'!$N$2:$N$2298)))</f>
        <v>-5800</v>
      </c>
      <c r="Q152" s="113">
        <f t="shared" si="7"/>
        <v>0</v>
      </c>
      <c r="R152" s="25"/>
    </row>
    <row r="153" spans="1:18" x14ac:dyDescent="0.2">
      <c r="A153" s="64">
        <v>3188</v>
      </c>
      <c r="B153" s="65" t="s">
        <v>1166</v>
      </c>
      <c r="C153" s="66"/>
      <c r="D153" s="112"/>
      <c r="E153" s="112"/>
      <c r="F153" s="112"/>
      <c r="G153" s="112"/>
      <c r="H153" s="112"/>
      <c r="I153" s="113"/>
      <c r="J153" s="113"/>
      <c r="K153" s="222">
        <f t="shared" si="9"/>
        <v>4798.75</v>
      </c>
      <c r="L153" s="113"/>
      <c r="M153" s="113"/>
      <c r="N153" s="113"/>
      <c r="O153" s="113">
        <f t="shared" si="8"/>
        <v>4798.75</v>
      </c>
      <c r="P153" s="270">
        <f t="array" ref="P153">SUM(IF('SAP report test'!$A$2:$A$2298=$A153,IF('SAP report test'!$D$2:$D$2298="CI01",'SAP report test'!$N$2:$N$2298)))</f>
        <v>-4798.75</v>
      </c>
      <c r="Q153" s="113">
        <f t="shared" si="7"/>
        <v>0</v>
      </c>
      <c r="R153" s="46"/>
    </row>
    <row r="154" spans="1:18" x14ac:dyDescent="0.2">
      <c r="A154" s="64">
        <v>3190</v>
      </c>
      <c r="B154" s="65" t="s">
        <v>320</v>
      </c>
      <c r="C154" s="66"/>
      <c r="D154" s="112"/>
      <c r="E154" s="112"/>
      <c r="F154" s="112"/>
      <c r="G154" s="112"/>
      <c r="H154" s="112"/>
      <c r="I154" s="113"/>
      <c r="J154" s="113"/>
      <c r="K154" s="222"/>
      <c r="L154" s="113"/>
      <c r="M154" s="113"/>
      <c r="N154" s="113"/>
      <c r="O154" s="113">
        <f t="shared" si="8"/>
        <v>0</v>
      </c>
      <c r="P154" s="270">
        <f t="array" ref="P154">SUM(IF('SAP report test'!$A$2:$A$2298=$A154,IF('SAP report test'!$D$2:$D$2298="CI01",'SAP report test'!$N$2:$N$2298)))</f>
        <v>0</v>
      </c>
      <c r="Q154" s="113">
        <f t="shared" si="7"/>
        <v>0</v>
      </c>
      <c r="R154" s="25"/>
    </row>
    <row r="155" spans="1:18" x14ac:dyDescent="0.2">
      <c r="A155" s="64">
        <v>3200</v>
      </c>
      <c r="B155" s="65" t="s">
        <v>321</v>
      </c>
      <c r="C155" s="66"/>
      <c r="D155" s="112"/>
      <c r="E155" s="112"/>
      <c r="F155" s="112"/>
      <c r="G155" s="112"/>
      <c r="H155" s="112"/>
      <c r="I155" s="113"/>
      <c r="J155" s="113"/>
      <c r="K155" s="222">
        <f>VLOOKUP(A155,$U$7:$X$122,4,0)</f>
        <v>6471.96</v>
      </c>
      <c r="L155" s="113"/>
      <c r="M155" s="113"/>
      <c r="N155" s="113"/>
      <c r="O155" s="113">
        <f t="shared" si="8"/>
        <v>6471.96</v>
      </c>
      <c r="P155" s="270">
        <f t="array" ref="P155">SUM(IF('SAP report test'!$A$2:$A$2298=$A155,IF('SAP report test'!$D$2:$D$2298="CI01",'SAP report test'!$N$2:$N$2298)))</f>
        <v>-6471.96</v>
      </c>
      <c r="Q155" s="113">
        <f t="shared" si="7"/>
        <v>0</v>
      </c>
      <c r="R155" s="25"/>
    </row>
    <row r="156" spans="1:18" x14ac:dyDescent="0.2">
      <c r="A156" s="64">
        <v>3205</v>
      </c>
      <c r="B156" s="65" t="s">
        <v>322</v>
      </c>
      <c r="C156" s="66"/>
      <c r="D156" s="112"/>
      <c r="E156" s="112"/>
      <c r="F156" s="112"/>
      <c r="G156" s="112"/>
      <c r="H156" s="112"/>
      <c r="I156" s="113"/>
      <c r="J156" s="113"/>
      <c r="K156" s="222">
        <f>VLOOKUP(A156,$U$7:$X$122,4,0)</f>
        <v>4877.5</v>
      </c>
      <c r="L156" s="113"/>
      <c r="M156" s="113"/>
      <c r="N156" s="113"/>
      <c r="O156" s="113">
        <f t="shared" si="8"/>
        <v>4877.5</v>
      </c>
      <c r="P156" s="270">
        <f t="array" ref="P156">SUM(IF('SAP report test'!$A$2:$A$2298=$A156,IF('SAP report test'!$D$2:$D$2298="CI01",'SAP report test'!$N$2:$N$2298)))</f>
        <v>-4877.5</v>
      </c>
      <c r="Q156" s="113">
        <f t="shared" si="7"/>
        <v>0</v>
      </c>
      <c r="R156" s="25"/>
    </row>
    <row r="157" spans="1:18" x14ac:dyDescent="0.2">
      <c r="A157" s="64">
        <v>3206</v>
      </c>
      <c r="B157" s="65" t="s">
        <v>323</v>
      </c>
      <c r="C157" s="66"/>
      <c r="D157" s="112"/>
      <c r="E157" s="112"/>
      <c r="F157" s="112"/>
      <c r="G157" s="112"/>
      <c r="H157" s="112"/>
      <c r="I157" s="113"/>
      <c r="J157" s="113"/>
      <c r="K157" s="222"/>
      <c r="L157" s="113"/>
      <c r="M157" s="113"/>
      <c r="N157" s="113"/>
      <c r="O157" s="113">
        <f t="shared" si="8"/>
        <v>0</v>
      </c>
      <c r="P157" s="270">
        <f t="array" ref="P157">SUM(IF('SAP report test'!$A$2:$A$2298=$A157,IF('SAP report test'!$D$2:$D$2298="CI01",'SAP report test'!$N$2:$N$2298)))</f>
        <v>0</v>
      </c>
      <c r="Q157" s="113">
        <f t="shared" si="7"/>
        <v>0</v>
      </c>
      <c r="R157" s="25"/>
    </row>
    <row r="158" spans="1:18" x14ac:dyDescent="0.2">
      <c r="A158" s="64">
        <v>3207</v>
      </c>
      <c r="B158" s="65" t="s">
        <v>1167</v>
      </c>
      <c r="C158" s="66"/>
      <c r="D158" s="112"/>
      <c r="E158" s="112"/>
      <c r="F158" s="112"/>
      <c r="G158" s="112"/>
      <c r="H158" s="112"/>
      <c r="I158" s="113"/>
      <c r="J158" s="113"/>
      <c r="K158" s="222"/>
      <c r="L158" s="113"/>
      <c r="M158" s="113"/>
      <c r="N158" s="113"/>
      <c r="O158" s="113">
        <f t="shared" si="8"/>
        <v>0</v>
      </c>
      <c r="P158" s="270">
        <f t="array" ref="P158">SUM(IF('SAP report test'!$A$2:$A$2298=$A158,IF('SAP report test'!$D$2:$D$2298="CI01",'SAP report test'!$N$2:$N$2298)))</f>
        <v>0</v>
      </c>
      <c r="Q158" s="113">
        <f t="shared" si="7"/>
        <v>0</v>
      </c>
      <c r="R158" s="25"/>
    </row>
    <row r="159" spans="1:18" x14ac:dyDescent="0.2">
      <c r="A159" s="64">
        <v>3208</v>
      </c>
      <c r="B159" s="65" t="s">
        <v>324</v>
      </c>
      <c r="C159" s="66"/>
      <c r="D159" s="112"/>
      <c r="E159" s="112"/>
      <c r="F159" s="112"/>
      <c r="G159" s="112"/>
      <c r="H159" s="112"/>
      <c r="I159" s="113"/>
      <c r="J159" s="113"/>
      <c r="K159" s="222"/>
      <c r="L159" s="113"/>
      <c r="M159" s="113"/>
      <c r="N159" s="113"/>
      <c r="O159" s="113">
        <f t="shared" si="8"/>
        <v>0</v>
      </c>
      <c r="P159" s="270">
        <f t="array" ref="P159">SUM(IF('SAP report test'!$A$2:$A$2298=$A159,IF('SAP report test'!$D$2:$D$2298="CI01",'SAP report test'!$N$2:$N$2298)))</f>
        <v>0</v>
      </c>
      <c r="Q159" s="113">
        <f t="shared" si="7"/>
        <v>0</v>
      </c>
      <c r="R159" s="25"/>
    </row>
    <row r="160" spans="1:18" x14ac:dyDescent="0.2">
      <c r="A160" s="64">
        <v>3210</v>
      </c>
      <c r="B160" s="65" t="s">
        <v>1168</v>
      </c>
      <c r="C160" s="66"/>
      <c r="D160" s="112"/>
      <c r="E160" s="112"/>
      <c r="F160" s="112"/>
      <c r="G160" s="112"/>
      <c r="H160" s="112"/>
      <c r="I160" s="113"/>
      <c r="J160" s="113"/>
      <c r="K160" s="222">
        <f>VLOOKUP(A160,$U$7:$X$122,4,0)</f>
        <v>9166</v>
      </c>
      <c r="L160" s="113"/>
      <c r="M160" s="113"/>
      <c r="N160" s="113"/>
      <c r="O160" s="113">
        <f t="shared" si="8"/>
        <v>9166</v>
      </c>
      <c r="P160" s="270">
        <f t="array" ref="P160">SUM(IF('SAP report test'!$A$2:$A$2298=$A160,IF('SAP report test'!$D$2:$D$2298="CI01",'SAP report test'!$N$2:$N$2298)))</f>
        <v>-9166</v>
      </c>
      <c r="Q160" s="113">
        <f t="shared" si="7"/>
        <v>0</v>
      </c>
      <c r="R160" s="25"/>
    </row>
    <row r="161" spans="1:18" x14ac:dyDescent="0.2">
      <c r="A161" s="64">
        <v>3211</v>
      </c>
      <c r="B161" s="65" t="s">
        <v>325</v>
      </c>
      <c r="C161" s="66"/>
      <c r="D161" s="112"/>
      <c r="E161" s="112"/>
      <c r="F161" s="112"/>
      <c r="G161" s="112"/>
      <c r="H161" s="112"/>
      <c r="I161" s="113"/>
      <c r="J161" s="113"/>
      <c r="K161" s="222">
        <f>VLOOKUP(A161,$U$7:$X$122,4,0)</f>
        <v>6700</v>
      </c>
      <c r="L161" s="113"/>
      <c r="M161" s="113"/>
      <c r="N161" s="113"/>
      <c r="O161" s="113">
        <f t="shared" si="8"/>
        <v>6700</v>
      </c>
      <c r="P161" s="270">
        <f t="array" ref="P161">SUM(IF('SAP report test'!$A$2:$A$2298=$A161,IF('SAP report test'!$D$2:$D$2298="CI01",'SAP report test'!$N$2:$N$2298)))</f>
        <v>-6700</v>
      </c>
      <c r="Q161" s="113">
        <f t="shared" si="7"/>
        <v>0</v>
      </c>
      <c r="R161" s="25"/>
    </row>
    <row r="162" spans="1:18" x14ac:dyDescent="0.2">
      <c r="A162" s="64">
        <v>3213</v>
      </c>
      <c r="B162" s="65" t="s">
        <v>326</v>
      </c>
      <c r="C162" s="66"/>
      <c r="D162" s="112"/>
      <c r="E162" s="112"/>
      <c r="F162" s="112"/>
      <c r="G162" s="112"/>
      <c r="H162" s="112"/>
      <c r="I162" s="113"/>
      <c r="J162" s="113"/>
      <c r="K162" s="222">
        <f>VLOOKUP(A162,$U$7:$X$122,4,0)</f>
        <v>5226.25</v>
      </c>
      <c r="L162" s="113"/>
      <c r="M162" s="113"/>
      <c r="N162" s="113"/>
      <c r="O162" s="113">
        <f t="shared" si="8"/>
        <v>5226.25</v>
      </c>
      <c r="P162" s="270">
        <f t="array" ref="P162">SUM(IF('SAP report test'!$A$2:$A$2298=$A162,IF('SAP report test'!$D$2:$D$2298="CI01",'SAP report test'!$N$2:$N$2298)))</f>
        <v>-5226.25</v>
      </c>
      <c r="Q162" s="113">
        <f t="shared" si="7"/>
        <v>0</v>
      </c>
      <c r="R162" s="25"/>
    </row>
    <row r="163" spans="1:18" x14ac:dyDescent="0.2">
      <c r="A163" s="64">
        <v>3216</v>
      </c>
      <c r="B163" s="65" t="s">
        <v>1169</v>
      </c>
      <c r="C163" s="66"/>
      <c r="D163" s="112"/>
      <c r="E163" s="112"/>
      <c r="F163" s="112"/>
      <c r="G163" s="112"/>
      <c r="H163" s="112"/>
      <c r="I163" s="113"/>
      <c r="J163" s="113"/>
      <c r="K163" s="222"/>
      <c r="L163" s="113"/>
      <c r="M163" s="113"/>
      <c r="N163" s="113"/>
      <c r="O163" s="113">
        <f t="shared" si="8"/>
        <v>0</v>
      </c>
      <c r="P163" s="270">
        <f t="array" ref="P163">SUM(IF('SAP report test'!$A$2:$A$2298=$A163,IF('SAP report test'!$D$2:$D$2298="CI01",'SAP report test'!$N$2:$N$2298)))</f>
        <v>0</v>
      </c>
      <c r="Q163" s="113">
        <f t="shared" si="7"/>
        <v>0</v>
      </c>
      <c r="R163" s="25"/>
    </row>
    <row r="164" spans="1:18" x14ac:dyDescent="0.2">
      <c r="A164" s="64">
        <v>3221</v>
      </c>
      <c r="B164" s="65" t="s">
        <v>327</v>
      </c>
      <c r="C164" s="66"/>
      <c r="D164" s="112"/>
      <c r="E164" s="112"/>
      <c r="F164" s="112"/>
      <c r="G164" s="112"/>
      <c r="H164" s="112"/>
      <c r="I164" s="113"/>
      <c r="J164" s="113"/>
      <c r="K164" s="222"/>
      <c r="L164" s="113"/>
      <c r="M164" s="113"/>
      <c r="N164" s="113"/>
      <c r="O164" s="113">
        <f t="shared" si="8"/>
        <v>0</v>
      </c>
      <c r="P164" s="270">
        <f t="array" ref="P164">SUM(IF('SAP report test'!$A$2:$A$2298=$A164,IF('SAP report test'!$D$2:$D$2298="CI01",'SAP report test'!$N$2:$N$2298)))</f>
        <v>0</v>
      </c>
      <c r="Q164" s="113">
        <f t="shared" si="7"/>
        <v>0</v>
      </c>
      <c r="R164" s="25"/>
    </row>
    <row r="165" spans="1:18" x14ac:dyDescent="0.2">
      <c r="A165" s="64">
        <v>3222</v>
      </c>
      <c r="B165" s="65" t="s">
        <v>328</v>
      </c>
      <c r="C165" s="66"/>
      <c r="D165" s="112"/>
      <c r="E165" s="112"/>
      <c r="F165" s="112"/>
      <c r="G165" s="112"/>
      <c r="H165" s="112"/>
      <c r="I165" s="113"/>
      <c r="J165" s="113"/>
      <c r="K165" s="222"/>
      <c r="L165" s="113"/>
      <c r="M165" s="113"/>
      <c r="N165" s="113"/>
      <c r="O165" s="113">
        <f t="shared" si="8"/>
        <v>0</v>
      </c>
      <c r="P165" s="270">
        <f t="array" ref="P165">SUM(IF('SAP report test'!$A$2:$A$2298=$A165,IF('SAP report test'!$D$2:$D$2298="CI01",'SAP report test'!$N$2:$N$2298)))</f>
        <v>0</v>
      </c>
      <c r="Q165" s="113">
        <f t="shared" si="7"/>
        <v>0</v>
      </c>
      <c r="R165" s="46"/>
    </row>
    <row r="166" spans="1:18" x14ac:dyDescent="0.2">
      <c r="A166" s="64">
        <v>3223</v>
      </c>
      <c r="B166" s="65" t="s">
        <v>1170</v>
      </c>
      <c r="C166" s="66"/>
      <c r="D166" s="112"/>
      <c r="E166" s="112"/>
      <c r="F166" s="112"/>
      <c r="G166" s="112"/>
      <c r="H166" s="112"/>
      <c r="I166" s="113"/>
      <c r="J166" s="113"/>
      <c r="K166" s="222">
        <f>VLOOKUP(A166,$U$7:$X$122,4,0)</f>
        <v>6227.5</v>
      </c>
      <c r="L166" s="113"/>
      <c r="M166" s="113"/>
      <c r="N166" s="113"/>
      <c r="O166" s="113">
        <f t="shared" si="8"/>
        <v>6227.5</v>
      </c>
      <c r="P166" s="270">
        <f t="array" ref="P166">SUM(IF('SAP report test'!$A$2:$A$2298=$A166,IF('SAP report test'!$D$2:$D$2298="CI01",'SAP report test'!$N$2:$N$2298)))</f>
        <v>-6227.5</v>
      </c>
      <c r="Q166" s="113">
        <f t="shared" si="7"/>
        <v>0</v>
      </c>
      <c r="R166" s="25"/>
    </row>
    <row r="167" spans="1:18" x14ac:dyDescent="0.2">
      <c r="A167" s="64">
        <v>3224</v>
      </c>
      <c r="B167" s="65" t="s">
        <v>1171</v>
      </c>
      <c r="C167" s="66"/>
      <c r="D167" s="112"/>
      <c r="E167" s="112"/>
      <c r="F167" s="112"/>
      <c r="G167" s="112"/>
      <c r="H167" s="112"/>
      <c r="I167" s="113"/>
      <c r="J167" s="113"/>
      <c r="K167" s="222"/>
      <c r="L167" s="113"/>
      <c r="M167" s="113"/>
      <c r="N167" s="113"/>
      <c r="O167" s="113">
        <f t="shared" si="8"/>
        <v>0</v>
      </c>
      <c r="P167" s="270">
        <f t="array" ref="P167">SUM(IF('SAP report test'!$A$2:$A$2298=$A167,IF('SAP report test'!$D$2:$D$2298="CI01",'SAP report test'!$N$2:$N$2298)))</f>
        <v>0</v>
      </c>
      <c r="Q167" s="113">
        <f t="shared" si="7"/>
        <v>0</v>
      </c>
      <c r="R167" s="25"/>
    </row>
    <row r="168" spans="1:18" x14ac:dyDescent="0.2">
      <c r="A168" s="64">
        <v>3225</v>
      </c>
      <c r="B168" s="65" t="s">
        <v>1172</v>
      </c>
      <c r="C168" s="66"/>
      <c r="D168" s="112"/>
      <c r="E168" s="112"/>
      <c r="F168" s="112"/>
      <c r="G168" s="112"/>
      <c r="H168" s="112"/>
      <c r="I168" s="113"/>
      <c r="J168" s="113"/>
      <c r="K168" s="222"/>
      <c r="L168" s="113"/>
      <c r="M168" s="113"/>
      <c r="N168" s="113"/>
      <c r="O168" s="113">
        <f t="shared" si="8"/>
        <v>0</v>
      </c>
      <c r="P168" s="270">
        <f t="array" ref="P168">SUM(IF('SAP report test'!$A$2:$A$2298=$A168,IF('SAP report test'!$D$2:$D$2298="CI01",'SAP report test'!$N$2:$N$2298)))</f>
        <v>0</v>
      </c>
      <c r="Q168" s="113">
        <f t="shared" si="7"/>
        <v>0</v>
      </c>
      <c r="R168" s="25"/>
    </row>
    <row r="169" spans="1:18" x14ac:dyDescent="0.2">
      <c r="A169" s="64">
        <v>3228</v>
      </c>
      <c r="B169" s="65" t="s">
        <v>1173</v>
      </c>
      <c r="C169" s="66"/>
      <c r="D169" s="112"/>
      <c r="E169" s="112"/>
      <c r="F169" s="112"/>
      <c r="G169" s="112"/>
      <c r="H169" s="112"/>
      <c r="I169" s="113"/>
      <c r="J169" s="113"/>
      <c r="K169" s="222"/>
      <c r="L169" s="113"/>
      <c r="M169" s="113"/>
      <c r="N169" s="113"/>
      <c r="O169" s="113">
        <f t="shared" si="8"/>
        <v>0</v>
      </c>
      <c r="P169" s="270">
        <f t="array" ref="P169">SUM(IF('SAP report test'!$A$2:$A$2298=$A169,IF('SAP report test'!$D$2:$D$2298="CI01",'SAP report test'!$N$2:$N$2298)))</f>
        <v>0</v>
      </c>
      <c r="Q169" s="113">
        <f t="shared" si="7"/>
        <v>0</v>
      </c>
      <c r="R169" s="155"/>
    </row>
    <row r="170" spans="1:18" x14ac:dyDescent="0.2">
      <c r="A170" s="64">
        <v>3230</v>
      </c>
      <c r="B170" s="65" t="s">
        <v>1174</v>
      </c>
      <c r="C170" s="66"/>
      <c r="D170" s="112"/>
      <c r="E170" s="112"/>
      <c r="F170" s="112"/>
      <c r="G170" s="112"/>
      <c r="H170" s="112"/>
      <c r="I170" s="113"/>
      <c r="J170" s="113"/>
      <c r="K170" s="222"/>
      <c r="L170" s="113"/>
      <c r="M170" s="113"/>
      <c r="N170" s="113"/>
      <c r="O170" s="113">
        <f t="shared" si="8"/>
        <v>0</v>
      </c>
      <c r="P170" s="270">
        <f t="array" ref="P170">SUM(IF('SAP report test'!$A$2:$A$2298=$A170,IF('SAP report test'!$D$2:$D$2298="CI01",'SAP report test'!$N$2:$N$2298)))</f>
        <v>0</v>
      </c>
      <c r="Q170" s="113">
        <f t="shared" si="7"/>
        <v>0</v>
      </c>
      <c r="R170" s="25"/>
    </row>
    <row r="171" spans="1:18" x14ac:dyDescent="0.2">
      <c r="A171" s="64">
        <v>3231</v>
      </c>
      <c r="B171" s="65" t="s">
        <v>1175</v>
      </c>
      <c r="C171" s="66"/>
      <c r="D171" s="112"/>
      <c r="E171" s="112"/>
      <c r="F171" s="112"/>
      <c r="G171" s="112"/>
      <c r="H171" s="112"/>
      <c r="I171" s="113"/>
      <c r="J171" s="113"/>
      <c r="K171" s="222">
        <f>VLOOKUP(A171,$U$7:$X$122,4,0)</f>
        <v>5035</v>
      </c>
      <c r="L171" s="113"/>
      <c r="M171" s="113"/>
      <c r="N171" s="113"/>
      <c r="O171" s="113">
        <f t="shared" si="8"/>
        <v>5035</v>
      </c>
      <c r="P171" s="270">
        <f t="array" ref="P171">SUM(IF('SAP report test'!$A$2:$A$2298=$A171,IF('SAP report test'!$D$2:$D$2298="CI01",'SAP report test'!$N$2:$N$2298)))</f>
        <v>-5035</v>
      </c>
      <c r="Q171" s="113">
        <f t="shared" si="7"/>
        <v>0</v>
      </c>
      <c r="R171" s="25"/>
    </row>
    <row r="172" spans="1:18" x14ac:dyDescent="0.2">
      <c r="A172" s="64">
        <v>3232</v>
      </c>
      <c r="B172" s="65" t="s">
        <v>1176</v>
      </c>
      <c r="C172" s="66"/>
      <c r="D172" s="112"/>
      <c r="E172" s="112"/>
      <c r="F172" s="112"/>
      <c r="G172" s="112"/>
      <c r="H172" s="112"/>
      <c r="I172" s="113"/>
      <c r="J172" s="113"/>
      <c r="K172" s="222"/>
      <c r="L172" s="113"/>
      <c r="M172" s="113"/>
      <c r="N172" s="113"/>
      <c r="O172" s="113">
        <f t="shared" si="8"/>
        <v>0</v>
      </c>
      <c r="P172" s="270">
        <f t="array" ref="P172">SUM(IF('SAP report test'!$A$2:$A$2298=$A172,IF('SAP report test'!$D$2:$D$2298="CI01",'SAP report test'!$N$2:$N$2298)))</f>
        <v>0</v>
      </c>
      <c r="Q172" s="113">
        <f t="shared" si="7"/>
        <v>0</v>
      </c>
      <c r="R172" s="25"/>
    </row>
    <row r="173" spans="1:18" x14ac:dyDescent="0.2">
      <c r="A173" s="64">
        <v>3233</v>
      </c>
      <c r="B173" s="65" t="s">
        <v>1068</v>
      </c>
      <c r="C173" s="66"/>
      <c r="D173" s="112"/>
      <c r="E173" s="112"/>
      <c r="F173" s="112"/>
      <c r="G173" s="112"/>
      <c r="H173" s="112"/>
      <c r="I173" s="113"/>
      <c r="J173" s="113"/>
      <c r="K173" s="222"/>
      <c r="L173" s="113"/>
      <c r="M173" s="113"/>
      <c r="N173" s="113"/>
      <c r="O173" s="113">
        <f t="shared" si="8"/>
        <v>0</v>
      </c>
      <c r="P173" s="270">
        <f t="array" ref="P173">SUM(IF('SAP report test'!$A$2:$A$2298=$A173,IF('SAP report test'!$D$2:$D$2298="CI01",'SAP report test'!$N$2:$N$2298)))</f>
        <v>0</v>
      </c>
      <c r="Q173" s="113">
        <f t="shared" si="7"/>
        <v>0</v>
      </c>
      <c r="R173" s="25"/>
    </row>
    <row r="174" spans="1:18" x14ac:dyDescent="0.2">
      <c r="A174" s="64">
        <v>3234</v>
      </c>
      <c r="B174" s="65" t="s">
        <v>337</v>
      </c>
      <c r="C174" s="66"/>
      <c r="D174" s="112"/>
      <c r="E174" s="112"/>
      <c r="F174" s="112"/>
      <c r="G174" s="112"/>
      <c r="H174" s="112"/>
      <c r="I174" s="113"/>
      <c r="J174" s="113"/>
      <c r="K174" s="222">
        <f>VLOOKUP(A174,$U$7:$X$122,4,0)</f>
        <v>4821.25</v>
      </c>
      <c r="L174" s="113"/>
      <c r="M174" s="113"/>
      <c r="N174" s="113"/>
      <c r="O174" s="113">
        <f t="shared" si="8"/>
        <v>4821.25</v>
      </c>
      <c r="P174" s="270">
        <f t="array" ref="P174">SUM(IF('SAP report test'!$A$2:$A$2298=$A174,IF('SAP report test'!$D$2:$D$2298="CI01",'SAP report test'!$N$2:$N$2298)))</f>
        <v>-4821.25</v>
      </c>
      <c r="Q174" s="113">
        <f t="shared" si="7"/>
        <v>0</v>
      </c>
      <c r="R174" s="25"/>
    </row>
    <row r="175" spans="1:18" x14ac:dyDescent="0.2">
      <c r="A175" s="64">
        <v>3235</v>
      </c>
      <c r="B175" s="65" t="s">
        <v>1069</v>
      </c>
      <c r="C175" s="66"/>
      <c r="D175" s="112"/>
      <c r="E175" s="112"/>
      <c r="F175" s="112"/>
      <c r="G175" s="112"/>
      <c r="H175" s="112"/>
      <c r="I175" s="113"/>
      <c r="J175" s="113"/>
      <c r="K175" s="222">
        <f>VLOOKUP(A175,$U$7:$X$122,4,0)</f>
        <v>6137.5</v>
      </c>
      <c r="L175" s="113"/>
      <c r="M175" s="113"/>
      <c r="N175" s="113"/>
      <c r="O175" s="113">
        <f t="shared" si="8"/>
        <v>6137.5</v>
      </c>
      <c r="P175" s="270">
        <f t="array" ref="P175">SUM(IF('SAP report test'!$A$2:$A$2298=$A175,IF('SAP report test'!$D$2:$D$2298="CI01",'SAP report test'!$N$2:$N$2298)))</f>
        <v>-6137.5</v>
      </c>
      <c r="Q175" s="113">
        <f t="shared" si="7"/>
        <v>0</v>
      </c>
      <c r="R175" s="25"/>
    </row>
    <row r="176" spans="1:18" x14ac:dyDescent="0.2">
      <c r="A176" s="64">
        <v>3237</v>
      </c>
      <c r="B176" s="65" t="s">
        <v>338</v>
      </c>
      <c r="C176" s="66"/>
      <c r="D176" s="112"/>
      <c r="E176" s="112"/>
      <c r="F176" s="112"/>
      <c r="G176" s="112"/>
      <c r="H176" s="112"/>
      <c r="I176" s="113"/>
      <c r="J176" s="113"/>
      <c r="K176" s="222"/>
      <c r="L176" s="113"/>
      <c r="M176" s="113"/>
      <c r="N176" s="113"/>
      <c r="O176" s="113">
        <f t="shared" si="8"/>
        <v>0</v>
      </c>
      <c r="P176" s="270">
        <f t="array" ref="P176">SUM(IF('SAP report test'!$A$2:$A$2298=$A176,IF('SAP report test'!$D$2:$D$2298="CI01",'SAP report test'!$N$2:$N$2298)))</f>
        <v>0</v>
      </c>
      <c r="Q176" s="113">
        <f t="shared" si="7"/>
        <v>0</v>
      </c>
      <c r="R176" s="25"/>
    </row>
    <row r="177" spans="1:18" x14ac:dyDescent="0.2">
      <c r="A177" s="64">
        <v>3238</v>
      </c>
      <c r="B177" s="65" t="s">
        <v>339</v>
      </c>
      <c r="C177" s="66"/>
      <c r="D177" s="112"/>
      <c r="E177" s="112"/>
      <c r="F177" s="112"/>
      <c r="G177" s="112"/>
      <c r="H177" s="112"/>
      <c r="I177" s="113"/>
      <c r="J177" s="113"/>
      <c r="K177" s="222">
        <f>VLOOKUP(A177,$U$7:$X$122,4,0)</f>
        <v>5667.25</v>
      </c>
      <c r="L177" s="113"/>
      <c r="M177" s="113"/>
      <c r="N177" s="113"/>
      <c r="O177" s="113">
        <f t="shared" si="8"/>
        <v>5667.25</v>
      </c>
      <c r="P177" s="270">
        <f t="array" ref="P177">SUM(IF('SAP report test'!$A$2:$A$2298=$A177,IF('SAP report test'!$D$2:$D$2298="CI01",'SAP report test'!$N$2:$N$2298)))</f>
        <v>-5667.25</v>
      </c>
      <c r="Q177" s="113">
        <f t="shared" si="7"/>
        <v>0</v>
      </c>
      <c r="R177" s="25"/>
    </row>
    <row r="178" spans="1:18" x14ac:dyDescent="0.2">
      <c r="A178" s="64">
        <v>3239</v>
      </c>
      <c r="B178" s="65" t="s">
        <v>340</v>
      </c>
      <c r="C178" s="66"/>
      <c r="D178" s="112"/>
      <c r="E178" s="112"/>
      <c r="F178" s="112"/>
      <c r="G178" s="112"/>
      <c r="H178" s="112"/>
      <c r="I178" s="113"/>
      <c r="J178" s="113"/>
      <c r="K178" s="222"/>
      <c r="L178" s="113"/>
      <c r="M178" s="113"/>
      <c r="N178" s="113"/>
      <c r="O178" s="113">
        <f t="shared" si="8"/>
        <v>0</v>
      </c>
      <c r="P178" s="270">
        <f t="array" ref="P178">SUM(IF('SAP report test'!$A$2:$A$2298=$A178,IF('SAP report test'!$D$2:$D$2298="CI01",'SAP report test'!$N$2:$N$2298)))</f>
        <v>0</v>
      </c>
      <c r="Q178" s="113">
        <f t="shared" si="7"/>
        <v>0</v>
      </c>
      <c r="R178" s="25"/>
    </row>
    <row r="179" spans="1:18" x14ac:dyDescent="0.2">
      <c r="A179" s="64">
        <v>3240</v>
      </c>
      <c r="B179" s="65" t="s">
        <v>1070</v>
      </c>
      <c r="C179" s="66"/>
      <c r="D179" s="112"/>
      <c r="E179" s="112"/>
      <c r="F179" s="112"/>
      <c r="G179" s="112"/>
      <c r="H179" s="112"/>
      <c r="I179" s="113"/>
      <c r="J179" s="113"/>
      <c r="K179" s="222">
        <f>VLOOKUP(A179,$U$7:$X$122,4,0)</f>
        <v>6216.25</v>
      </c>
      <c r="L179" s="113"/>
      <c r="M179" s="113"/>
      <c r="N179" s="113"/>
      <c r="O179" s="113">
        <f t="shared" si="8"/>
        <v>6216.25</v>
      </c>
      <c r="P179" s="270">
        <f t="array" ref="P179">SUM(IF('SAP report test'!$A$2:$A$2298=$A179,IF('SAP report test'!$D$2:$D$2298="CI01",'SAP report test'!$N$2:$N$2298)))</f>
        <v>-6216.25</v>
      </c>
      <c r="Q179" s="113">
        <f t="shared" si="7"/>
        <v>0</v>
      </c>
      <c r="R179" s="25"/>
    </row>
    <row r="180" spans="1:18" x14ac:dyDescent="0.2">
      <c r="A180" s="64">
        <v>3241</v>
      </c>
      <c r="B180" s="65" t="s">
        <v>1071</v>
      </c>
      <c r="C180" s="66"/>
      <c r="D180" s="112"/>
      <c r="E180" s="112"/>
      <c r="F180" s="112"/>
      <c r="G180" s="112"/>
      <c r="H180" s="112"/>
      <c r="I180" s="113"/>
      <c r="J180" s="113"/>
      <c r="K180" s="222"/>
      <c r="L180" s="113"/>
      <c r="M180" s="113"/>
      <c r="N180" s="113"/>
      <c r="O180" s="113">
        <f t="shared" si="8"/>
        <v>0</v>
      </c>
      <c r="P180" s="270">
        <f t="array" ref="P180">SUM(IF('SAP report test'!$A$2:$A$2298=$A180,IF('SAP report test'!$D$2:$D$2298="CI01",'SAP report test'!$N$2:$N$2298)))</f>
        <v>0</v>
      </c>
      <c r="Q180" s="113">
        <f t="shared" si="7"/>
        <v>0</v>
      </c>
      <c r="R180" s="25"/>
    </row>
    <row r="181" spans="1:18" x14ac:dyDescent="0.2">
      <c r="A181" s="64">
        <v>3242</v>
      </c>
      <c r="B181" s="65" t="s">
        <v>341</v>
      </c>
      <c r="C181" s="66"/>
      <c r="D181" s="112"/>
      <c r="E181" s="112"/>
      <c r="F181" s="112"/>
      <c r="G181" s="112"/>
      <c r="H181" s="112"/>
      <c r="I181" s="113"/>
      <c r="J181" s="113"/>
      <c r="K181" s="222">
        <f>VLOOKUP(A181,$U$7:$X$122,4,0)</f>
        <v>4798.75</v>
      </c>
      <c r="L181" s="113"/>
      <c r="M181" s="113"/>
      <c r="N181" s="113"/>
      <c r="O181" s="113">
        <f t="shared" si="8"/>
        <v>4798.75</v>
      </c>
      <c r="P181" s="270">
        <f t="array" ref="P181">SUM(IF('SAP report test'!$A$2:$A$2298=$A181,IF('SAP report test'!$D$2:$D$2298="CI01",'SAP report test'!$N$2:$N$2298)))</f>
        <v>-4798.75</v>
      </c>
      <c r="Q181" s="113">
        <f t="shared" si="7"/>
        <v>0</v>
      </c>
      <c r="R181" s="25"/>
    </row>
    <row r="182" spans="1:18" x14ac:dyDescent="0.2">
      <c r="A182" s="64">
        <v>3243</v>
      </c>
      <c r="B182" s="65" t="s">
        <v>1072</v>
      </c>
      <c r="C182" s="66"/>
      <c r="D182" s="112"/>
      <c r="E182" s="112"/>
      <c r="F182" s="112"/>
      <c r="G182" s="112"/>
      <c r="H182" s="112"/>
      <c r="I182" s="113"/>
      <c r="J182" s="113"/>
      <c r="K182" s="222"/>
      <c r="L182" s="113"/>
      <c r="M182" s="113"/>
      <c r="N182" s="113"/>
      <c r="O182" s="113">
        <f t="shared" si="8"/>
        <v>0</v>
      </c>
      <c r="P182" s="270">
        <f t="array" ref="P182">SUM(IF('SAP report test'!$A$2:$A$2298=$A182,IF('SAP report test'!$D$2:$D$2298="CI01",'SAP report test'!$N$2:$N$2298)))</f>
        <v>0</v>
      </c>
      <c r="Q182" s="113">
        <f t="shared" si="7"/>
        <v>0</v>
      </c>
      <c r="R182" s="25"/>
    </row>
    <row r="183" spans="1:18" x14ac:dyDescent="0.2">
      <c r="A183" s="64">
        <v>3244</v>
      </c>
      <c r="B183" s="65" t="s">
        <v>1073</v>
      </c>
      <c r="C183" s="66"/>
      <c r="D183" s="112"/>
      <c r="E183" s="112"/>
      <c r="F183" s="112"/>
      <c r="G183" s="112"/>
      <c r="H183" s="112"/>
      <c r="I183" s="113"/>
      <c r="J183" s="113"/>
      <c r="K183" s="222"/>
      <c r="L183" s="113"/>
      <c r="M183" s="113"/>
      <c r="N183" s="113"/>
      <c r="O183" s="113">
        <f t="shared" si="8"/>
        <v>0</v>
      </c>
      <c r="P183" s="270">
        <f t="array" ref="P183">SUM(IF('SAP report test'!$A$2:$A$2298=$A183,IF('SAP report test'!$D$2:$D$2298="CI01",'SAP report test'!$N$2:$N$2298)))</f>
        <v>0</v>
      </c>
      <c r="Q183" s="113">
        <f t="shared" si="7"/>
        <v>0</v>
      </c>
      <c r="R183" s="25"/>
    </row>
    <row r="184" spans="1:18" x14ac:dyDescent="0.2">
      <c r="A184" s="64">
        <v>3246</v>
      </c>
      <c r="B184" s="65" t="s">
        <v>183</v>
      </c>
      <c r="C184" s="66"/>
      <c r="D184" s="112"/>
      <c r="E184" s="112"/>
      <c r="F184" s="112"/>
      <c r="G184" s="112"/>
      <c r="H184" s="112"/>
      <c r="I184" s="113"/>
      <c r="J184" s="113"/>
      <c r="K184" s="222"/>
      <c r="L184" s="113"/>
      <c r="M184" s="113"/>
      <c r="N184" s="113"/>
      <c r="O184" s="113">
        <f t="shared" si="8"/>
        <v>0</v>
      </c>
      <c r="P184" s="270">
        <f t="array" ref="P184">SUM(IF('SAP report test'!$A$2:$A$2298=$A184,IF('SAP report test'!$D$2:$D$2298="CI01",'SAP report test'!$N$2:$N$2298)))</f>
        <v>0</v>
      </c>
      <c r="Q184" s="113">
        <f t="shared" si="7"/>
        <v>0</v>
      </c>
      <c r="R184" s="25"/>
    </row>
    <row r="185" spans="1:18" x14ac:dyDescent="0.2">
      <c r="A185" s="64">
        <v>3247</v>
      </c>
      <c r="B185" s="65" t="s">
        <v>1074</v>
      </c>
      <c r="C185" s="66"/>
      <c r="D185" s="112"/>
      <c r="E185" s="112"/>
      <c r="F185" s="112"/>
      <c r="G185" s="112"/>
      <c r="H185" s="112"/>
      <c r="I185" s="113"/>
      <c r="J185" s="113"/>
      <c r="K185" s="222">
        <f>VLOOKUP(A185,$U$7:$X$122,4,0)</f>
        <v>8680</v>
      </c>
      <c r="L185" s="113"/>
      <c r="M185" s="113"/>
      <c r="N185" s="113"/>
      <c r="O185" s="113">
        <f t="shared" si="8"/>
        <v>8680</v>
      </c>
      <c r="P185" s="270">
        <f t="array" ref="P185">SUM(IF('SAP report test'!$A$2:$A$2298=$A185,IF('SAP report test'!$D$2:$D$2298="CI01",'SAP report test'!$N$2:$N$2298)))</f>
        <v>-8680</v>
      </c>
      <c r="Q185" s="113">
        <f t="shared" si="7"/>
        <v>0</v>
      </c>
      <c r="R185" s="25"/>
    </row>
    <row r="186" spans="1:18" x14ac:dyDescent="0.2">
      <c r="A186" s="64">
        <v>3248</v>
      </c>
      <c r="B186" s="65" t="s">
        <v>1075</v>
      </c>
      <c r="C186" s="66"/>
      <c r="D186" s="112"/>
      <c r="E186" s="112"/>
      <c r="F186" s="112"/>
      <c r="G186" s="112"/>
      <c r="H186" s="112"/>
      <c r="I186" s="113"/>
      <c r="J186" s="113"/>
      <c r="K186" s="222"/>
      <c r="L186" s="113"/>
      <c r="M186" s="113"/>
      <c r="N186" s="113"/>
      <c r="O186" s="113">
        <f t="shared" si="8"/>
        <v>0</v>
      </c>
      <c r="P186" s="270">
        <f t="array" ref="P186">SUM(IF('SAP report test'!$A$2:$A$2298=$A186,IF('SAP report test'!$D$2:$D$2298="CI01",'SAP report test'!$N$2:$N$2298)))</f>
        <v>0</v>
      </c>
      <c r="Q186" s="113">
        <f t="shared" si="7"/>
        <v>0</v>
      </c>
      <c r="R186" s="69"/>
    </row>
    <row r="187" spans="1:18" x14ac:dyDescent="0.2">
      <c r="A187" s="64">
        <v>3249</v>
      </c>
      <c r="B187" s="65" t="s">
        <v>184</v>
      </c>
      <c r="C187" s="66"/>
      <c r="D187" s="112"/>
      <c r="E187" s="112"/>
      <c r="F187" s="112"/>
      <c r="G187" s="112"/>
      <c r="H187" s="112"/>
      <c r="I187" s="113"/>
      <c r="J187" s="113"/>
      <c r="K187" s="222"/>
      <c r="L187" s="113"/>
      <c r="M187" s="113"/>
      <c r="N187" s="113"/>
      <c r="O187" s="113">
        <f t="shared" si="8"/>
        <v>0</v>
      </c>
      <c r="P187" s="270">
        <f t="array" ref="P187">SUM(IF('SAP report test'!$A$2:$A$2298=$A187,IF('SAP report test'!$D$2:$D$2298="CI01",'SAP report test'!$N$2:$N$2298)))</f>
        <v>0</v>
      </c>
      <c r="Q187" s="113">
        <f t="shared" si="7"/>
        <v>0</v>
      </c>
      <c r="R187" s="25"/>
    </row>
    <row r="188" spans="1:18" x14ac:dyDescent="0.2">
      <c r="A188" s="64">
        <v>3250</v>
      </c>
      <c r="B188" s="65" t="s">
        <v>185</v>
      </c>
      <c r="C188" s="66"/>
      <c r="D188" s="112"/>
      <c r="E188" s="112"/>
      <c r="F188" s="112"/>
      <c r="G188" s="112"/>
      <c r="H188" s="112"/>
      <c r="I188" s="113"/>
      <c r="J188" s="113"/>
      <c r="K188" s="222"/>
      <c r="L188" s="113"/>
      <c r="M188" s="113"/>
      <c r="N188" s="113"/>
      <c r="O188" s="113">
        <f t="shared" si="8"/>
        <v>0</v>
      </c>
      <c r="P188" s="270">
        <f t="array" ref="P188">SUM(IF('SAP report test'!$A$2:$A$2298=$A188,IF('SAP report test'!$D$2:$D$2298="CI01",'SAP report test'!$N$2:$N$2298)))</f>
        <v>0</v>
      </c>
      <c r="Q188" s="113">
        <f t="shared" si="7"/>
        <v>0</v>
      </c>
      <c r="R188" s="25"/>
    </row>
    <row r="189" spans="1:18" x14ac:dyDescent="0.2">
      <c r="A189" s="64">
        <v>3251</v>
      </c>
      <c r="B189" s="65" t="s">
        <v>186</v>
      </c>
      <c r="C189" s="66"/>
      <c r="D189" s="112"/>
      <c r="E189" s="112"/>
      <c r="F189" s="112"/>
      <c r="G189" s="112"/>
      <c r="H189" s="112"/>
      <c r="I189" s="113"/>
      <c r="J189" s="113"/>
      <c r="K189" s="222">
        <f>VLOOKUP(A189,$U$7:$X$122,4,0)</f>
        <v>5060.2</v>
      </c>
      <c r="L189" s="113"/>
      <c r="M189" s="113"/>
      <c r="N189" s="113"/>
      <c r="O189" s="113">
        <f t="shared" si="8"/>
        <v>5060.2</v>
      </c>
      <c r="P189" s="270">
        <f t="array" ref="P189">SUM(IF('SAP report test'!$A$2:$A$2298=$A189,IF('SAP report test'!$D$2:$D$2298="CI01",'SAP report test'!$N$2:$N$2298)))</f>
        <v>-5060.2</v>
      </c>
      <c r="Q189" s="113">
        <f t="shared" si="7"/>
        <v>0</v>
      </c>
      <c r="R189" s="25"/>
    </row>
    <row r="190" spans="1:18" x14ac:dyDescent="0.2">
      <c r="A190" s="64">
        <v>3252</v>
      </c>
      <c r="B190" s="65" t="s">
        <v>611</v>
      </c>
      <c r="C190" s="66"/>
      <c r="D190" s="112"/>
      <c r="E190" s="112"/>
      <c r="F190" s="112"/>
      <c r="G190" s="112"/>
      <c r="H190" s="112"/>
      <c r="I190" s="113"/>
      <c r="J190" s="113"/>
      <c r="K190" s="222"/>
      <c r="L190" s="113"/>
      <c r="M190" s="113"/>
      <c r="N190" s="113"/>
      <c r="O190" s="113">
        <f t="shared" si="8"/>
        <v>0</v>
      </c>
      <c r="P190" s="270">
        <f t="array" ref="P190">SUM(IF('SAP report test'!$A$2:$A$2298=$A190,IF('SAP report test'!$D$2:$D$2298="CI01",'SAP report test'!$N$2:$N$2298)))</f>
        <v>0</v>
      </c>
      <c r="Q190" s="113">
        <f t="shared" si="7"/>
        <v>0</v>
      </c>
      <c r="R190" s="46"/>
    </row>
    <row r="191" spans="1:18" x14ac:dyDescent="0.2">
      <c r="A191" s="64">
        <v>3253</v>
      </c>
      <c r="B191" s="65" t="s">
        <v>187</v>
      </c>
      <c r="C191" s="66"/>
      <c r="D191" s="112"/>
      <c r="E191" s="112"/>
      <c r="F191" s="112"/>
      <c r="G191" s="112"/>
      <c r="H191" s="112"/>
      <c r="I191" s="113"/>
      <c r="J191" s="113"/>
      <c r="K191" s="222"/>
      <c r="L191" s="113"/>
      <c r="M191" s="113"/>
      <c r="N191" s="113"/>
      <c r="O191" s="113">
        <f t="shared" si="8"/>
        <v>0</v>
      </c>
      <c r="P191" s="270">
        <f t="array" ref="P191">SUM(IF('SAP report test'!$A$2:$A$2298=$A191,IF('SAP report test'!$D$2:$D$2298="CI01",'SAP report test'!$N$2:$N$2298)))</f>
        <v>0</v>
      </c>
      <c r="Q191" s="113">
        <f t="shared" si="7"/>
        <v>0</v>
      </c>
      <c r="R191" s="25"/>
    </row>
    <row r="192" spans="1:18" x14ac:dyDescent="0.2">
      <c r="A192" s="64">
        <v>3254</v>
      </c>
      <c r="B192" s="65" t="s">
        <v>188</v>
      </c>
      <c r="C192" s="66"/>
      <c r="D192" s="112"/>
      <c r="E192" s="112"/>
      <c r="F192" s="112"/>
      <c r="G192" s="112"/>
      <c r="H192" s="112"/>
      <c r="I192" s="113"/>
      <c r="J192" s="113"/>
      <c r="K192" s="222">
        <f>VLOOKUP(A192,$U$7:$X$122,4,0)</f>
        <v>7420</v>
      </c>
      <c r="L192" s="113"/>
      <c r="M192" s="113"/>
      <c r="N192" s="113"/>
      <c r="O192" s="113">
        <f t="shared" si="8"/>
        <v>7420</v>
      </c>
      <c r="P192" s="270">
        <f t="array" ref="P192">SUM(IF('SAP report test'!$A$2:$A$2298=$A192,IF('SAP report test'!$D$2:$D$2298="CI01",'SAP report test'!$N$2:$N$2298)))</f>
        <v>-7420</v>
      </c>
      <c r="Q192" s="113">
        <f t="shared" si="7"/>
        <v>0</v>
      </c>
      <c r="R192" s="46"/>
    </row>
    <row r="193" spans="1:18" x14ac:dyDescent="0.2">
      <c r="A193" s="64">
        <v>3256</v>
      </c>
      <c r="B193" s="65" t="s">
        <v>711</v>
      </c>
      <c r="C193" s="66"/>
      <c r="D193" s="112"/>
      <c r="E193" s="112"/>
      <c r="F193" s="112"/>
      <c r="G193" s="112"/>
      <c r="H193" s="112"/>
      <c r="I193" s="113"/>
      <c r="J193" s="113"/>
      <c r="K193" s="222"/>
      <c r="L193" s="113"/>
      <c r="M193" s="113"/>
      <c r="N193" s="113"/>
      <c r="O193" s="113">
        <f t="shared" si="8"/>
        <v>0</v>
      </c>
      <c r="P193" s="270">
        <f t="array" ref="P193">SUM(IF('SAP report test'!$A$2:$A$2298=$A193,IF('SAP report test'!$D$2:$D$2298="CI01",'SAP report test'!$N$2:$N$2298)))</f>
        <v>0</v>
      </c>
      <c r="Q193" s="113">
        <f t="shared" si="7"/>
        <v>0</v>
      </c>
      <c r="R193" s="25"/>
    </row>
    <row r="194" spans="1:18" x14ac:dyDescent="0.2">
      <c r="A194" s="64">
        <v>3257</v>
      </c>
      <c r="B194" s="65" t="s">
        <v>105</v>
      </c>
      <c r="C194" s="66"/>
      <c r="D194" s="112"/>
      <c r="E194" s="112"/>
      <c r="F194" s="112"/>
      <c r="G194" s="112"/>
      <c r="H194" s="112"/>
      <c r="I194" s="113"/>
      <c r="J194" s="113"/>
      <c r="K194" s="222">
        <f>VLOOKUP(A194,$U$7:$X$122,4,0)</f>
        <v>7397.5</v>
      </c>
      <c r="L194" s="113"/>
      <c r="M194" s="113"/>
      <c r="N194" s="113"/>
      <c r="O194" s="113">
        <f t="shared" si="8"/>
        <v>7397.5</v>
      </c>
      <c r="P194" s="270">
        <f t="array" ref="P194">SUM(IF('SAP report test'!$A$2:$A$2298=$A194,IF('SAP report test'!$D$2:$D$2298="CI01",'SAP report test'!$N$2:$N$2298)))</f>
        <v>-7397.5</v>
      </c>
      <c r="Q194" s="113">
        <f t="shared" si="7"/>
        <v>0</v>
      </c>
      <c r="R194" s="25"/>
    </row>
    <row r="195" spans="1:18" x14ac:dyDescent="0.2">
      <c r="A195" s="64">
        <v>3258</v>
      </c>
      <c r="B195" s="65" t="s">
        <v>612</v>
      </c>
      <c r="C195" s="66"/>
      <c r="D195" s="112"/>
      <c r="E195" s="112">
        <v>59597.05</v>
      </c>
      <c r="F195" s="112"/>
      <c r="G195" s="112"/>
      <c r="H195" s="112"/>
      <c r="I195" s="113"/>
      <c r="J195" s="113"/>
      <c r="K195" s="222">
        <f>VLOOKUP(A195,$U$7:$X$122,4,0)</f>
        <v>8716</v>
      </c>
      <c r="L195" s="113"/>
      <c r="M195" s="113"/>
      <c r="N195" s="113"/>
      <c r="O195" s="113">
        <f t="shared" si="8"/>
        <v>68313.05</v>
      </c>
      <c r="P195" s="270">
        <f t="array" ref="P195">SUM(IF('SAP report test'!$A$2:$A$2298=$A195,IF('SAP report test'!$D$2:$D$2298="CI01",'SAP report test'!$N$2:$N$2298)))</f>
        <v>-68313.05</v>
      </c>
      <c r="Q195" s="113">
        <f t="shared" si="7"/>
        <v>0</v>
      </c>
      <c r="R195" s="25"/>
    </row>
    <row r="196" spans="1:18" x14ac:dyDescent="0.2">
      <c r="A196" s="64">
        <v>3260</v>
      </c>
      <c r="B196" s="65" t="s">
        <v>613</v>
      </c>
      <c r="C196" s="66"/>
      <c r="D196" s="112"/>
      <c r="E196" s="112"/>
      <c r="F196" s="112"/>
      <c r="G196" s="112"/>
      <c r="H196" s="112"/>
      <c r="I196" s="113"/>
      <c r="J196" s="113"/>
      <c r="K196" s="222">
        <f>VLOOKUP(A196,$U$7:$X$122,4,0)</f>
        <v>5597.5</v>
      </c>
      <c r="L196" s="113"/>
      <c r="M196" s="113"/>
      <c r="N196" s="113"/>
      <c r="O196" s="113">
        <f t="shared" si="8"/>
        <v>5597.5</v>
      </c>
      <c r="P196" s="270">
        <f t="array" ref="P196">SUM(IF('SAP report test'!$A$2:$A$2298=$A196,IF('SAP report test'!$D$2:$D$2298="CI01",'SAP report test'!$N$2:$N$2298)))</f>
        <v>-5597.5</v>
      </c>
      <c r="Q196" s="113">
        <f t="shared" si="7"/>
        <v>0</v>
      </c>
      <c r="R196" s="25"/>
    </row>
    <row r="197" spans="1:18" x14ac:dyDescent="0.2">
      <c r="A197" s="64">
        <v>3262</v>
      </c>
      <c r="B197" s="65" t="s">
        <v>614</v>
      </c>
      <c r="C197" s="66"/>
      <c r="D197" s="112"/>
      <c r="E197" s="112"/>
      <c r="F197" s="112"/>
      <c r="G197" s="112"/>
      <c r="H197" s="112"/>
      <c r="I197" s="113"/>
      <c r="J197" s="113"/>
      <c r="K197" s="222">
        <f>VLOOKUP(A197,$U$7:$X$122,4,0)</f>
        <v>7813.75</v>
      </c>
      <c r="L197" s="113"/>
      <c r="M197" s="113"/>
      <c r="N197" s="113"/>
      <c r="O197" s="113">
        <f t="shared" si="8"/>
        <v>7813.75</v>
      </c>
      <c r="P197" s="270">
        <f t="array" ref="P197">SUM(IF('SAP report test'!$A$2:$A$2298=$A197,IF('SAP report test'!$D$2:$D$2298="CI01",'SAP report test'!$N$2:$N$2298)))</f>
        <v>-7813.75</v>
      </c>
      <c r="Q197" s="113">
        <f t="shared" si="7"/>
        <v>0</v>
      </c>
      <c r="R197" s="25"/>
    </row>
    <row r="198" spans="1:18" x14ac:dyDescent="0.2">
      <c r="A198" s="64">
        <v>3302</v>
      </c>
      <c r="B198" s="65" t="s">
        <v>712</v>
      </c>
      <c r="C198" s="66"/>
      <c r="D198" s="112"/>
      <c r="E198" s="112"/>
      <c r="F198" s="112"/>
      <c r="G198" s="112"/>
      <c r="H198" s="112"/>
      <c r="I198" s="113"/>
      <c r="J198" s="113"/>
      <c r="K198" s="222"/>
      <c r="L198" s="113"/>
      <c r="M198" s="113"/>
      <c r="N198" s="113"/>
      <c r="O198" s="113">
        <f t="shared" si="8"/>
        <v>0</v>
      </c>
      <c r="P198" s="270">
        <f t="array" ref="P198">SUM(IF('SAP report test'!$A$2:$A$2298=$A198,IF('SAP report test'!$D$2:$D$2298="CI01",'SAP report test'!$N$2:$N$2298)))</f>
        <v>0</v>
      </c>
      <c r="Q198" s="113">
        <f t="shared" ref="Q198:Q248" si="10">SUM(O198:P198)</f>
        <v>0</v>
      </c>
      <c r="R198" s="25"/>
    </row>
    <row r="199" spans="1:18" x14ac:dyDescent="0.2">
      <c r="A199" s="64">
        <v>3350</v>
      </c>
      <c r="B199" s="65" t="s">
        <v>615</v>
      </c>
      <c r="C199" s="66"/>
      <c r="D199" s="112"/>
      <c r="E199" s="112"/>
      <c r="F199" s="112"/>
      <c r="G199" s="112"/>
      <c r="H199" s="112"/>
      <c r="I199" s="113"/>
      <c r="J199" s="113"/>
      <c r="K199" s="222"/>
      <c r="L199" s="113"/>
      <c r="M199" s="113"/>
      <c r="N199" s="113"/>
      <c r="O199" s="113">
        <f t="shared" ref="O199:O259" si="11">SUM(D199:N199)</f>
        <v>0</v>
      </c>
      <c r="P199" s="270">
        <f t="array" ref="P199">SUM(IF('SAP report test'!$A$2:$A$2298=$A199,IF('SAP report test'!$D$2:$D$2298="CI01",'SAP report test'!$N$2:$N$2298)))</f>
        <v>0</v>
      </c>
      <c r="Q199" s="113">
        <f t="shared" si="10"/>
        <v>0</v>
      </c>
      <c r="R199" s="25"/>
    </row>
    <row r="200" spans="1:18" x14ac:dyDescent="0.2">
      <c r="A200" s="64">
        <v>3351</v>
      </c>
      <c r="B200" s="65" t="s">
        <v>713</v>
      </c>
      <c r="C200" s="66"/>
      <c r="D200" s="112"/>
      <c r="E200" s="112"/>
      <c r="F200" s="112"/>
      <c r="G200" s="112"/>
      <c r="H200" s="112"/>
      <c r="I200" s="113"/>
      <c r="J200" s="113"/>
      <c r="K200" s="222"/>
      <c r="L200" s="113"/>
      <c r="M200" s="113"/>
      <c r="N200" s="113"/>
      <c r="O200" s="113">
        <f t="shared" si="11"/>
        <v>0</v>
      </c>
      <c r="P200" s="270">
        <f t="array" ref="P200">SUM(IF('SAP report test'!$A$2:$A$2298=$A200,IF('SAP report test'!$D$2:$D$2298="CI01",'SAP report test'!$N$2:$N$2298)))</f>
        <v>0</v>
      </c>
      <c r="Q200" s="113">
        <f t="shared" si="10"/>
        <v>0</v>
      </c>
      <c r="R200" s="25"/>
    </row>
    <row r="201" spans="1:18" x14ac:dyDescent="0.2">
      <c r="A201" s="64">
        <v>3408</v>
      </c>
      <c r="B201" s="65" t="s">
        <v>616</v>
      </c>
      <c r="C201" s="66"/>
      <c r="D201" s="112"/>
      <c r="E201" s="112"/>
      <c r="F201" s="112"/>
      <c r="G201" s="112"/>
      <c r="H201" s="112"/>
      <c r="I201" s="113"/>
      <c r="J201" s="113"/>
      <c r="K201" s="222"/>
      <c r="L201" s="113"/>
      <c r="M201" s="113"/>
      <c r="N201" s="113"/>
      <c r="O201" s="113">
        <f t="shared" si="11"/>
        <v>0</v>
      </c>
      <c r="P201" s="270">
        <f t="array" ref="P201">SUM(IF('SAP report test'!$A$2:$A$2298=$A201,IF('SAP report test'!$D$2:$D$2298="CI01",'SAP report test'!$N$2:$N$2298)))</f>
        <v>0</v>
      </c>
      <c r="Q201" s="113">
        <f t="shared" si="10"/>
        <v>0</v>
      </c>
      <c r="R201" s="69"/>
    </row>
    <row r="202" spans="1:18" x14ac:dyDescent="0.2">
      <c r="A202" s="64">
        <v>3420</v>
      </c>
      <c r="B202" s="65" t="s">
        <v>617</v>
      </c>
      <c r="C202" s="66"/>
      <c r="D202" s="112"/>
      <c r="E202" s="112"/>
      <c r="F202" s="112"/>
      <c r="G202" s="112"/>
      <c r="H202" s="112"/>
      <c r="I202" s="113"/>
      <c r="J202" s="113"/>
      <c r="K202" s="222"/>
      <c r="L202" s="113"/>
      <c r="M202" s="113"/>
      <c r="N202" s="113"/>
      <c r="O202" s="113">
        <f t="shared" si="11"/>
        <v>0</v>
      </c>
      <c r="P202" s="270">
        <f t="array" ref="P202">SUM(IF('SAP report test'!$A$2:$A$2298=$A202,IF('SAP report test'!$D$2:$D$2298="CI01",'SAP report test'!$N$2:$N$2298)))</f>
        <v>0</v>
      </c>
      <c r="Q202" s="113">
        <f t="shared" si="10"/>
        <v>0</v>
      </c>
      <c r="R202" s="25"/>
    </row>
    <row r="203" spans="1:18" x14ac:dyDescent="0.2">
      <c r="A203" s="64">
        <v>3452</v>
      </c>
      <c r="B203" s="65" t="s">
        <v>714</v>
      </c>
      <c r="C203" s="66"/>
      <c r="D203" s="112"/>
      <c r="E203" s="112"/>
      <c r="F203" s="112"/>
      <c r="G203" s="112"/>
      <c r="H203" s="112"/>
      <c r="I203" s="113"/>
      <c r="J203" s="113"/>
      <c r="K203" s="222"/>
      <c r="L203" s="113"/>
      <c r="M203" s="113"/>
      <c r="N203" s="113"/>
      <c r="O203" s="113">
        <f t="shared" si="11"/>
        <v>0</v>
      </c>
      <c r="P203" s="270">
        <f t="array" ref="P203">SUM(IF('SAP report test'!$A$2:$A$2298=$A203,IF('SAP report test'!$D$2:$D$2298="CI01",'SAP report test'!$N$2:$N$2298)))</f>
        <v>0</v>
      </c>
      <c r="Q203" s="113">
        <f t="shared" si="10"/>
        <v>0</v>
      </c>
      <c r="R203" s="25"/>
    </row>
    <row r="204" spans="1:18" x14ac:dyDescent="0.2">
      <c r="A204" s="64">
        <v>3453</v>
      </c>
      <c r="B204" s="65" t="s">
        <v>618</v>
      </c>
      <c r="C204" s="66"/>
      <c r="D204" s="112"/>
      <c r="E204" s="112"/>
      <c r="F204" s="112"/>
      <c r="G204" s="112"/>
      <c r="H204" s="112"/>
      <c r="I204" s="113"/>
      <c r="J204" s="113"/>
      <c r="K204" s="222"/>
      <c r="L204" s="113"/>
      <c r="M204" s="113"/>
      <c r="N204" s="113"/>
      <c r="O204" s="113">
        <f t="shared" si="11"/>
        <v>0</v>
      </c>
      <c r="P204" s="270">
        <f t="array" ref="P204">SUM(IF('SAP report test'!$A$2:$A$2298=$A204,IF('SAP report test'!$D$2:$D$2298="CI01",'SAP report test'!$N$2:$N$2298)))</f>
        <v>0</v>
      </c>
      <c r="Q204" s="113">
        <f t="shared" si="10"/>
        <v>0</v>
      </c>
      <c r="R204" s="25"/>
    </row>
    <row r="205" spans="1:18" x14ac:dyDescent="0.2">
      <c r="A205" s="64">
        <v>3500</v>
      </c>
      <c r="B205" s="65" t="s">
        <v>715</v>
      </c>
      <c r="C205" s="66"/>
      <c r="D205" s="112"/>
      <c r="E205" s="112"/>
      <c r="F205" s="112"/>
      <c r="G205" s="112"/>
      <c r="H205" s="112"/>
      <c r="I205" s="113"/>
      <c r="J205" s="113"/>
      <c r="K205" s="222"/>
      <c r="L205" s="113"/>
      <c r="M205" s="113"/>
      <c r="N205" s="113"/>
      <c r="O205" s="113">
        <f t="shared" si="11"/>
        <v>0</v>
      </c>
      <c r="P205" s="270">
        <f t="array" ref="P205">SUM(IF('SAP report test'!$A$2:$A$2298=$A205,IF('SAP report test'!$D$2:$D$2298="CI01",'SAP report test'!$N$2:$N$2298)))</f>
        <v>0</v>
      </c>
      <c r="Q205" s="113">
        <f t="shared" si="10"/>
        <v>0</v>
      </c>
      <c r="R205" s="25"/>
    </row>
    <row r="206" spans="1:18" x14ac:dyDescent="0.2">
      <c r="A206" s="64">
        <v>3505</v>
      </c>
      <c r="B206" s="65" t="s">
        <v>361</v>
      </c>
      <c r="C206" s="66"/>
      <c r="D206" s="112"/>
      <c r="E206" s="112"/>
      <c r="F206" s="112"/>
      <c r="G206" s="112"/>
      <c r="H206" s="112"/>
      <c r="I206" s="113"/>
      <c r="J206" s="113"/>
      <c r="K206" s="222"/>
      <c r="L206" s="113"/>
      <c r="M206" s="113"/>
      <c r="N206" s="113"/>
      <c r="O206" s="113">
        <f t="shared" si="11"/>
        <v>0</v>
      </c>
      <c r="P206" s="270">
        <f t="array" ref="P206">SUM(IF('SAP report test'!$A$2:$A$2298=$A206,IF('SAP report test'!$D$2:$D$2298="CI01",'SAP report test'!$N$2:$N$2298)))</f>
        <v>0</v>
      </c>
      <c r="Q206" s="113">
        <f t="shared" si="10"/>
        <v>0</v>
      </c>
      <c r="R206" s="25"/>
    </row>
    <row r="207" spans="1:18" x14ac:dyDescent="0.2">
      <c r="A207" s="64">
        <v>3550</v>
      </c>
      <c r="B207" s="65" t="s">
        <v>2</v>
      </c>
      <c r="C207" s="66"/>
      <c r="D207" s="112"/>
      <c r="E207" s="112"/>
      <c r="F207" s="112"/>
      <c r="G207" s="112"/>
      <c r="H207" s="112"/>
      <c r="I207" s="113"/>
      <c r="J207" s="113"/>
      <c r="K207" s="222"/>
      <c r="L207" s="113"/>
      <c r="M207" s="113"/>
      <c r="N207" s="113"/>
      <c r="O207" s="113">
        <f t="shared" si="11"/>
        <v>0</v>
      </c>
      <c r="P207" s="270">
        <f t="array" ref="P207">SUM(IF('SAP report test'!$A$2:$A$2298=$A207,IF('SAP report test'!$D$2:$D$2298="CI01",'SAP report test'!$N$2:$N$2298)))</f>
        <v>0</v>
      </c>
      <c r="Q207" s="113">
        <f t="shared" si="10"/>
        <v>0</v>
      </c>
      <c r="R207" s="25"/>
    </row>
    <row r="208" spans="1:18" x14ac:dyDescent="0.2">
      <c r="A208" s="64">
        <v>3555</v>
      </c>
      <c r="B208" s="65" t="s">
        <v>363</v>
      </c>
      <c r="C208" s="66"/>
      <c r="D208" s="112"/>
      <c r="E208" s="112"/>
      <c r="F208" s="112"/>
      <c r="G208" s="112"/>
      <c r="H208" s="112"/>
      <c r="I208" s="113"/>
      <c r="J208" s="113"/>
      <c r="K208" s="222"/>
      <c r="L208" s="113"/>
      <c r="M208" s="113"/>
      <c r="N208" s="113"/>
      <c r="O208" s="113">
        <f t="shared" si="11"/>
        <v>0</v>
      </c>
      <c r="P208" s="270">
        <f t="array" ref="P208">SUM(IF('SAP report test'!$A$2:$A$2298=$A208,IF('SAP report test'!$D$2:$D$2298="CI01",'SAP report test'!$N$2:$N$2298)))</f>
        <v>0</v>
      </c>
      <c r="Q208" s="113">
        <f t="shared" si="10"/>
        <v>0</v>
      </c>
      <c r="R208" s="25"/>
    </row>
    <row r="209" spans="1:18" x14ac:dyDescent="0.2">
      <c r="A209" s="64">
        <v>3556</v>
      </c>
      <c r="B209" s="65" t="s">
        <v>3</v>
      </c>
      <c r="C209" s="66"/>
      <c r="D209" s="112"/>
      <c r="E209" s="112"/>
      <c r="F209" s="112"/>
      <c r="G209" s="112"/>
      <c r="H209" s="112"/>
      <c r="I209" s="113"/>
      <c r="J209" s="113"/>
      <c r="K209" s="222"/>
      <c r="L209" s="113"/>
      <c r="M209" s="113"/>
      <c r="N209" s="113"/>
      <c r="O209" s="113">
        <f t="shared" si="11"/>
        <v>0</v>
      </c>
      <c r="P209" s="270">
        <f t="array" ref="P209">SUM(IF('SAP report test'!$A$2:$A$2298=$A209,IF('SAP report test'!$D$2:$D$2298="CI01",'SAP report test'!$N$2:$N$2298)))</f>
        <v>0</v>
      </c>
      <c r="Q209" s="113">
        <f t="shared" si="10"/>
        <v>0</v>
      </c>
      <c r="R209" s="25"/>
    </row>
    <row r="210" spans="1:18" x14ac:dyDescent="0.2">
      <c r="A210" s="64">
        <v>3600</v>
      </c>
      <c r="B210" s="65" t="s">
        <v>4</v>
      </c>
      <c r="C210" s="66"/>
      <c r="D210" s="112"/>
      <c r="E210" s="112"/>
      <c r="F210" s="112"/>
      <c r="G210" s="112"/>
      <c r="H210" s="112"/>
      <c r="I210" s="113"/>
      <c r="J210" s="113"/>
      <c r="K210" s="222"/>
      <c r="L210" s="113"/>
      <c r="M210" s="113"/>
      <c r="N210" s="113"/>
      <c r="O210" s="113">
        <f t="shared" si="11"/>
        <v>0</v>
      </c>
      <c r="P210" s="270">
        <f t="array" ref="P210">SUM(IF('SAP report test'!$A$2:$A$2298=$A210,IF('SAP report test'!$D$2:$D$2298="CI01",'SAP report test'!$N$2:$N$2298)))</f>
        <v>0</v>
      </c>
      <c r="Q210" s="113">
        <f t="shared" si="10"/>
        <v>0</v>
      </c>
      <c r="R210" s="25"/>
    </row>
    <row r="211" spans="1:18" x14ac:dyDescent="0.2">
      <c r="A211" s="64">
        <v>3605</v>
      </c>
      <c r="B211" s="65" t="s">
        <v>232</v>
      </c>
      <c r="C211" s="66"/>
      <c r="D211" s="112"/>
      <c r="E211" s="112"/>
      <c r="F211" s="112"/>
      <c r="G211" s="112"/>
      <c r="H211" s="112"/>
      <c r="I211" s="113"/>
      <c r="J211" s="113"/>
      <c r="K211" s="222"/>
      <c r="L211" s="113"/>
      <c r="M211" s="113"/>
      <c r="N211" s="113"/>
      <c r="O211" s="113">
        <f t="shared" si="11"/>
        <v>0</v>
      </c>
      <c r="P211" s="270">
        <f t="array" ref="P211">SUM(IF('SAP report test'!$A$2:$A$2298=$A211,IF('SAP report test'!$D$2:$D$2298="CI01",'SAP report test'!$N$2:$N$2298)))</f>
        <v>0</v>
      </c>
      <c r="Q211" s="113">
        <f t="shared" si="10"/>
        <v>0</v>
      </c>
      <c r="R211" s="25"/>
    </row>
    <row r="212" spans="1:18" x14ac:dyDescent="0.2">
      <c r="A212" s="64">
        <v>3651</v>
      </c>
      <c r="B212" s="65" t="s">
        <v>1027</v>
      </c>
      <c r="C212" s="66"/>
      <c r="D212" s="112"/>
      <c r="E212" s="112"/>
      <c r="F212" s="112"/>
      <c r="G212" s="112"/>
      <c r="H212" s="112"/>
      <c r="I212" s="113"/>
      <c r="J212" s="113"/>
      <c r="K212" s="222"/>
      <c r="L212" s="113"/>
      <c r="M212" s="113"/>
      <c r="N212" s="113"/>
      <c r="O212" s="113">
        <f t="shared" si="11"/>
        <v>0</v>
      </c>
      <c r="P212" s="270">
        <f t="array" ref="P212">SUM(IF('SAP report test'!$A$2:$A$2298=$A212,IF('SAP report test'!$D$2:$D$2298="CI01",'SAP report test'!$N$2:$N$2298)))</f>
        <v>0</v>
      </c>
      <c r="Q212" s="113">
        <f t="shared" si="10"/>
        <v>0</v>
      </c>
      <c r="R212" s="25"/>
    </row>
    <row r="213" spans="1:18" x14ac:dyDescent="0.2">
      <c r="A213" s="64">
        <v>3655</v>
      </c>
      <c r="B213" s="65" t="s">
        <v>1028</v>
      </c>
      <c r="C213" s="66"/>
      <c r="D213" s="112"/>
      <c r="E213" s="112"/>
      <c r="F213" s="112"/>
      <c r="G213" s="112"/>
      <c r="H213" s="112"/>
      <c r="I213" s="113"/>
      <c r="J213" s="113"/>
      <c r="K213" s="222"/>
      <c r="L213" s="113"/>
      <c r="M213" s="113"/>
      <c r="N213" s="113"/>
      <c r="O213" s="113">
        <f t="shared" si="11"/>
        <v>0</v>
      </c>
      <c r="P213" s="270">
        <f t="array" ref="P213">SUM(IF('SAP report test'!$A$2:$A$2298=$A213,IF('SAP report test'!$D$2:$D$2298="CI01",'SAP report test'!$N$2:$N$2298)))</f>
        <v>0</v>
      </c>
      <c r="Q213" s="113">
        <f t="shared" si="10"/>
        <v>0</v>
      </c>
      <c r="R213" s="25"/>
    </row>
    <row r="214" spans="1:18" x14ac:dyDescent="0.2">
      <c r="A214" s="64">
        <v>3657</v>
      </c>
      <c r="B214" s="65" t="s">
        <v>1029</v>
      </c>
      <c r="C214" s="66"/>
      <c r="D214" s="112"/>
      <c r="E214" s="112"/>
      <c r="F214" s="112"/>
      <c r="G214" s="112"/>
      <c r="H214" s="112"/>
      <c r="I214" s="113"/>
      <c r="J214" s="113"/>
      <c r="K214" s="222"/>
      <c r="L214" s="113"/>
      <c r="M214" s="113"/>
      <c r="N214" s="113"/>
      <c r="O214" s="113">
        <f t="shared" si="11"/>
        <v>0</v>
      </c>
      <c r="P214" s="270">
        <f t="array" ref="P214">SUM(IF('SAP report test'!$A$2:$A$2298=$A214,IF('SAP report test'!$D$2:$D$2298="CI01",'SAP report test'!$N$2:$N$2298)))</f>
        <v>0</v>
      </c>
      <c r="Q214" s="113">
        <f t="shared" si="10"/>
        <v>0</v>
      </c>
      <c r="R214" s="25"/>
    </row>
    <row r="215" spans="1:18" x14ac:dyDescent="0.2">
      <c r="A215" s="64">
        <v>3752</v>
      </c>
      <c r="B215" s="65" t="s">
        <v>1030</v>
      </c>
      <c r="C215" s="66"/>
      <c r="D215" s="112"/>
      <c r="E215" s="112"/>
      <c r="F215" s="112"/>
      <c r="G215" s="112"/>
      <c r="H215" s="112"/>
      <c r="I215" s="113"/>
      <c r="J215" s="113"/>
      <c r="K215" s="222"/>
      <c r="L215" s="113"/>
      <c r="M215" s="113"/>
      <c r="N215" s="113"/>
      <c r="O215" s="113">
        <f t="shared" si="11"/>
        <v>0</v>
      </c>
      <c r="P215" s="270">
        <f t="array" ref="P215">SUM(IF('SAP report test'!$A$2:$A$2298=$A215,IF('SAP report test'!$D$2:$D$2298="CI01",'SAP report test'!$N$2:$N$2298)))</f>
        <v>0</v>
      </c>
      <c r="Q215" s="113">
        <f t="shared" si="10"/>
        <v>0</v>
      </c>
      <c r="R215" s="25"/>
    </row>
    <row r="216" spans="1:18" x14ac:dyDescent="0.2">
      <c r="A216" s="64">
        <v>3755</v>
      </c>
      <c r="B216" s="65" t="s">
        <v>716</v>
      </c>
      <c r="C216" s="66"/>
      <c r="D216" s="112"/>
      <c r="E216" s="112"/>
      <c r="F216" s="112"/>
      <c r="G216" s="112"/>
      <c r="H216" s="112"/>
      <c r="I216" s="113"/>
      <c r="J216" s="113"/>
      <c r="K216" s="222"/>
      <c r="L216" s="113"/>
      <c r="M216" s="113"/>
      <c r="N216" s="113"/>
      <c r="O216" s="113">
        <f t="shared" si="11"/>
        <v>0</v>
      </c>
      <c r="P216" s="270">
        <f t="array" ref="P216">SUM(IF('SAP report test'!$A$2:$A$2298=$A216,IF('SAP report test'!$D$2:$D$2298="CI01",'SAP report test'!$N$2:$N$2298)))</f>
        <v>0</v>
      </c>
      <c r="Q216" s="113">
        <f t="shared" si="10"/>
        <v>0</v>
      </c>
      <c r="R216" s="25"/>
    </row>
    <row r="217" spans="1:18" x14ac:dyDescent="0.2">
      <c r="A217" s="64">
        <v>3760</v>
      </c>
      <c r="B217" s="65" t="s">
        <v>1031</v>
      </c>
      <c r="C217" s="66"/>
      <c r="D217" s="112"/>
      <c r="E217" s="112"/>
      <c r="F217" s="112"/>
      <c r="G217" s="112"/>
      <c r="H217" s="112"/>
      <c r="I217" s="113"/>
      <c r="J217" s="113"/>
      <c r="K217" s="222"/>
      <c r="L217" s="113"/>
      <c r="M217" s="113"/>
      <c r="N217" s="113"/>
      <c r="O217" s="113">
        <f t="shared" si="11"/>
        <v>0</v>
      </c>
      <c r="P217" s="270">
        <f t="array" ref="P217">SUM(IF('SAP report test'!$A$2:$A$2298=$A217,IF('SAP report test'!$D$2:$D$2298="CI01",'SAP report test'!$N$2:$N$2298)))</f>
        <v>0</v>
      </c>
      <c r="Q217" s="113">
        <f t="shared" si="10"/>
        <v>0</v>
      </c>
      <c r="R217" s="25"/>
    </row>
    <row r="218" spans="1:18" x14ac:dyDescent="0.2">
      <c r="A218" s="64">
        <v>3801</v>
      </c>
      <c r="B218" s="65" t="s">
        <v>717</v>
      </c>
      <c r="C218" s="66"/>
      <c r="D218" s="112"/>
      <c r="E218" s="112"/>
      <c r="F218" s="112"/>
      <c r="G218" s="112"/>
      <c r="H218" s="112"/>
      <c r="I218" s="113"/>
      <c r="J218" s="113"/>
      <c r="K218" s="222"/>
      <c r="L218" s="113"/>
      <c r="M218" s="113"/>
      <c r="N218" s="113"/>
      <c r="O218" s="113">
        <f t="shared" si="11"/>
        <v>0</v>
      </c>
      <c r="P218" s="270">
        <f t="array" ref="P218">SUM(IF('SAP report test'!$A$2:$A$2298=$A218,IF('SAP report test'!$D$2:$D$2298="CI01",'SAP report test'!$N$2:$N$2298)))</f>
        <v>0</v>
      </c>
      <c r="Q218" s="113">
        <f t="shared" si="10"/>
        <v>0</v>
      </c>
      <c r="R218" s="25"/>
    </row>
    <row r="219" spans="1:18" x14ac:dyDescent="0.2">
      <c r="A219" s="64">
        <v>3803</v>
      </c>
      <c r="B219" s="65" t="s">
        <v>1032</v>
      </c>
      <c r="C219" s="66"/>
      <c r="D219" s="112"/>
      <c r="E219" s="112"/>
      <c r="F219" s="112"/>
      <c r="G219" s="112"/>
      <c r="H219" s="112"/>
      <c r="I219" s="113"/>
      <c r="J219" s="113"/>
      <c r="K219" s="222"/>
      <c r="L219" s="113"/>
      <c r="M219" s="113"/>
      <c r="N219" s="113"/>
      <c r="O219" s="113">
        <f t="shared" si="11"/>
        <v>0</v>
      </c>
      <c r="P219" s="270">
        <f t="array" ref="P219">SUM(IF('SAP report test'!$A$2:$A$2298=$A219,IF('SAP report test'!$D$2:$D$2298="CI01",'SAP report test'!$N$2:$N$2298)))</f>
        <v>0</v>
      </c>
      <c r="Q219" s="113">
        <f t="shared" si="10"/>
        <v>0</v>
      </c>
      <c r="R219" s="25"/>
    </row>
    <row r="220" spans="1:18" x14ac:dyDescent="0.2">
      <c r="A220" s="64">
        <v>3807</v>
      </c>
      <c r="B220" s="65" t="s">
        <v>1033</v>
      </c>
      <c r="C220" s="66"/>
      <c r="D220" s="112"/>
      <c r="E220" s="112"/>
      <c r="F220" s="112"/>
      <c r="G220" s="112"/>
      <c r="H220" s="112"/>
      <c r="I220" s="113"/>
      <c r="J220" s="113"/>
      <c r="K220" s="222"/>
      <c r="L220" s="113"/>
      <c r="M220" s="113"/>
      <c r="N220" s="113"/>
      <c r="O220" s="113">
        <f t="shared" si="11"/>
        <v>0</v>
      </c>
      <c r="P220" s="270">
        <f t="array" ref="P220">SUM(IF('SAP report test'!$A$2:$A$2298=$A220,IF('SAP report test'!$D$2:$D$2298="CI01",'SAP report test'!$N$2:$N$2298)))</f>
        <v>0</v>
      </c>
      <c r="Q220" s="113">
        <f t="shared" si="10"/>
        <v>0</v>
      </c>
      <c r="R220" s="25"/>
    </row>
    <row r="221" spans="1:18" x14ac:dyDescent="0.2">
      <c r="A221" s="64">
        <v>3810</v>
      </c>
      <c r="B221" s="65" t="s">
        <v>718</v>
      </c>
      <c r="C221" s="66"/>
      <c r="D221" s="112"/>
      <c r="E221" s="112"/>
      <c r="F221" s="112"/>
      <c r="G221" s="112"/>
      <c r="H221" s="112"/>
      <c r="I221" s="113"/>
      <c r="J221" s="113"/>
      <c r="K221" s="222"/>
      <c r="L221" s="113"/>
      <c r="M221" s="113"/>
      <c r="N221" s="113"/>
      <c r="O221" s="113">
        <f t="shared" si="11"/>
        <v>0</v>
      </c>
      <c r="P221" s="270">
        <f t="array" ref="P221">SUM(IF('SAP report test'!$A$2:$A$2298=$A221,IF('SAP report test'!$D$2:$D$2298="CI01",'SAP report test'!$N$2:$N$2298)))</f>
        <v>0</v>
      </c>
      <c r="Q221" s="113">
        <f t="shared" si="10"/>
        <v>0</v>
      </c>
      <c r="R221" s="25"/>
    </row>
    <row r="222" spans="1:18" x14ac:dyDescent="0.2">
      <c r="A222" s="64">
        <v>3820</v>
      </c>
      <c r="B222" s="65" t="s">
        <v>1034</v>
      </c>
      <c r="C222" s="66"/>
      <c r="D222" s="112"/>
      <c r="E222" s="112"/>
      <c r="F222" s="112"/>
      <c r="G222" s="112"/>
      <c r="H222" s="112"/>
      <c r="I222" s="113"/>
      <c r="J222" s="113"/>
      <c r="K222" s="222"/>
      <c r="L222" s="113"/>
      <c r="M222" s="113"/>
      <c r="N222" s="113"/>
      <c r="O222" s="113">
        <f t="shared" si="11"/>
        <v>0</v>
      </c>
      <c r="P222" s="270">
        <f t="array" ref="P222">SUM(IF('SAP report test'!$A$2:$A$2298=$A222,IF('SAP report test'!$D$2:$D$2298="CI01",'SAP report test'!$N$2:$N$2298)))</f>
        <v>0</v>
      </c>
      <c r="Q222" s="113">
        <f t="shared" si="10"/>
        <v>0</v>
      </c>
      <c r="R222" s="25"/>
    </row>
    <row r="223" spans="1:18" x14ac:dyDescent="0.2">
      <c r="A223" s="64">
        <v>3822</v>
      </c>
      <c r="B223" s="65" t="s">
        <v>689</v>
      </c>
      <c r="C223" s="66"/>
      <c r="D223" s="112"/>
      <c r="E223" s="112"/>
      <c r="F223" s="112"/>
      <c r="G223" s="112"/>
      <c r="H223" s="112"/>
      <c r="I223" s="113"/>
      <c r="J223" s="113"/>
      <c r="K223" s="222"/>
      <c r="L223" s="113"/>
      <c r="M223" s="113"/>
      <c r="N223" s="113"/>
      <c r="O223" s="113">
        <f t="shared" si="11"/>
        <v>0</v>
      </c>
      <c r="P223" s="270">
        <f t="array" ref="P223">SUM(IF('SAP report test'!$A$2:$A$2298=$A223,IF('SAP report test'!$D$2:$D$2298="CI01",'SAP report test'!$N$2:$N$2298)))</f>
        <v>0</v>
      </c>
      <c r="Q223" s="113">
        <f t="shared" si="10"/>
        <v>0</v>
      </c>
      <c r="R223" s="25"/>
    </row>
    <row r="224" spans="1:18" x14ac:dyDescent="0.2">
      <c r="A224" s="64">
        <v>3823</v>
      </c>
      <c r="B224" s="65" t="s">
        <v>690</v>
      </c>
      <c r="C224" s="66"/>
      <c r="D224" s="112"/>
      <c r="E224" s="112"/>
      <c r="F224" s="112"/>
      <c r="G224" s="112"/>
      <c r="H224" s="112"/>
      <c r="I224" s="113"/>
      <c r="J224" s="113"/>
      <c r="K224" s="222"/>
      <c r="L224" s="113"/>
      <c r="M224" s="113"/>
      <c r="N224" s="113"/>
      <c r="O224" s="113">
        <f t="shared" si="11"/>
        <v>0</v>
      </c>
      <c r="P224" s="270">
        <f t="array" ref="P224">SUM(IF('SAP report test'!$A$2:$A$2298=$A224,IF('SAP report test'!$D$2:$D$2298="CI01",'SAP report test'!$N$2:$N$2298)))</f>
        <v>0</v>
      </c>
      <c r="Q224" s="113">
        <f t="shared" si="10"/>
        <v>0</v>
      </c>
      <c r="R224" s="25"/>
    </row>
    <row r="225" spans="1:18" x14ac:dyDescent="0.2">
      <c r="A225" s="64">
        <v>3824</v>
      </c>
      <c r="B225" s="65" t="s">
        <v>691</v>
      </c>
      <c r="C225" s="66"/>
      <c r="D225" s="112"/>
      <c r="E225" s="112"/>
      <c r="F225" s="112"/>
      <c r="G225" s="112"/>
      <c r="H225" s="112"/>
      <c r="I225" s="113"/>
      <c r="J225" s="113"/>
      <c r="K225" s="222"/>
      <c r="L225" s="113"/>
      <c r="M225" s="113"/>
      <c r="N225" s="113"/>
      <c r="O225" s="113">
        <f t="shared" si="11"/>
        <v>0</v>
      </c>
      <c r="P225" s="270">
        <f t="array" ref="P225">SUM(IF('SAP report test'!$A$2:$A$2298=$A225,IF('SAP report test'!$D$2:$D$2298="CI01",'SAP report test'!$N$2:$N$2298)))</f>
        <v>0</v>
      </c>
      <c r="Q225" s="113">
        <f t="shared" si="10"/>
        <v>0</v>
      </c>
      <c r="R225" s="25"/>
    </row>
    <row r="226" spans="1:18" x14ac:dyDescent="0.2">
      <c r="A226" s="64">
        <v>3825</v>
      </c>
      <c r="B226" s="65" t="s">
        <v>692</v>
      </c>
      <c r="C226" s="66"/>
      <c r="D226" s="112"/>
      <c r="E226" s="112"/>
      <c r="F226" s="112"/>
      <c r="G226" s="112"/>
      <c r="H226" s="112"/>
      <c r="I226" s="113"/>
      <c r="J226" s="113"/>
      <c r="K226" s="222"/>
      <c r="L226" s="113"/>
      <c r="M226" s="113"/>
      <c r="N226" s="113"/>
      <c r="O226" s="113">
        <f t="shared" si="11"/>
        <v>0</v>
      </c>
      <c r="P226" s="270">
        <f t="array" ref="P226">SUM(IF('SAP report test'!$A$2:$A$2298=$A226,IF('SAP report test'!$D$2:$D$2298="CI01",'SAP report test'!$N$2:$N$2298)))</f>
        <v>0</v>
      </c>
      <c r="Q226" s="113">
        <f t="shared" si="10"/>
        <v>0</v>
      </c>
      <c r="R226" s="25"/>
    </row>
    <row r="227" spans="1:18" x14ac:dyDescent="0.2">
      <c r="A227" s="64">
        <v>3826</v>
      </c>
      <c r="B227" s="65" t="s">
        <v>693</v>
      </c>
      <c r="C227" s="66"/>
      <c r="D227" s="112"/>
      <c r="E227" s="112"/>
      <c r="F227" s="112"/>
      <c r="G227" s="112"/>
      <c r="H227" s="112"/>
      <c r="I227" s="113"/>
      <c r="J227" s="113"/>
      <c r="K227" s="222"/>
      <c r="L227" s="113"/>
      <c r="M227" s="113"/>
      <c r="N227" s="113"/>
      <c r="O227" s="113">
        <f t="shared" si="11"/>
        <v>0</v>
      </c>
      <c r="P227" s="270">
        <f t="array" ref="P227">SUM(IF('SAP report test'!$A$2:$A$2298=$A227,IF('SAP report test'!$D$2:$D$2298="CI01",'SAP report test'!$N$2:$N$2298)))</f>
        <v>0</v>
      </c>
      <c r="Q227" s="113">
        <f t="shared" si="10"/>
        <v>0</v>
      </c>
      <c r="R227" s="25"/>
    </row>
    <row r="228" spans="1:18" x14ac:dyDescent="0.2">
      <c r="A228" s="64">
        <v>3828</v>
      </c>
      <c r="B228" s="65" t="s">
        <v>1064</v>
      </c>
      <c r="C228" s="66"/>
      <c r="D228" s="112"/>
      <c r="E228" s="112"/>
      <c r="F228" s="112"/>
      <c r="G228" s="112"/>
      <c r="H228" s="112"/>
      <c r="I228" s="113"/>
      <c r="J228" s="113"/>
      <c r="K228" s="222"/>
      <c r="L228" s="113"/>
      <c r="M228" s="113"/>
      <c r="N228" s="113"/>
      <c r="O228" s="113">
        <f t="shared" si="11"/>
        <v>0</v>
      </c>
      <c r="P228" s="270">
        <f t="array" ref="P228">SUM(IF('SAP report test'!$A$2:$A$2298=$A228,IF('SAP report test'!$D$2:$D$2298="CI01",'SAP report test'!$N$2:$N$2298)))</f>
        <v>0</v>
      </c>
      <c r="Q228" s="113">
        <f t="shared" si="10"/>
        <v>0</v>
      </c>
      <c r="R228" s="25"/>
    </row>
    <row r="229" spans="1:18" x14ac:dyDescent="0.2">
      <c r="A229" s="64">
        <v>3832</v>
      </c>
      <c r="B229" s="65" t="s">
        <v>694</v>
      </c>
      <c r="C229" s="66"/>
      <c r="D229" s="112"/>
      <c r="E229" s="112"/>
      <c r="F229" s="112"/>
      <c r="G229" s="112"/>
      <c r="H229" s="112"/>
      <c r="I229" s="113"/>
      <c r="J229" s="113"/>
      <c r="K229" s="222"/>
      <c r="L229" s="113"/>
      <c r="M229" s="113"/>
      <c r="N229" s="113"/>
      <c r="O229" s="113">
        <f t="shared" si="11"/>
        <v>0</v>
      </c>
      <c r="P229" s="270">
        <f t="array" ref="P229">SUM(IF('SAP report test'!$A$2:$A$2298=$A229,IF('SAP report test'!$D$2:$D$2298="CI01",'SAP report test'!$N$2:$N$2298)))</f>
        <v>0</v>
      </c>
      <c r="Q229" s="113">
        <f t="shared" si="10"/>
        <v>0</v>
      </c>
      <c r="R229" s="25"/>
    </row>
    <row r="230" spans="1:18" x14ac:dyDescent="0.2">
      <c r="A230" s="64">
        <v>3833</v>
      </c>
      <c r="B230" s="65" t="s">
        <v>695</v>
      </c>
      <c r="C230" s="66"/>
      <c r="D230" s="112"/>
      <c r="E230" s="112">
        <v>14560</v>
      </c>
      <c r="F230" s="112"/>
      <c r="G230" s="112"/>
      <c r="H230" s="112"/>
      <c r="I230" s="113"/>
      <c r="J230" s="113"/>
      <c r="K230" s="222"/>
      <c r="L230" s="113"/>
      <c r="M230" s="113"/>
      <c r="N230" s="113"/>
      <c r="O230" s="113">
        <f t="shared" si="11"/>
        <v>14560</v>
      </c>
      <c r="P230" s="270">
        <f t="array" ref="P230">SUM(IF('SAP report test'!$A$2:$A$2298=$A230,IF('SAP report test'!$D$2:$D$2298="CI01",'SAP report test'!$N$2:$N$2298)))</f>
        <v>-14560</v>
      </c>
      <c r="Q230" s="113">
        <f t="shared" si="10"/>
        <v>0</v>
      </c>
      <c r="R230" s="25"/>
    </row>
    <row r="231" spans="1:18" x14ac:dyDescent="0.2">
      <c r="A231" s="64">
        <v>3834</v>
      </c>
      <c r="B231" s="65" t="s">
        <v>696</v>
      </c>
      <c r="C231" s="66"/>
      <c r="D231" s="112"/>
      <c r="E231" s="112"/>
      <c r="F231" s="112"/>
      <c r="G231" s="112"/>
      <c r="H231" s="112"/>
      <c r="I231" s="113"/>
      <c r="J231" s="113"/>
      <c r="K231" s="222"/>
      <c r="L231" s="113"/>
      <c r="M231" s="113"/>
      <c r="N231" s="113"/>
      <c r="O231" s="113">
        <f t="shared" si="11"/>
        <v>0</v>
      </c>
      <c r="P231" s="270">
        <f t="array" ref="P231">SUM(IF('SAP report test'!$A$2:$A$2298=$A231,IF('SAP report test'!$D$2:$D$2298="CI01",'SAP report test'!$N$2:$N$2298)))</f>
        <v>0</v>
      </c>
      <c r="Q231" s="113">
        <f t="shared" si="10"/>
        <v>0</v>
      </c>
      <c r="R231" s="25"/>
    </row>
    <row r="232" spans="1:18" x14ac:dyDescent="0.2">
      <c r="A232" s="64">
        <v>3835</v>
      </c>
      <c r="B232" s="65" t="s">
        <v>697</v>
      </c>
      <c r="C232" s="66"/>
      <c r="D232" s="112"/>
      <c r="E232" s="112"/>
      <c r="F232" s="112"/>
      <c r="G232" s="112"/>
      <c r="H232" s="112"/>
      <c r="I232" s="113"/>
      <c r="J232" s="113"/>
      <c r="K232" s="222"/>
      <c r="L232" s="113"/>
      <c r="M232" s="113"/>
      <c r="N232" s="113"/>
      <c r="O232" s="113">
        <f t="shared" si="11"/>
        <v>0</v>
      </c>
      <c r="P232" s="270">
        <f t="array" ref="P232">SUM(IF('SAP report test'!$A$2:$A$2298=$A232,IF('SAP report test'!$D$2:$D$2298="CI01",'SAP report test'!$N$2:$N$2298)))</f>
        <v>0</v>
      </c>
      <c r="Q232" s="113">
        <f t="shared" si="10"/>
        <v>0</v>
      </c>
      <c r="R232" s="25"/>
    </row>
    <row r="233" spans="1:18" x14ac:dyDescent="0.2">
      <c r="A233" s="64">
        <v>3836</v>
      </c>
      <c r="B233" s="65" t="s">
        <v>228</v>
      </c>
      <c r="C233" s="66"/>
      <c r="D233" s="112"/>
      <c r="E233" s="112"/>
      <c r="F233" s="112"/>
      <c r="G233" s="112"/>
      <c r="H233" s="112"/>
      <c r="I233" s="113"/>
      <c r="J233" s="113"/>
      <c r="K233" s="222"/>
      <c r="L233" s="113"/>
      <c r="M233" s="113"/>
      <c r="N233" s="113"/>
      <c r="O233" s="113">
        <f t="shared" si="11"/>
        <v>0</v>
      </c>
      <c r="P233" s="270">
        <f t="array" ref="P233">SUM(IF('SAP report test'!$A$2:$A$2298=$A233,IF('SAP report test'!$D$2:$D$2298="CI01",'SAP report test'!$N$2:$N$2298)))</f>
        <v>0</v>
      </c>
      <c r="Q233" s="113">
        <f t="shared" si="10"/>
        <v>0</v>
      </c>
      <c r="R233" s="25"/>
    </row>
    <row r="234" spans="1:18" x14ac:dyDescent="0.2">
      <c r="A234" s="64">
        <v>3837</v>
      </c>
      <c r="B234" s="65" t="s">
        <v>229</v>
      </c>
      <c r="C234" s="66"/>
      <c r="D234" s="112"/>
      <c r="E234" s="112"/>
      <c r="F234" s="112"/>
      <c r="G234" s="112"/>
      <c r="H234" s="112"/>
      <c r="I234" s="113"/>
      <c r="J234" s="113"/>
      <c r="K234" s="222"/>
      <c r="L234" s="113"/>
      <c r="M234" s="113"/>
      <c r="N234" s="113"/>
      <c r="O234" s="113">
        <f t="shared" si="11"/>
        <v>0</v>
      </c>
      <c r="P234" s="270">
        <f t="array" ref="P234">SUM(IF('SAP report test'!$A$2:$A$2298=$A234,IF('SAP report test'!$D$2:$D$2298="CI01",'SAP report test'!$N$2:$N$2298)))</f>
        <v>0</v>
      </c>
      <c r="Q234" s="113">
        <f t="shared" si="10"/>
        <v>0</v>
      </c>
      <c r="R234" s="25"/>
    </row>
    <row r="235" spans="1:18" x14ac:dyDescent="0.2">
      <c r="A235" s="64">
        <v>3838</v>
      </c>
      <c r="B235" s="65" t="s">
        <v>698</v>
      </c>
      <c r="C235" s="66"/>
      <c r="D235" s="112"/>
      <c r="E235" s="112"/>
      <c r="F235" s="112"/>
      <c r="G235" s="112"/>
      <c r="H235" s="112"/>
      <c r="I235" s="113"/>
      <c r="J235" s="113"/>
      <c r="K235" s="222"/>
      <c r="L235" s="113"/>
      <c r="M235" s="113"/>
      <c r="N235" s="113"/>
      <c r="O235" s="113">
        <f t="shared" si="11"/>
        <v>0</v>
      </c>
      <c r="P235" s="270">
        <f t="array" ref="P235">SUM(IF('SAP report test'!$A$2:$A$2298=$A235,IF('SAP report test'!$D$2:$D$2298="CI01",'SAP report test'!$N$2:$N$2298)))</f>
        <v>0</v>
      </c>
      <c r="Q235" s="113">
        <f t="shared" si="10"/>
        <v>0</v>
      </c>
      <c r="R235" s="25"/>
    </row>
    <row r="236" spans="1:18" x14ac:dyDescent="0.2">
      <c r="A236" s="64">
        <v>3839</v>
      </c>
      <c r="B236" s="65" t="s">
        <v>699</v>
      </c>
      <c r="C236" s="66"/>
      <c r="D236" s="112"/>
      <c r="E236" s="112"/>
      <c r="F236" s="112"/>
      <c r="G236" s="112"/>
      <c r="H236" s="112"/>
      <c r="I236" s="113"/>
      <c r="J236" s="113"/>
      <c r="K236" s="222"/>
      <c r="L236" s="113"/>
      <c r="M236" s="113"/>
      <c r="N236" s="113"/>
      <c r="O236" s="113">
        <f t="shared" si="11"/>
        <v>0</v>
      </c>
      <c r="P236" s="270">
        <f t="array" ref="P236">SUM(IF('SAP report test'!$A$2:$A$2298=$A236,IF('SAP report test'!$D$2:$D$2298="CI01",'SAP report test'!$N$2:$N$2298)))</f>
        <v>0</v>
      </c>
      <c r="Q236" s="113">
        <f t="shared" si="10"/>
        <v>0</v>
      </c>
      <c r="R236" s="25"/>
    </row>
    <row r="237" spans="1:18" x14ac:dyDescent="0.2">
      <c r="A237" s="64">
        <v>3842</v>
      </c>
      <c r="B237" s="65" t="s">
        <v>230</v>
      </c>
      <c r="C237" s="66"/>
      <c r="D237" s="112"/>
      <c r="E237" s="112"/>
      <c r="F237" s="112"/>
      <c r="G237" s="112"/>
      <c r="H237" s="112"/>
      <c r="I237" s="113"/>
      <c r="J237" s="113"/>
      <c r="K237" s="222"/>
      <c r="L237" s="113"/>
      <c r="M237" s="113"/>
      <c r="N237" s="113"/>
      <c r="O237" s="113">
        <f t="shared" si="11"/>
        <v>0</v>
      </c>
      <c r="P237" s="270">
        <f t="array" ref="P237">SUM(IF('SAP report test'!$A$2:$A$2298=$A237,IF('SAP report test'!$D$2:$D$2298="CI01",'SAP report test'!$N$2:$N$2298)))</f>
        <v>0</v>
      </c>
      <c r="Q237" s="113">
        <f t="shared" si="10"/>
        <v>0</v>
      </c>
      <c r="R237" s="25"/>
    </row>
    <row r="238" spans="1:18" x14ac:dyDescent="0.2">
      <c r="A238" s="64">
        <v>3850</v>
      </c>
      <c r="B238" s="65" t="s">
        <v>231</v>
      </c>
      <c r="C238" s="66"/>
      <c r="D238" s="112"/>
      <c r="E238" s="112"/>
      <c r="F238" s="112"/>
      <c r="G238" s="112"/>
      <c r="H238" s="112"/>
      <c r="I238" s="113"/>
      <c r="J238" s="113"/>
      <c r="K238" s="222"/>
      <c r="L238" s="113"/>
      <c r="M238" s="113"/>
      <c r="N238" s="113"/>
      <c r="O238" s="113">
        <f t="shared" si="11"/>
        <v>0</v>
      </c>
      <c r="P238" s="270">
        <f t="array" ref="P238">SUM(IF('SAP report test'!$A$2:$A$2298=$A238,IF('SAP report test'!$D$2:$D$2298="CI01",'SAP report test'!$N$2:$N$2298)))</f>
        <v>0</v>
      </c>
      <c r="Q238" s="113">
        <f t="shared" si="10"/>
        <v>0</v>
      </c>
      <c r="R238" s="25"/>
    </row>
    <row r="239" spans="1:18" x14ac:dyDescent="0.2">
      <c r="A239" s="64">
        <v>3851</v>
      </c>
      <c r="B239" s="65" t="s">
        <v>193</v>
      </c>
      <c r="C239" s="66"/>
      <c r="D239" s="112"/>
      <c r="E239" s="112"/>
      <c r="F239" s="112"/>
      <c r="G239" s="112"/>
      <c r="H239" s="112"/>
      <c r="I239" s="113"/>
      <c r="J239" s="113"/>
      <c r="K239" s="222"/>
      <c r="L239" s="113"/>
      <c r="M239" s="113"/>
      <c r="N239" s="113"/>
      <c r="O239" s="113">
        <f t="shared" si="11"/>
        <v>0</v>
      </c>
      <c r="P239" s="270">
        <f t="array" ref="P239">SUM(IF('SAP report test'!$A$2:$A$2298=$A239,IF('SAP report test'!$D$2:$D$2298="CI01",'SAP report test'!$N$2:$N$2298)))</f>
        <v>0</v>
      </c>
      <c r="Q239" s="113">
        <f t="shared" si="10"/>
        <v>0</v>
      </c>
      <c r="R239" s="25"/>
    </row>
    <row r="240" spans="1:18" x14ac:dyDescent="0.2">
      <c r="A240" s="64">
        <v>3852</v>
      </c>
      <c r="B240" s="65" t="s">
        <v>194</v>
      </c>
      <c r="C240" s="66"/>
      <c r="D240" s="112"/>
      <c r="E240" s="112"/>
      <c r="F240" s="112"/>
      <c r="G240" s="112"/>
      <c r="H240" s="112"/>
      <c r="I240" s="113"/>
      <c r="J240" s="113"/>
      <c r="K240" s="222"/>
      <c r="L240" s="113"/>
      <c r="M240" s="113"/>
      <c r="N240" s="113"/>
      <c r="O240" s="113">
        <f t="shared" si="11"/>
        <v>0</v>
      </c>
      <c r="P240" s="270">
        <f t="array" ref="P240">SUM(IF('SAP report test'!$A$2:$A$2298=$A240,IF('SAP report test'!$D$2:$D$2298="CI01",'SAP report test'!$N$2:$N$2298)))</f>
        <v>0</v>
      </c>
      <c r="Q240" s="113">
        <f t="shared" si="10"/>
        <v>0</v>
      </c>
      <c r="R240" s="25"/>
    </row>
    <row r="241" spans="1:18" x14ac:dyDescent="0.2">
      <c r="A241" s="64">
        <v>3853</v>
      </c>
      <c r="B241" s="65" t="s">
        <v>127</v>
      </c>
      <c r="C241" s="66"/>
      <c r="D241" s="112"/>
      <c r="E241" s="112"/>
      <c r="F241" s="112"/>
      <c r="G241" s="112"/>
      <c r="H241" s="112"/>
      <c r="I241" s="113"/>
      <c r="J241" s="113"/>
      <c r="K241" s="222"/>
      <c r="L241" s="113"/>
      <c r="M241" s="113"/>
      <c r="N241" s="113"/>
      <c r="O241" s="113">
        <f t="shared" si="11"/>
        <v>0</v>
      </c>
      <c r="P241" s="270">
        <f t="array" ref="P241">SUM(IF('SAP report test'!$A$2:$A$2298=$A241,IF('SAP report test'!$D$2:$D$2298="CI01",'SAP report test'!$N$2:$N$2298)))</f>
        <v>0</v>
      </c>
      <c r="Q241" s="113">
        <f t="shared" si="10"/>
        <v>0</v>
      </c>
      <c r="R241" s="25"/>
    </row>
    <row r="242" spans="1:18" x14ac:dyDescent="0.2">
      <c r="A242" s="64">
        <v>3854</v>
      </c>
      <c r="B242" s="65" t="s">
        <v>196</v>
      </c>
      <c r="C242" s="66"/>
      <c r="D242" s="112"/>
      <c r="E242" s="112"/>
      <c r="F242" s="112"/>
      <c r="G242" s="112"/>
      <c r="H242" s="112"/>
      <c r="I242" s="113"/>
      <c r="J242" s="113"/>
      <c r="K242" s="222"/>
      <c r="L242" s="113"/>
      <c r="M242" s="113"/>
      <c r="N242" s="113"/>
      <c r="O242" s="113">
        <f t="shared" si="11"/>
        <v>0</v>
      </c>
      <c r="P242" s="270">
        <f t="array" ref="P242">SUM(IF('SAP report test'!$A$2:$A$2298=$A242,IF('SAP report test'!$D$2:$D$2298="CI01",'SAP report test'!$N$2:$N$2298)))</f>
        <v>0</v>
      </c>
      <c r="Q242" s="113">
        <f t="shared" si="10"/>
        <v>0</v>
      </c>
      <c r="R242" s="25"/>
    </row>
    <row r="243" spans="1:18" x14ac:dyDescent="0.2">
      <c r="A243" s="64">
        <v>3855</v>
      </c>
      <c r="B243" s="65" t="s">
        <v>197</v>
      </c>
      <c r="C243" s="66"/>
      <c r="D243" s="112"/>
      <c r="E243" s="112"/>
      <c r="F243" s="112"/>
      <c r="G243" s="112"/>
      <c r="H243" s="112"/>
      <c r="I243" s="113"/>
      <c r="J243" s="113"/>
      <c r="K243" s="222"/>
      <c r="L243" s="113"/>
      <c r="M243" s="113"/>
      <c r="N243" s="113"/>
      <c r="O243" s="113">
        <f t="shared" si="11"/>
        <v>0</v>
      </c>
      <c r="P243" s="270">
        <f t="array" ref="P243">SUM(IF('SAP report test'!$A$2:$A$2298=$A243,IF('SAP report test'!$D$2:$D$2298="CI01",'SAP report test'!$N$2:$N$2298)))</f>
        <v>0</v>
      </c>
      <c r="Q243" s="113">
        <f t="shared" si="10"/>
        <v>0</v>
      </c>
      <c r="R243" s="25"/>
    </row>
    <row r="244" spans="1:18" x14ac:dyDescent="0.2">
      <c r="A244" s="64">
        <v>3856</v>
      </c>
      <c r="B244" s="65" t="s">
        <v>55</v>
      </c>
      <c r="C244" s="66"/>
      <c r="D244" s="112"/>
      <c r="E244" s="112"/>
      <c r="F244" s="112"/>
      <c r="G244" s="112"/>
      <c r="H244" s="112"/>
      <c r="I244" s="113"/>
      <c r="J244" s="113"/>
      <c r="K244" s="222"/>
      <c r="L244" s="113"/>
      <c r="M244" s="113"/>
      <c r="N244" s="113"/>
      <c r="O244" s="113">
        <f t="shared" si="11"/>
        <v>0</v>
      </c>
      <c r="P244" s="270">
        <f t="array" ref="P244">SUM(IF('SAP report test'!$A$2:$A$2298=$A244,IF('SAP report test'!$D$2:$D$2298="CI01",'SAP report test'!$N$2:$N$2298)))</f>
        <v>0</v>
      </c>
      <c r="Q244" s="113">
        <f t="shared" si="10"/>
        <v>0</v>
      </c>
      <c r="R244" s="25"/>
    </row>
    <row r="245" spans="1:18" x14ac:dyDescent="0.2">
      <c r="A245" s="64">
        <v>3858</v>
      </c>
      <c r="B245" s="65" t="s">
        <v>128</v>
      </c>
      <c r="C245" s="66"/>
      <c r="D245" s="112"/>
      <c r="E245" s="112"/>
      <c r="F245" s="112"/>
      <c r="G245" s="112"/>
      <c r="H245" s="112"/>
      <c r="I245" s="113"/>
      <c r="J245" s="113"/>
      <c r="K245" s="222"/>
      <c r="L245" s="113"/>
      <c r="M245" s="113"/>
      <c r="N245" s="113"/>
      <c r="O245" s="113">
        <f t="shared" si="11"/>
        <v>0</v>
      </c>
      <c r="P245" s="270">
        <f t="array" ref="P245">SUM(IF('SAP report test'!$A$2:$A$2298=$A245,IF('SAP report test'!$D$2:$D$2298="CI01",'SAP report test'!$N$2:$N$2298)))</f>
        <v>0</v>
      </c>
      <c r="Q245" s="113">
        <f t="shared" si="10"/>
        <v>0</v>
      </c>
      <c r="R245" s="46"/>
    </row>
    <row r="246" spans="1:18" x14ac:dyDescent="0.2">
      <c r="A246" s="64">
        <v>3859</v>
      </c>
      <c r="B246" s="65" t="s">
        <v>56</v>
      </c>
      <c r="C246" s="66"/>
      <c r="D246" s="112"/>
      <c r="E246" s="112"/>
      <c r="F246" s="112"/>
      <c r="G246" s="112"/>
      <c r="H246" s="112"/>
      <c r="I246" s="113"/>
      <c r="J246" s="113"/>
      <c r="K246" s="222"/>
      <c r="L246" s="113"/>
      <c r="M246" s="113"/>
      <c r="N246" s="113"/>
      <c r="O246" s="113">
        <f t="shared" si="11"/>
        <v>0</v>
      </c>
      <c r="P246" s="270">
        <f t="array" ref="P246">SUM(IF('SAP report test'!$A$2:$A$2298=$A246,IF('SAP report test'!$D$2:$D$2298="CI01",'SAP report test'!$N$2:$N$2298)))</f>
        <v>0</v>
      </c>
      <c r="Q246" s="113">
        <f t="shared" si="10"/>
        <v>0</v>
      </c>
      <c r="R246" s="25"/>
    </row>
    <row r="247" spans="1:18" x14ac:dyDescent="0.2">
      <c r="A247" s="64">
        <v>3861</v>
      </c>
      <c r="B247" s="65" t="s">
        <v>57</v>
      </c>
      <c r="C247" s="67"/>
      <c r="D247" s="112"/>
      <c r="E247" s="112"/>
      <c r="F247" s="112"/>
      <c r="G247" s="112"/>
      <c r="H247" s="112"/>
      <c r="I247" s="113"/>
      <c r="J247" s="113"/>
      <c r="K247" s="222">
        <f>VLOOKUP(A247,$U$7:$X$122,4,0)</f>
        <v>8666.5</v>
      </c>
      <c r="L247" s="113"/>
      <c r="M247" s="113"/>
      <c r="N247" s="113"/>
      <c r="O247" s="113">
        <f t="shared" si="11"/>
        <v>8666.5</v>
      </c>
      <c r="P247" s="270">
        <f t="array" ref="P247">SUM(IF('SAP report test'!$A$2:$A$2298=$A247,IF('SAP report test'!$D$2:$D$2298="CI01",'SAP report test'!$N$2:$N$2298)))</f>
        <v>-8666.5</v>
      </c>
      <c r="Q247" s="113">
        <f t="shared" si="10"/>
        <v>0</v>
      </c>
      <c r="R247" s="25"/>
    </row>
    <row r="248" spans="1:18" x14ac:dyDescent="0.2">
      <c r="A248" s="64">
        <v>3912</v>
      </c>
      <c r="B248" s="65" t="s">
        <v>129</v>
      </c>
      <c r="C248" s="67"/>
      <c r="D248" s="112"/>
      <c r="E248" s="112"/>
      <c r="F248" s="112"/>
      <c r="G248" s="112"/>
      <c r="H248" s="112"/>
      <c r="I248" s="113"/>
      <c r="J248" s="113"/>
      <c r="K248" s="222"/>
      <c r="L248" s="113"/>
      <c r="M248" s="113"/>
      <c r="N248" s="113"/>
      <c r="O248" s="113">
        <f t="shared" si="11"/>
        <v>0</v>
      </c>
      <c r="P248" s="270">
        <f t="array" ref="P248">SUM(IF('SAP report test'!$A$2:$A$2298=$A248,IF('SAP report test'!$D$2:$D$2298="CI01",'SAP report test'!$N$2:$N$2298)))</f>
        <v>0</v>
      </c>
      <c r="Q248" s="113">
        <f t="shared" si="10"/>
        <v>0</v>
      </c>
      <c r="R248" s="25"/>
    </row>
    <row r="249" spans="1:18" x14ac:dyDescent="0.2">
      <c r="A249" s="64">
        <v>5200</v>
      </c>
      <c r="B249" s="65" t="s">
        <v>58</v>
      </c>
      <c r="C249" s="66"/>
      <c r="D249" s="112"/>
      <c r="E249" s="112"/>
      <c r="F249" s="112"/>
      <c r="G249" s="112"/>
      <c r="H249" s="112"/>
      <c r="I249" s="113"/>
      <c r="J249" s="113"/>
      <c r="K249" s="222"/>
      <c r="L249" s="113"/>
      <c r="M249" s="113"/>
      <c r="N249" s="113"/>
      <c r="O249" s="113">
        <f t="shared" si="11"/>
        <v>0</v>
      </c>
      <c r="P249" s="270">
        <f t="array" ref="P249">SUM(IF('SAP report test'!$A$2:$A$2298=$A249,IF('SAP report test'!$D$2:$D$2298="CI01",'SAP report test'!$N$2:$N$2298)))</f>
        <v>0</v>
      </c>
      <c r="Q249" s="113">
        <f>SUM(O249:P249)</f>
        <v>0</v>
      </c>
      <c r="R249" s="25"/>
    </row>
    <row r="250" spans="1:18" x14ac:dyDescent="0.2">
      <c r="A250" s="64">
        <v>4007</v>
      </c>
      <c r="B250" s="65" t="s">
        <v>59</v>
      </c>
      <c r="C250" s="67"/>
      <c r="D250" s="112"/>
      <c r="E250" s="112"/>
      <c r="F250" s="112"/>
      <c r="G250" s="112"/>
      <c r="H250" s="112"/>
      <c r="I250" s="113"/>
      <c r="J250" s="113"/>
      <c r="K250" s="222"/>
      <c r="L250" s="113"/>
      <c r="M250" s="113"/>
      <c r="N250" s="113"/>
      <c r="O250" s="113">
        <f t="shared" si="11"/>
        <v>0</v>
      </c>
      <c r="P250" s="270">
        <f t="array" ref="P250">SUM(IF('SAP report test'!$A$2:$A$2298=$A250,IF('SAP report test'!$D$2:$D$2298="CI01",'SAP report test'!$N$2:$N$2298)))</f>
        <v>0</v>
      </c>
      <c r="Q250" s="113">
        <f t="shared" ref="Q250:Q281" si="12">SUM(O250:P250)</f>
        <v>0</v>
      </c>
      <c r="R250" s="25"/>
    </row>
    <row r="251" spans="1:18" x14ac:dyDescent="0.2">
      <c r="A251" s="64">
        <v>4010</v>
      </c>
      <c r="B251" s="65" t="s">
        <v>60</v>
      </c>
      <c r="C251" s="67"/>
      <c r="D251" s="112"/>
      <c r="E251" s="112"/>
      <c r="F251" s="112"/>
      <c r="G251" s="112"/>
      <c r="H251" s="112"/>
      <c r="I251" s="112"/>
      <c r="J251" s="113"/>
      <c r="K251" s="222"/>
      <c r="L251" s="113"/>
      <c r="M251" s="113"/>
      <c r="N251" s="113"/>
      <c r="O251" s="113">
        <f t="shared" si="11"/>
        <v>0</v>
      </c>
      <c r="P251" s="270">
        <f t="array" ref="P251">SUM(IF('SAP report test'!$A$2:$A$2298=$A251,IF('SAP report test'!$D$2:$D$2298="CI01",'SAP report test'!$N$2:$N$2298)))</f>
        <v>0</v>
      </c>
      <c r="Q251" s="113">
        <f t="shared" si="12"/>
        <v>0</v>
      </c>
      <c r="R251" s="25"/>
    </row>
    <row r="252" spans="1:18" x14ac:dyDescent="0.2">
      <c r="A252" s="64">
        <v>4021</v>
      </c>
      <c r="B252" s="65" t="s">
        <v>61</v>
      </c>
      <c r="C252" s="67"/>
      <c r="D252" s="112"/>
      <c r="E252" s="112"/>
      <c r="F252" s="112"/>
      <c r="G252" s="112"/>
      <c r="H252" s="112"/>
      <c r="I252" s="112"/>
      <c r="J252" s="113"/>
      <c r="K252" s="222"/>
      <c r="L252" s="113"/>
      <c r="M252" s="113"/>
      <c r="N252" s="113"/>
      <c r="O252" s="113">
        <f t="shared" si="11"/>
        <v>0</v>
      </c>
      <c r="P252" s="270">
        <f t="array" ref="P252">SUM(IF('SAP report test'!$A$2:$A$2298=$A252,IF('SAP report test'!$D$2:$D$2298="CI01",'SAP report test'!$N$2:$N$2298)))</f>
        <v>0</v>
      </c>
      <c r="Q252" s="113">
        <f t="shared" si="12"/>
        <v>0</v>
      </c>
      <c r="R252" s="25"/>
    </row>
    <row r="253" spans="1:18" x14ac:dyDescent="0.2">
      <c r="A253" s="64">
        <v>4030</v>
      </c>
      <c r="B253" s="65" t="s">
        <v>62</v>
      </c>
      <c r="C253" s="67"/>
      <c r="D253" s="112"/>
      <c r="E253" s="112"/>
      <c r="F253" s="112"/>
      <c r="G253" s="112"/>
      <c r="H253" s="112"/>
      <c r="I253" s="112"/>
      <c r="J253" s="113"/>
      <c r="K253" s="222"/>
      <c r="L253" s="113"/>
      <c r="M253" s="113"/>
      <c r="N253" s="113"/>
      <c r="O253" s="113">
        <f t="shared" si="11"/>
        <v>0</v>
      </c>
      <c r="P253" s="270">
        <f t="array" ref="P253">SUM(IF('SAP report test'!$A$2:$A$2298=$A253,IF('SAP report test'!$D$2:$D$2298="CI01",'SAP report test'!$N$2:$N$2298)))</f>
        <v>0</v>
      </c>
      <c r="Q253" s="113">
        <f t="shared" si="12"/>
        <v>0</v>
      </c>
      <c r="R253" s="25"/>
    </row>
    <row r="254" spans="1:18" x14ac:dyDescent="0.2">
      <c r="A254" s="64">
        <v>4032</v>
      </c>
      <c r="B254" s="65" t="s">
        <v>63</v>
      </c>
      <c r="C254" s="67"/>
      <c r="D254" s="112"/>
      <c r="E254" s="112"/>
      <c r="F254" s="112"/>
      <c r="G254" s="112"/>
      <c r="H254" s="112"/>
      <c r="I254" s="112"/>
      <c r="J254" s="113"/>
      <c r="K254" s="222"/>
      <c r="L254" s="113"/>
      <c r="M254" s="113"/>
      <c r="N254" s="113"/>
      <c r="O254" s="113">
        <f t="shared" si="11"/>
        <v>0</v>
      </c>
      <c r="P254" s="270">
        <f t="array" ref="P254">SUM(IF('SAP report test'!$A$2:$A$2298=$A254,IF('SAP report test'!$D$2:$D$2298="CI01",'SAP report test'!$N$2:$N$2298)))</f>
        <v>0</v>
      </c>
      <c r="Q254" s="113">
        <f t="shared" si="12"/>
        <v>0</v>
      </c>
      <c r="R254" s="25"/>
    </row>
    <row r="255" spans="1:18" x14ac:dyDescent="0.2">
      <c r="A255" s="64">
        <v>4040</v>
      </c>
      <c r="B255" s="65" t="s">
        <v>130</v>
      </c>
      <c r="C255" s="67"/>
      <c r="D255" s="112"/>
      <c r="E255" s="112"/>
      <c r="F255" s="112"/>
      <c r="G255" s="112"/>
      <c r="H255" s="112"/>
      <c r="I255" s="112"/>
      <c r="J255" s="113"/>
      <c r="K255" s="222"/>
      <c r="L255" s="113"/>
      <c r="M255" s="113"/>
      <c r="N255" s="113"/>
      <c r="O255" s="113">
        <f t="shared" si="11"/>
        <v>0</v>
      </c>
      <c r="P255" s="270">
        <f t="array" ref="P255">SUM(IF('SAP report test'!$A$2:$A$2298=$A255,IF('SAP report test'!$D$2:$D$2298="CI01",'SAP report test'!$N$2:$N$2298)))</f>
        <v>0</v>
      </c>
      <c r="Q255" s="113">
        <f t="shared" si="12"/>
        <v>0</v>
      </c>
      <c r="R255" s="25"/>
    </row>
    <row r="256" spans="1:18" x14ac:dyDescent="0.2">
      <c r="A256" s="64">
        <v>4041</v>
      </c>
      <c r="B256" s="65" t="s">
        <v>65</v>
      </c>
      <c r="C256" s="67"/>
      <c r="D256" s="112"/>
      <c r="E256" s="112"/>
      <c r="F256" s="112"/>
      <c r="G256" s="112"/>
      <c r="H256" s="112"/>
      <c r="I256" s="113"/>
      <c r="J256" s="113"/>
      <c r="K256" s="222">
        <f>VLOOKUP(A256,$U$7:$X$122,4,0)</f>
        <v>15919.38</v>
      </c>
      <c r="L256" s="113"/>
      <c r="M256" s="113"/>
      <c r="N256" s="113"/>
      <c r="O256" s="113">
        <f t="shared" si="11"/>
        <v>15919.38</v>
      </c>
      <c r="P256" s="270">
        <f t="array" ref="P256">SUM(IF('SAP report test'!$A$2:$A$2298=$A256,IF('SAP report test'!$D$2:$D$2298="CI01",'SAP report test'!$N$2:$N$2298)))</f>
        <v>-15919.38</v>
      </c>
      <c r="Q256" s="113">
        <f t="shared" si="12"/>
        <v>0</v>
      </c>
      <c r="R256" s="25"/>
    </row>
    <row r="257" spans="1:18" x14ac:dyDescent="0.2">
      <c r="A257" s="64">
        <v>4050</v>
      </c>
      <c r="B257" s="65" t="s">
        <v>66</v>
      </c>
      <c r="C257" s="67"/>
      <c r="D257" s="112"/>
      <c r="E257" s="112"/>
      <c r="F257" s="112"/>
      <c r="G257" s="112"/>
      <c r="H257" s="112"/>
      <c r="I257" s="113"/>
      <c r="J257" s="113"/>
      <c r="K257" s="222"/>
      <c r="L257" s="113"/>
      <c r="M257" s="113"/>
      <c r="N257" s="113"/>
      <c r="O257" s="113">
        <f t="shared" si="11"/>
        <v>0</v>
      </c>
      <c r="P257" s="270">
        <f t="array" ref="P257">SUM(IF('SAP report test'!$A$2:$A$2298=$A257,IF('SAP report test'!$D$2:$D$2298="CI01",'SAP report test'!$N$2:$N$2298)))</f>
        <v>0</v>
      </c>
      <c r="Q257" s="113">
        <f t="shared" si="12"/>
        <v>0</v>
      </c>
      <c r="R257" s="25"/>
    </row>
    <row r="258" spans="1:18" x14ac:dyDescent="0.2">
      <c r="A258" s="64">
        <v>4052</v>
      </c>
      <c r="B258" s="65" t="s">
        <v>67</v>
      </c>
      <c r="C258" s="67"/>
      <c r="D258" s="112"/>
      <c r="E258" s="112"/>
      <c r="F258" s="112"/>
      <c r="G258" s="112"/>
      <c r="H258" s="112"/>
      <c r="I258" s="113"/>
      <c r="J258" s="113"/>
      <c r="K258" s="222"/>
      <c r="L258" s="113"/>
      <c r="M258" s="113"/>
      <c r="N258" s="113"/>
      <c r="O258" s="113">
        <f t="shared" si="11"/>
        <v>0</v>
      </c>
      <c r="P258" s="270">
        <f t="array" ref="P258">SUM(IF('SAP report test'!$A$2:$A$2298=$A258,IF('SAP report test'!$D$2:$D$2298="CI01",'SAP report test'!$N$2:$N$2298)))</f>
        <v>0</v>
      </c>
      <c r="Q258" s="113">
        <f t="shared" si="12"/>
        <v>0</v>
      </c>
      <c r="R258" s="25"/>
    </row>
    <row r="259" spans="1:18" x14ac:dyDescent="0.2">
      <c r="A259" s="64">
        <v>4054</v>
      </c>
      <c r="B259" s="65" t="s">
        <v>68</v>
      </c>
      <c r="C259" s="67"/>
      <c r="D259" s="112"/>
      <c r="E259" s="112"/>
      <c r="F259" s="112"/>
      <c r="G259" s="112"/>
      <c r="H259" s="112"/>
      <c r="I259" s="113"/>
      <c r="J259" s="113"/>
      <c r="K259" s="222"/>
      <c r="L259" s="113"/>
      <c r="M259" s="113"/>
      <c r="N259" s="113"/>
      <c r="O259" s="113">
        <f t="shared" si="11"/>
        <v>0</v>
      </c>
      <c r="P259" s="270">
        <f t="array" ref="P259">SUM(IF('SAP report test'!$A$2:$A$2298=$A259,IF('SAP report test'!$D$2:$D$2298="CI01",'SAP report test'!$N$2:$N$2298)))</f>
        <v>0</v>
      </c>
      <c r="Q259" s="113">
        <f t="shared" si="12"/>
        <v>0</v>
      </c>
      <c r="R259" s="25"/>
    </row>
    <row r="260" spans="1:18" x14ac:dyDescent="0.2">
      <c r="A260" s="64">
        <v>4055</v>
      </c>
      <c r="B260" s="65" t="s">
        <v>69</v>
      </c>
      <c r="C260" s="67"/>
      <c r="D260" s="112"/>
      <c r="E260" s="112"/>
      <c r="F260" s="112"/>
      <c r="G260" s="112"/>
      <c r="H260" s="112"/>
      <c r="I260" s="113"/>
      <c r="J260" s="113"/>
      <c r="K260" s="222"/>
      <c r="L260" s="113"/>
      <c r="M260" s="113"/>
      <c r="N260" s="113"/>
      <c r="O260" s="113">
        <f t="shared" ref="O260:O294" si="13">SUM(D260:N260)</f>
        <v>0</v>
      </c>
      <c r="P260" s="270">
        <f t="array" ref="P260">SUM(IF('SAP report test'!$A$2:$A$2298=$A260,IF('SAP report test'!$D$2:$D$2298="CI01",'SAP report test'!$N$2:$N$2298)))</f>
        <v>0</v>
      </c>
      <c r="Q260" s="113">
        <f t="shared" si="12"/>
        <v>0</v>
      </c>
      <c r="R260" s="25"/>
    </row>
    <row r="261" spans="1:18" x14ac:dyDescent="0.2">
      <c r="A261" s="64">
        <v>4060</v>
      </c>
      <c r="B261" s="65" t="s">
        <v>70</v>
      </c>
      <c r="C261" s="67"/>
      <c r="D261" s="112"/>
      <c r="E261" s="112"/>
      <c r="F261" s="112"/>
      <c r="G261" s="112"/>
      <c r="H261" s="112"/>
      <c r="I261" s="113"/>
      <c r="J261" s="113"/>
      <c r="K261" s="222"/>
      <c r="L261" s="113"/>
      <c r="M261" s="113"/>
      <c r="N261" s="113"/>
      <c r="O261" s="113">
        <f t="shared" si="13"/>
        <v>0</v>
      </c>
      <c r="P261" s="270">
        <f t="array" ref="P261">SUM(IF('SAP report test'!$A$2:$A$2298=$A261,IF('SAP report test'!$D$2:$D$2298="CI01",'SAP report test'!$N$2:$N$2298)))</f>
        <v>0</v>
      </c>
      <c r="Q261" s="113">
        <f t="shared" si="12"/>
        <v>0</v>
      </c>
      <c r="R261" s="25"/>
    </row>
    <row r="262" spans="1:18" x14ac:dyDescent="0.2">
      <c r="A262" s="64">
        <v>4077</v>
      </c>
      <c r="B262" s="65" t="s">
        <v>71</v>
      </c>
      <c r="C262" s="67"/>
      <c r="D262" s="112"/>
      <c r="E262" s="112"/>
      <c r="F262" s="112"/>
      <c r="G262" s="114"/>
      <c r="H262" s="114"/>
      <c r="I262" s="113"/>
      <c r="J262" s="113"/>
      <c r="K262" s="222"/>
      <c r="L262" s="113"/>
      <c r="M262" s="113"/>
      <c r="N262" s="113"/>
      <c r="O262" s="113">
        <f t="shared" si="13"/>
        <v>0</v>
      </c>
      <c r="P262" s="270">
        <f t="array" ref="P262">SUM(IF('SAP report test'!$A$2:$A$2298=$A262,IF('SAP report test'!$D$2:$D$2298="CI01",'SAP report test'!$N$2:$N$2298)))</f>
        <v>0</v>
      </c>
      <c r="Q262" s="113">
        <f t="shared" si="12"/>
        <v>0</v>
      </c>
      <c r="R262" s="25"/>
    </row>
    <row r="263" spans="1:18" x14ac:dyDescent="0.2">
      <c r="A263" s="64">
        <v>4082</v>
      </c>
      <c r="B263" s="65" t="s">
        <v>72</v>
      </c>
      <c r="C263" s="67"/>
      <c r="D263" s="112"/>
      <c r="E263" s="112"/>
      <c r="F263" s="112"/>
      <c r="G263" s="112"/>
      <c r="H263" s="112"/>
      <c r="I263" s="113"/>
      <c r="J263" s="112"/>
      <c r="K263" s="222"/>
      <c r="L263" s="113"/>
      <c r="M263" s="113"/>
      <c r="N263" s="113"/>
      <c r="O263" s="113">
        <f t="shared" si="13"/>
        <v>0</v>
      </c>
      <c r="P263" s="270">
        <f t="array" ref="P263">SUM(IF('SAP report test'!$A$2:$A$2298=$A263,IF('SAP report test'!$D$2:$D$2298="CI01",'SAP report test'!$N$2:$N$2298)))</f>
        <v>0</v>
      </c>
      <c r="Q263" s="113">
        <f t="shared" si="12"/>
        <v>0</v>
      </c>
      <c r="R263" s="25"/>
    </row>
    <row r="264" spans="1:18" x14ac:dyDescent="0.2">
      <c r="A264" s="64">
        <v>4092</v>
      </c>
      <c r="B264" s="65" t="s">
        <v>73</v>
      </c>
      <c r="C264" s="67"/>
      <c r="D264" s="112"/>
      <c r="E264" s="112"/>
      <c r="F264" s="112"/>
      <c r="G264" s="112"/>
      <c r="H264" s="112"/>
      <c r="I264" s="113"/>
      <c r="J264" s="113"/>
      <c r="K264" s="222"/>
      <c r="L264" s="113"/>
      <c r="M264" s="113"/>
      <c r="N264" s="113"/>
      <c r="O264" s="113">
        <f t="shared" si="13"/>
        <v>0</v>
      </c>
      <c r="P264" s="270">
        <f t="array" ref="P264">SUM(IF('SAP report test'!$A$2:$A$2298=$A264,IF('SAP report test'!$D$2:$D$2298="CI01",'SAP report test'!$N$2:$N$2298)))</f>
        <v>0</v>
      </c>
      <c r="Q264" s="113">
        <f t="shared" si="12"/>
        <v>0</v>
      </c>
      <c r="R264" s="25"/>
    </row>
    <row r="265" spans="1:18" x14ac:dyDescent="0.2">
      <c r="A265" s="64">
        <v>4094</v>
      </c>
      <c r="B265" s="65" t="s">
        <v>74</v>
      </c>
      <c r="C265" s="67"/>
      <c r="D265" s="112"/>
      <c r="E265" s="112"/>
      <c r="F265" s="112"/>
      <c r="G265" s="112"/>
      <c r="H265" s="112"/>
      <c r="I265" s="113"/>
      <c r="J265" s="113"/>
      <c r="K265" s="222"/>
      <c r="L265" s="113"/>
      <c r="M265" s="113"/>
      <c r="N265" s="113"/>
      <c r="O265" s="113">
        <f t="shared" si="13"/>
        <v>0</v>
      </c>
      <c r="P265" s="270">
        <f t="array" ref="P265">SUM(IF('SAP report test'!$A$2:$A$2298=$A265,IF('SAP report test'!$D$2:$D$2298="CI01",'SAP report test'!$N$2:$N$2298)))</f>
        <v>0</v>
      </c>
      <c r="Q265" s="113">
        <f t="shared" si="12"/>
        <v>0</v>
      </c>
      <c r="R265" s="25"/>
    </row>
    <row r="266" spans="1:18" x14ac:dyDescent="0.2">
      <c r="A266" s="64">
        <v>4116</v>
      </c>
      <c r="B266" s="65" t="s">
        <v>75</v>
      </c>
      <c r="C266" s="67"/>
      <c r="D266" s="112"/>
      <c r="E266" s="112"/>
      <c r="F266" s="112"/>
      <c r="G266" s="112"/>
      <c r="H266" s="112"/>
      <c r="I266" s="113"/>
      <c r="J266" s="113"/>
      <c r="K266" s="222"/>
      <c r="L266" s="113"/>
      <c r="M266" s="113"/>
      <c r="N266" s="113"/>
      <c r="O266" s="113">
        <f t="shared" si="13"/>
        <v>0</v>
      </c>
      <c r="P266" s="270">
        <f t="array" ref="P266">SUM(IF('SAP report test'!$A$2:$A$2298=$A266,IF('SAP report test'!$D$2:$D$2298="CI01",'SAP report test'!$N$2:$N$2298)))</f>
        <v>0</v>
      </c>
      <c r="Q266" s="113">
        <f t="shared" si="12"/>
        <v>0</v>
      </c>
      <c r="R266" s="25"/>
    </row>
    <row r="267" spans="1:18" x14ac:dyDescent="0.2">
      <c r="A267" s="64">
        <v>4117</v>
      </c>
      <c r="B267" s="65" t="s">
        <v>76</v>
      </c>
      <c r="C267" s="67"/>
      <c r="D267" s="112"/>
      <c r="E267" s="112"/>
      <c r="F267" s="112"/>
      <c r="G267" s="112"/>
      <c r="H267" s="112"/>
      <c r="I267" s="113"/>
      <c r="J267" s="113"/>
      <c r="K267" s="222"/>
      <c r="L267" s="113"/>
      <c r="M267" s="113"/>
      <c r="N267" s="113"/>
      <c r="O267" s="113">
        <f t="shared" si="13"/>
        <v>0</v>
      </c>
      <c r="P267" s="270">
        <f t="array" ref="P267">SUM(IF('SAP report test'!$A$2:$A$2298=$A267,IF('SAP report test'!$D$2:$D$2298="CI01",'SAP report test'!$N$2:$N$2298)))</f>
        <v>0</v>
      </c>
      <c r="Q267" s="113">
        <f t="shared" si="12"/>
        <v>0</v>
      </c>
      <c r="R267" s="25"/>
    </row>
    <row r="268" spans="1:18" x14ac:dyDescent="0.2">
      <c r="A268" s="64">
        <v>4120</v>
      </c>
      <c r="B268" s="65" t="s">
        <v>77</v>
      </c>
      <c r="C268" s="67"/>
      <c r="D268" s="112"/>
      <c r="E268" s="112"/>
      <c r="F268" s="112"/>
      <c r="G268" s="112"/>
      <c r="H268" s="112"/>
      <c r="I268" s="113"/>
      <c r="J268" s="113"/>
      <c r="K268" s="222"/>
      <c r="L268" s="113"/>
      <c r="M268" s="113"/>
      <c r="N268" s="113"/>
      <c r="O268" s="113">
        <f t="shared" si="13"/>
        <v>0</v>
      </c>
      <c r="P268" s="270">
        <f t="array" ref="P268">SUM(IF('SAP report test'!$A$2:$A$2298=$A268,IF('SAP report test'!$D$2:$D$2298="CI01",'SAP report test'!$N$2:$N$2298)))</f>
        <v>0</v>
      </c>
      <c r="Q268" s="113">
        <f t="shared" si="12"/>
        <v>0</v>
      </c>
      <c r="R268" s="25"/>
    </row>
    <row r="269" spans="1:18" x14ac:dyDescent="0.2">
      <c r="A269" s="64">
        <v>4125</v>
      </c>
      <c r="B269" s="65" t="s">
        <v>78</v>
      </c>
      <c r="C269" s="67"/>
      <c r="D269" s="112"/>
      <c r="E269" s="112"/>
      <c r="F269" s="112"/>
      <c r="G269" s="112"/>
      <c r="H269" s="112"/>
      <c r="I269" s="113"/>
      <c r="J269" s="113"/>
      <c r="K269" s="222"/>
      <c r="L269" s="113"/>
      <c r="M269" s="113"/>
      <c r="N269" s="113"/>
      <c r="O269" s="113">
        <f t="shared" si="13"/>
        <v>0</v>
      </c>
      <c r="P269" s="270">
        <f t="array" ref="P269">SUM(IF('SAP report test'!$A$2:$A$2298=$A269,IF('SAP report test'!$D$2:$D$2298="CI01",'SAP report test'!$N$2:$N$2298)))</f>
        <v>0</v>
      </c>
      <c r="Q269" s="113">
        <f t="shared" si="12"/>
        <v>0</v>
      </c>
      <c r="R269" s="25"/>
    </row>
    <row r="270" spans="1:18" x14ac:dyDescent="0.2">
      <c r="A270" s="64">
        <v>4126</v>
      </c>
      <c r="B270" s="65" t="s">
        <v>79</v>
      </c>
      <c r="C270" s="67"/>
      <c r="D270" s="112"/>
      <c r="E270" s="112"/>
      <c r="F270" s="112"/>
      <c r="G270" s="112"/>
      <c r="H270" s="112"/>
      <c r="I270" s="113"/>
      <c r="J270" s="113"/>
      <c r="K270" s="222"/>
      <c r="L270" s="113"/>
      <c r="M270" s="113"/>
      <c r="N270" s="113"/>
      <c r="O270" s="113">
        <f t="shared" si="13"/>
        <v>0</v>
      </c>
      <c r="P270" s="270">
        <f t="array" ref="P270">SUM(IF('SAP report test'!$A$2:$A$2298=$A270,IF('SAP report test'!$D$2:$D$2298="CI01",'SAP report test'!$N$2:$N$2298)))</f>
        <v>0</v>
      </c>
      <c r="Q270" s="113">
        <f t="shared" si="12"/>
        <v>0</v>
      </c>
      <c r="R270" s="25"/>
    </row>
    <row r="271" spans="1:18" x14ac:dyDescent="0.2">
      <c r="A271" s="64">
        <v>4127</v>
      </c>
      <c r="B271" s="65" t="s">
        <v>80</v>
      </c>
      <c r="C271" s="67"/>
      <c r="D271" s="112"/>
      <c r="E271" s="112"/>
      <c r="F271" s="112"/>
      <c r="G271" s="112"/>
      <c r="H271" s="112"/>
      <c r="I271" s="113"/>
      <c r="J271" s="113"/>
      <c r="K271" s="222"/>
      <c r="L271" s="113"/>
      <c r="M271" s="113"/>
      <c r="N271" s="113"/>
      <c r="O271" s="113">
        <f t="shared" si="13"/>
        <v>0</v>
      </c>
      <c r="P271" s="270">
        <f t="array" ref="P271">SUM(IF('SAP report test'!$A$2:$A$2298=$A271,IF('SAP report test'!$D$2:$D$2298="CI01",'SAP report test'!$N$2:$N$2298)))</f>
        <v>0</v>
      </c>
      <c r="Q271" s="113">
        <f t="shared" si="12"/>
        <v>0</v>
      </c>
      <c r="R271" s="25"/>
    </row>
    <row r="272" spans="1:18" x14ac:dyDescent="0.2">
      <c r="A272" s="64">
        <v>4128</v>
      </c>
      <c r="B272" s="65" t="s">
        <v>81</v>
      </c>
      <c r="C272" s="67"/>
      <c r="D272" s="112"/>
      <c r="E272" s="112"/>
      <c r="F272" s="112"/>
      <c r="G272" s="112"/>
      <c r="H272" s="112"/>
      <c r="I272" s="113"/>
      <c r="J272" s="113"/>
      <c r="K272" s="222"/>
      <c r="L272" s="113"/>
      <c r="M272" s="113"/>
      <c r="N272" s="113"/>
      <c r="O272" s="113">
        <f t="shared" si="13"/>
        <v>0</v>
      </c>
      <c r="P272" s="270">
        <f t="array" ref="P272">SUM(IF('SAP report test'!$A$2:$A$2298=$A272,IF('SAP report test'!$D$2:$D$2298="CI01",'SAP report test'!$N$2:$N$2298)))</f>
        <v>0</v>
      </c>
      <c r="Q272" s="113">
        <f t="shared" si="12"/>
        <v>0</v>
      </c>
      <c r="R272" s="25"/>
    </row>
    <row r="273" spans="1:18" x14ac:dyDescent="0.2">
      <c r="A273" s="64">
        <v>4129</v>
      </c>
      <c r="B273" s="65" t="s">
        <v>358</v>
      </c>
      <c r="C273" s="67"/>
      <c r="D273" s="112"/>
      <c r="E273" s="112"/>
      <c r="F273" s="112"/>
      <c r="G273" s="112"/>
      <c r="H273" s="112"/>
      <c r="I273" s="113"/>
      <c r="J273" s="113"/>
      <c r="K273" s="222"/>
      <c r="L273" s="113"/>
      <c r="M273" s="113"/>
      <c r="N273" s="113"/>
      <c r="O273" s="113">
        <f t="shared" si="13"/>
        <v>0</v>
      </c>
      <c r="P273" s="270">
        <f t="array" ref="P273">SUM(IF('SAP report test'!$A$2:$A$2298=$A273,IF('SAP report test'!$D$2:$D$2298="CI01",'SAP report test'!$N$2:$N$2298)))</f>
        <v>0</v>
      </c>
      <c r="Q273" s="113">
        <f t="shared" si="12"/>
        <v>0</v>
      </c>
      <c r="R273" s="25"/>
    </row>
    <row r="274" spans="1:18" x14ac:dyDescent="0.2">
      <c r="A274" s="64">
        <v>4139</v>
      </c>
      <c r="B274" s="65" t="s">
        <v>83</v>
      </c>
      <c r="C274" s="67"/>
      <c r="D274" s="112"/>
      <c r="E274" s="112"/>
      <c r="F274" s="112"/>
      <c r="G274" s="114"/>
      <c r="H274" s="114"/>
      <c r="I274" s="113"/>
      <c r="J274" s="113"/>
      <c r="K274" s="222"/>
      <c r="L274" s="113"/>
      <c r="M274" s="113"/>
      <c r="N274" s="113"/>
      <c r="O274" s="113">
        <f t="shared" si="13"/>
        <v>0</v>
      </c>
      <c r="P274" s="270">
        <f t="array" ref="P274">SUM(IF('SAP report test'!$A$2:$A$2298=$A274,IF('SAP report test'!$D$2:$D$2298="CI01",'SAP report test'!$N$2:$N$2298)))</f>
        <v>0</v>
      </c>
      <c r="Q274" s="113">
        <f t="shared" si="12"/>
        <v>0</v>
      </c>
      <c r="R274" s="25"/>
    </row>
    <row r="275" spans="1:18" x14ac:dyDescent="0.2">
      <c r="A275" s="64">
        <v>4140</v>
      </c>
      <c r="B275" s="65" t="s">
        <v>84</v>
      </c>
      <c r="C275" s="67"/>
      <c r="D275" s="112"/>
      <c r="E275" s="112"/>
      <c r="F275" s="112"/>
      <c r="G275" s="112"/>
      <c r="H275" s="112"/>
      <c r="I275" s="113"/>
      <c r="J275" s="113"/>
      <c r="K275" s="222"/>
      <c r="L275" s="113"/>
      <c r="M275" s="113"/>
      <c r="N275" s="113"/>
      <c r="O275" s="113">
        <f t="shared" si="13"/>
        <v>0</v>
      </c>
      <c r="P275" s="270">
        <f t="array" ref="P275">SUM(IF('SAP report test'!$A$2:$A$2298=$A275,IF('SAP report test'!$D$2:$D$2298="CI01",'SAP report test'!$N$2:$N$2298)))</f>
        <v>0</v>
      </c>
      <c r="Q275" s="113">
        <f t="shared" si="12"/>
        <v>0</v>
      </c>
      <c r="R275" s="25"/>
    </row>
    <row r="276" spans="1:18" x14ac:dyDescent="0.2">
      <c r="A276" s="64">
        <v>4141</v>
      </c>
      <c r="B276" s="65" t="s">
        <v>20</v>
      </c>
      <c r="C276" s="67"/>
      <c r="D276" s="112"/>
      <c r="E276" s="112"/>
      <c r="F276" s="112"/>
      <c r="G276" s="112"/>
      <c r="H276" s="112"/>
      <c r="I276" s="113"/>
      <c r="J276" s="113"/>
      <c r="K276" s="222"/>
      <c r="L276" s="113"/>
      <c r="M276" s="113"/>
      <c r="N276" s="113"/>
      <c r="O276" s="113">
        <f t="shared" si="13"/>
        <v>0</v>
      </c>
      <c r="P276" s="270">
        <f t="array" ref="P276">SUM(IF('SAP report test'!$A$2:$A$2298=$A276,IF('SAP report test'!$D$2:$D$2298="CI01",'SAP report test'!$N$2:$N$2298)))</f>
        <v>0</v>
      </c>
      <c r="Q276" s="113">
        <f t="shared" si="12"/>
        <v>0</v>
      </c>
      <c r="R276" s="25"/>
    </row>
    <row r="277" spans="1:18" x14ac:dyDescent="0.2">
      <c r="A277" s="64">
        <v>4142</v>
      </c>
      <c r="B277" s="65" t="s">
        <v>359</v>
      </c>
      <c r="C277" s="67"/>
      <c r="D277" s="112"/>
      <c r="E277" s="112"/>
      <c r="F277" s="112"/>
      <c r="G277" s="112"/>
      <c r="H277" s="112"/>
      <c r="I277" s="113"/>
      <c r="J277" s="113"/>
      <c r="K277" s="222"/>
      <c r="L277" s="113"/>
      <c r="M277" s="113"/>
      <c r="N277" s="113"/>
      <c r="O277" s="113">
        <f t="shared" si="13"/>
        <v>0</v>
      </c>
      <c r="P277" s="270">
        <f t="array" ref="P277">SUM(IF('SAP report test'!$A$2:$A$2298=$A277,IF('SAP report test'!$D$2:$D$2298="CI01",'SAP report test'!$N$2:$N$2298)))</f>
        <v>0</v>
      </c>
      <c r="Q277" s="113">
        <f t="shared" si="12"/>
        <v>0</v>
      </c>
      <c r="R277" s="25"/>
    </row>
    <row r="278" spans="1:18" x14ac:dyDescent="0.2">
      <c r="A278" s="64">
        <v>4145</v>
      </c>
      <c r="B278" s="65" t="s">
        <v>626</v>
      </c>
      <c r="C278" s="67"/>
      <c r="D278" s="112"/>
      <c r="E278" s="112"/>
      <c r="F278" s="112"/>
      <c r="G278" s="112"/>
      <c r="H278" s="112"/>
      <c r="I278" s="113"/>
      <c r="J278" s="113"/>
      <c r="K278" s="222"/>
      <c r="L278" s="113"/>
      <c r="M278" s="113"/>
      <c r="N278" s="113"/>
      <c r="O278" s="113">
        <f t="shared" si="13"/>
        <v>0</v>
      </c>
      <c r="P278" s="270">
        <f t="array" ref="P278">SUM(IF('SAP report test'!$A$2:$A$2298=$A278,IF('SAP report test'!$D$2:$D$2298="CI01",'SAP report test'!$N$2:$N$2298)))</f>
        <v>0</v>
      </c>
      <c r="Q278" s="113">
        <f t="shared" si="12"/>
        <v>0</v>
      </c>
      <c r="R278" s="46"/>
    </row>
    <row r="279" spans="1:18" x14ac:dyDescent="0.2">
      <c r="A279" s="64">
        <v>4560</v>
      </c>
      <c r="B279" s="65" t="s">
        <v>23</v>
      </c>
      <c r="C279" s="67"/>
      <c r="D279" s="112"/>
      <c r="E279" s="112"/>
      <c r="F279" s="112"/>
      <c r="G279" s="112"/>
      <c r="H279" s="112"/>
      <c r="I279" s="113"/>
      <c r="J279" s="113"/>
      <c r="K279" s="222"/>
      <c r="L279" s="113"/>
      <c r="M279" s="113"/>
      <c r="N279" s="113"/>
      <c r="O279" s="113">
        <f t="shared" si="13"/>
        <v>0</v>
      </c>
      <c r="P279" s="270">
        <f t="array" ref="P279">SUM(IF('SAP report test'!$A$2:$A$2298=$A279,IF('SAP report test'!$D$2:$D$2298="CI01",'SAP report test'!$N$2:$N$2298)))</f>
        <v>0</v>
      </c>
      <c r="Q279" s="113">
        <f t="shared" si="12"/>
        <v>0</v>
      </c>
      <c r="R279" s="25"/>
    </row>
    <row r="280" spans="1:18" x14ac:dyDescent="0.2">
      <c r="A280" s="64">
        <v>4580</v>
      </c>
      <c r="B280" s="65" t="s">
        <v>24</v>
      </c>
      <c r="C280" s="67"/>
      <c r="D280" s="112"/>
      <c r="E280" s="112"/>
      <c r="F280" s="112"/>
      <c r="G280" s="112"/>
      <c r="H280" s="112"/>
      <c r="I280" s="113"/>
      <c r="J280" s="113"/>
      <c r="K280" s="222"/>
      <c r="L280" s="113"/>
      <c r="M280" s="113"/>
      <c r="N280" s="113"/>
      <c r="O280" s="113">
        <f t="shared" si="13"/>
        <v>0</v>
      </c>
      <c r="P280" s="270">
        <f t="array" ref="P280">SUM(IF('SAP report test'!$A$2:$A$2298=$A280,IF('SAP report test'!$D$2:$D$2298="CI01",'SAP report test'!$N$2:$N$2298)))</f>
        <v>0</v>
      </c>
      <c r="Q280" s="113">
        <f t="shared" si="12"/>
        <v>0</v>
      </c>
      <c r="R280" s="25"/>
    </row>
    <row r="281" spans="1:18" x14ac:dyDescent="0.2">
      <c r="A281" s="64">
        <v>4600</v>
      </c>
      <c r="B281" s="65" t="s">
        <v>997</v>
      </c>
      <c r="C281" s="67"/>
      <c r="D281" s="112"/>
      <c r="E281" s="112"/>
      <c r="F281" s="112"/>
      <c r="G281" s="112"/>
      <c r="H281" s="112"/>
      <c r="I281" s="113"/>
      <c r="J281" s="113"/>
      <c r="K281" s="222"/>
      <c r="L281" s="113"/>
      <c r="M281" s="113"/>
      <c r="N281" s="113"/>
      <c r="O281" s="113">
        <f t="shared" si="13"/>
        <v>0</v>
      </c>
      <c r="P281" s="270">
        <f t="array" ref="P281">SUM(IF('SAP report test'!$A$2:$A$2298=$A281,IF('SAP report test'!$D$2:$D$2298="CI01",'SAP report test'!$N$2:$N$2298)))</f>
        <v>0</v>
      </c>
      <c r="Q281" s="113">
        <f t="shared" si="12"/>
        <v>0</v>
      </c>
      <c r="R281" s="25"/>
    </row>
    <row r="282" spans="1:18" x14ac:dyDescent="0.2">
      <c r="A282" s="64">
        <v>7002</v>
      </c>
      <c r="B282" s="65" t="s">
        <v>360</v>
      </c>
      <c r="C282" s="67"/>
      <c r="D282" s="112"/>
      <c r="E282" s="112"/>
      <c r="F282" s="112"/>
      <c r="G282" s="112"/>
      <c r="H282" s="112"/>
      <c r="I282" s="113"/>
      <c r="J282" s="113"/>
      <c r="K282" s="222">
        <f>VLOOKUP(A282,$U$7:$X$122,4,0)</f>
        <v>8455</v>
      </c>
      <c r="L282" s="113"/>
      <c r="M282" s="113"/>
      <c r="N282" s="113"/>
      <c r="O282" s="113">
        <f t="shared" si="13"/>
        <v>8455</v>
      </c>
      <c r="P282" s="270">
        <f t="array" ref="P282">SUM(IF('SAP report test'!$A$2:$A$2298=$A282,IF('SAP report test'!$D$2:$D$2298="CI01",'SAP report test'!$N$2:$N$2298)))</f>
        <v>-8455</v>
      </c>
      <c r="Q282" s="113">
        <f t="shared" ref="Q282:Q294" si="14">SUM(O282:P282)</f>
        <v>0</v>
      </c>
      <c r="R282" s="25"/>
    </row>
    <row r="283" spans="1:18" x14ac:dyDescent="0.2">
      <c r="A283" s="64">
        <v>7010</v>
      </c>
      <c r="B283" s="65" t="s">
        <v>343</v>
      </c>
      <c r="C283" s="67"/>
      <c r="D283" s="112"/>
      <c r="E283" s="112"/>
      <c r="F283" s="112"/>
      <c r="G283" s="112"/>
      <c r="H283" s="112"/>
      <c r="I283" s="113"/>
      <c r="J283" s="113"/>
      <c r="K283" s="222">
        <f>VLOOKUP(A283,$U$7:$X$122,4,0)</f>
        <v>9983.8799999999992</v>
      </c>
      <c r="L283" s="113"/>
      <c r="M283" s="113"/>
      <c r="N283" s="113"/>
      <c r="O283" s="113">
        <f t="shared" si="13"/>
        <v>9983.8799999999992</v>
      </c>
      <c r="P283" s="270">
        <f t="array" ref="P283">SUM(IF('SAP report test'!$A$2:$A$2298=$A283,IF('SAP report test'!$D$2:$D$2298="CI01",'SAP report test'!$N$2:$N$2298)))</f>
        <v>-9983.8799999999992</v>
      </c>
      <c r="Q283" s="113">
        <f t="shared" si="14"/>
        <v>0</v>
      </c>
      <c r="R283" s="46"/>
    </row>
    <row r="284" spans="1:18" x14ac:dyDescent="0.2">
      <c r="A284" s="64">
        <v>7011</v>
      </c>
      <c r="B284" s="65" t="s">
        <v>344</v>
      </c>
      <c r="C284" s="67"/>
      <c r="D284" s="112"/>
      <c r="E284" s="112"/>
      <c r="F284" s="112"/>
      <c r="G284" s="112"/>
      <c r="H284" s="112"/>
      <c r="I284" s="113"/>
      <c r="J284" s="113"/>
      <c r="K284" s="222">
        <f>VLOOKUP(A284,$U$7:$X$122,4,0)</f>
        <v>9670</v>
      </c>
      <c r="L284" s="113"/>
      <c r="M284" s="113"/>
      <c r="N284" s="113"/>
      <c r="O284" s="113">
        <f t="shared" si="13"/>
        <v>9670</v>
      </c>
      <c r="P284" s="270">
        <f t="array" ref="P284">SUM(IF('SAP report test'!$A$2:$A$2298=$A284,IF('SAP report test'!$D$2:$D$2298="CI01",'SAP report test'!$N$2:$N$2298)))</f>
        <v>-9670</v>
      </c>
      <c r="Q284" s="113">
        <f t="shared" si="14"/>
        <v>0</v>
      </c>
      <c r="R284" s="69"/>
    </row>
    <row r="285" spans="1:18" x14ac:dyDescent="0.2">
      <c r="A285" s="64">
        <v>7012</v>
      </c>
      <c r="B285" s="65" t="s">
        <v>345</v>
      </c>
      <c r="C285" s="67"/>
      <c r="D285" s="112"/>
      <c r="E285" s="112"/>
      <c r="F285" s="112"/>
      <c r="G285" s="112"/>
      <c r="H285" s="112"/>
      <c r="I285" s="113"/>
      <c r="J285" s="113"/>
      <c r="K285" s="222"/>
      <c r="L285" s="113"/>
      <c r="M285" s="113"/>
      <c r="N285" s="113"/>
      <c r="O285" s="113">
        <f t="shared" si="13"/>
        <v>0</v>
      </c>
      <c r="P285" s="270">
        <f t="array" ref="P285">SUM(IF('SAP report test'!$A$2:$A$2298=$A285,IF('SAP report test'!$D$2:$D$2298="CI01",'SAP report test'!$N$2:$N$2298)))</f>
        <v>0</v>
      </c>
      <c r="Q285" s="113">
        <f t="shared" si="14"/>
        <v>0</v>
      </c>
      <c r="R285" s="25"/>
    </row>
    <row r="286" spans="1:18" x14ac:dyDescent="0.2">
      <c r="A286" s="64">
        <v>7016</v>
      </c>
      <c r="B286" s="65" t="s">
        <v>346</v>
      </c>
      <c r="C286" s="67"/>
      <c r="D286" s="112"/>
      <c r="E286" s="112"/>
      <c r="F286" s="112"/>
      <c r="G286" s="112"/>
      <c r="H286" s="112"/>
      <c r="I286" s="113"/>
      <c r="J286" s="113"/>
      <c r="K286" s="222"/>
      <c r="L286" s="113"/>
      <c r="M286" s="113"/>
      <c r="N286" s="113"/>
      <c r="O286" s="113">
        <f t="shared" si="13"/>
        <v>0</v>
      </c>
      <c r="P286" s="270">
        <f t="array" ref="P286">SUM(IF('SAP report test'!$A$2:$A$2298=$A286,IF('SAP report test'!$D$2:$D$2298="CI01",'SAP report test'!$N$2:$N$2298)))</f>
        <v>0</v>
      </c>
      <c r="Q286" s="113">
        <f t="shared" si="14"/>
        <v>0</v>
      </c>
      <c r="R286" s="25"/>
    </row>
    <row r="287" spans="1:18" x14ac:dyDescent="0.2">
      <c r="A287" s="64">
        <v>7017</v>
      </c>
      <c r="B287" s="65" t="s">
        <v>562</v>
      </c>
      <c r="C287" s="67"/>
      <c r="D287" s="112"/>
      <c r="E287" s="112"/>
      <c r="F287" s="112"/>
      <c r="G287" s="112"/>
      <c r="H287" s="112"/>
      <c r="I287" s="113"/>
      <c r="J287" s="113"/>
      <c r="K287" s="222">
        <f>VLOOKUP(A287,$U$7:$X$122,4,0)</f>
        <v>4000</v>
      </c>
      <c r="L287" s="113"/>
      <c r="M287" s="113"/>
      <c r="N287" s="113"/>
      <c r="O287" s="113">
        <f t="shared" si="13"/>
        <v>4000</v>
      </c>
      <c r="P287" s="270">
        <f t="array" ref="P287">SUM(IF('SAP report test'!$A$2:$A$2298=$A287,IF('SAP report test'!$D$2:$D$2298="CI01",'SAP report test'!$N$2:$N$2298)))</f>
        <v>-4000</v>
      </c>
      <c r="Q287" s="113">
        <f t="shared" si="14"/>
        <v>0</v>
      </c>
      <c r="R287" s="25"/>
    </row>
    <row r="288" spans="1:18" x14ac:dyDescent="0.2">
      <c r="A288" s="64">
        <v>7018</v>
      </c>
      <c r="B288" s="65" t="s">
        <v>563</v>
      </c>
      <c r="C288" s="67"/>
      <c r="D288" s="112"/>
      <c r="E288" s="112"/>
      <c r="F288" s="112"/>
      <c r="G288" s="112"/>
      <c r="H288" s="112"/>
      <c r="I288" s="113"/>
      <c r="J288" s="113"/>
      <c r="K288" s="222"/>
      <c r="L288" s="113"/>
      <c r="M288" s="113"/>
      <c r="N288" s="113"/>
      <c r="O288" s="113">
        <f t="shared" si="13"/>
        <v>0</v>
      </c>
      <c r="P288" s="270">
        <f t="array" ref="P288">SUM(IF('SAP report test'!$A$2:$A$2298=$A288,IF('SAP report test'!$D$2:$D$2298="CI01",'SAP report test'!$N$2:$N$2298)))</f>
        <v>0</v>
      </c>
      <c r="Q288" s="113">
        <f t="shared" si="14"/>
        <v>0</v>
      </c>
      <c r="R288" s="25"/>
    </row>
    <row r="289" spans="1:18" x14ac:dyDescent="0.2">
      <c r="A289" s="64">
        <v>7020</v>
      </c>
      <c r="B289" s="65" t="s">
        <v>564</v>
      </c>
      <c r="C289" s="67"/>
      <c r="D289" s="112"/>
      <c r="E289" s="112"/>
      <c r="F289" s="112"/>
      <c r="G289" s="112"/>
      <c r="H289" s="112"/>
      <c r="I289" s="113"/>
      <c r="J289" s="113"/>
      <c r="K289" s="222"/>
      <c r="L289" s="113"/>
      <c r="M289" s="113"/>
      <c r="N289" s="113"/>
      <c r="O289" s="113">
        <f t="shared" si="13"/>
        <v>0</v>
      </c>
      <c r="P289" s="270">
        <f t="array" ref="P289">SUM(IF('SAP report test'!$A$2:$A$2298=$A289,IF('SAP report test'!$D$2:$D$2298="CI01",'SAP report test'!$N$2:$N$2298)))</f>
        <v>0</v>
      </c>
      <c r="Q289" s="113">
        <f t="shared" si="14"/>
        <v>0</v>
      </c>
      <c r="R289" s="25"/>
    </row>
    <row r="290" spans="1:18" x14ac:dyDescent="0.2">
      <c r="A290" s="64">
        <v>7027</v>
      </c>
      <c r="B290" s="65" t="s">
        <v>565</v>
      </c>
      <c r="C290" s="67"/>
      <c r="D290" s="112"/>
      <c r="E290" s="112"/>
      <c r="F290" s="112"/>
      <c r="G290" s="112"/>
      <c r="H290" s="112"/>
      <c r="I290" s="113"/>
      <c r="J290" s="113"/>
      <c r="K290" s="222"/>
      <c r="L290" s="113"/>
      <c r="M290" s="113"/>
      <c r="N290" s="113"/>
      <c r="O290" s="113">
        <f t="shared" si="13"/>
        <v>0</v>
      </c>
      <c r="P290" s="270">
        <f t="array" ref="P290">SUM(IF('SAP report test'!$A$2:$A$2298=$A290,IF('SAP report test'!$D$2:$D$2298="CI01",'SAP report test'!$N$2:$N$2298)))</f>
        <v>0</v>
      </c>
      <c r="Q290" s="113">
        <f t="shared" si="14"/>
        <v>0</v>
      </c>
      <c r="R290" s="25"/>
    </row>
    <row r="291" spans="1:18" x14ac:dyDescent="0.2">
      <c r="A291" s="64">
        <v>7029</v>
      </c>
      <c r="B291" s="65" t="s">
        <v>566</v>
      </c>
      <c r="C291" s="67"/>
      <c r="D291" s="112"/>
      <c r="E291" s="112"/>
      <c r="F291" s="112"/>
      <c r="G291" s="112"/>
      <c r="H291" s="112"/>
      <c r="I291" s="113"/>
      <c r="J291" s="113"/>
      <c r="K291" s="222"/>
      <c r="L291" s="113"/>
      <c r="M291" s="113"/>
      <c r="N291" s="113"/>
      <c r="O291" s="113">
        <f t="shared" si="13"/>
        <v>0</v>
      </c>
      <c r="P291" s="270">
        <f t="array" ref="P291">SUM(IF('SAP report test'!$A$2:$A$2298=$A291,IF('SAP report test'!$D$2:$D$2298="CI01",'SAP report test'!$N$2:$N$2298)))</f>
        <v>0</v>
      </c>
      <c r="Q291" s="113">
        <f t="shared" si="14"/>
        <v>0</v>
      </c>
      <c r="R291" s="25"/>
    </row>
    <row r="292" spans="1:18" x14ac:dyDescent="0.2">
      <c r="A292" s="64">
        <v>7030</v>
      </c>
      <c r="B292" s="65" t="s">
        <v>567</v>
      </c>
      <c r="C292" s="67"/>
      <c r="D292" s="112"/>
      <c r="E292" s="112"/>
      <c r="F292" s="112"/>
      <c r="G292" s="112"/>
      <c r="H292" s="112"/>
      <c r="I292" s="113"/>
      <c r="J292" s="113"/>
      <c r="K292" s="222"/>
      <c r="L292" s="113"/>
      <c r="M292" s="113"/>
      <c r="N292" s="113"/>
      <c r="O292" s="113">
        <f t="shared" si="13"/>
        <v>0</v>
      </c>
      <c r="P292" s="270">
        <f t="array" ref="P292">SUM(IF('SAP report test'!$A$2:$A$2298=$A292,IF('SAP report test'!$D$2:$D$2298="CI01",'SAP report test'!$N$2:$N$2298)))</f>
        <v>0</v>
      </c>
      <c r="Q292" s="113">
        <f t="shared" si="14"/>
        <v>0</v>
      </c>
      <c r="R292" s="25"/>
    </row>
    <row r="293" spans="1:18" x14ac:dyDescent="0.2">
      <c r="A293" s="64">
        <v>7031</v>
      </c>
      <c r="B293" s="65" t="s">
        <v>568</v>
      </c>
      <c r="C293" s="67"/>
      <c r="D293" s="112"/>
      <c r="E293" s="112"/>
      <c r="F293" s="112"/>
      <c r="G293" s="112"/>
      <c r="H293" s="112"/>
      <c r="I293" s="113"/>
      <c r="J293" s="113"/>
      <c r="K293" s="222"/>
      <c r="L293" s="113"/>
      <c r="M293" s="113"/>
      <c r="N293" s="113"/>
      <c r="O293" s="113">
        <f t="shared" si="13"/>
        <v>0</v>
      </c>
      <c r="P293" s="270">
        <f t="array" ref="P293">SUM(IF('SAP report test'!$A$2:$A$2298=$A293,IF('SAP report test'!$D$2:$D$2298="CI01",'SAP report test'!$N$2:$N$2298)))</f>
        <v>0</v>
      </c>
      <c r="Q293" s="113">
        <f t="shared" si="14"/>
        <v>0</v>
      </c>
      <c r="R293" s="25"/>
    </row>
    <row r="294" spans="1:18" x14ac:dyDescent="0.2">
      <c r="A294" s="64">
        <v>7032</v>
      </c>
      <c r="B294" s="65" t="s">
        <v>569</v>
      </c>
      <c r="C294" s="67"/>
      <c r="D294" s="112"/>
      <c r="E294" s="112"/>
      <c r="F294" s="112"/>
      <c r="G294" s="112"/>
      <c r="H294" s="112"/>
      <c r="I294" s="113"/>
      <c r="J294" s="113"/>
      <c r="K294" s="222"/>
      <c r="L294" s="113"/>
      <c r="M294" s="113"/>
      <c r="N294" s="113"/>
      <c r="O294" s="113">
        <f t="shared" si="13"/>
        <v>0</v>
      </c>
      <c r="P294" s="270" cm="1">
        <f t="array" ref="P294">SUM(IF('SAP report test'!$A$2:$A$2298=$A294,IF('SAP report test'!$D$2:$D$2298="CI01",'SAP report test'!$N$2:$N$2298)))</f>
        <v>0</v>
      </c>
      <c r="Q294" s="113">
        <f t="shared" si="14"/>
        <v>0</v>
      </c>
      <c r="R294" s="25"/>
    </row>
    <row r="295" spans="1:18" x14ac:dyDescent="0.2">
      <c r="A295" s="64">
        <v>1106</v>
      </c>
      <c r="B295" s="25" t="s">
        <v>316</v>
      </c>
      <c r="C295" s="25"/>
      <c r="D295" s="113"/>
      <c r="E295" s="113"/>
      <c r="F295" s="113"/>
      <c r="G295" s="113"/>
      <c r="H295" s="113"/>
      <c r="I295" s="113"/>
      <c r="J295" s="113"/>
      <c r="K295" s="222"/>
      <c r="L295" s="113"/>
      <c r="M295" s="113"/>
      <c r="N295" s="113"/>
      <c r="O295" s="113">
        <f t="shared" ref="O295" si="15">SUM(D295:N295)</f>
        <v>0</v>
      </c>
      <c r="P295" s="270">
        <f t="array" ref="P295">SUM(IF('SAP report test'!$A$2:$A$2298=$A295,IF('SAP report test'!$D$2:$D$2298="CI01",'SAP report test'!$N$2:$N$2298)))</f>
        <v>0</v>
      </c>
      <c r="Q295" s="113">
        <f t="shared" ref="Q295" si="16">SUM(O295:P295)</f>
        <v>0</v>
      </c>
      <c r="R295" s="25"/>
    </row>
    <row r="296" spans="1:18" x14ac:dyDescent="0.2">
      <c r="A296" s="25"/>
      <c r="B296" s="25"/>
      <c r="C296" s="25"/>
      <c r="D296" s="113"/>
      <c r="E296" s="113"/>
      <c r="F296" s="113"/>
      <c r="G296" s="113"/>
      <c r="H296" s="113"/>
      <c r="I296" s="113"/>
      <c r="J296" s="113"/>
      <c r="K296" s="113"/>
      <c r="L296" s="113"/>
      <c r="M296" s="113"/>
      <c r="N296" s="113"/>
      <c r="O296" s="113"/>
      <c r="P296" s="270">
        <f t="array" ref="P296">SUM(IF('SAP report test'!$A$2:$A$2298=$A296,IF('SAP report test'!$D$2:$D$2298="CI01",'SAP report test'!$N$2:$N$2298)))</f>
        <v>0</v>
      </c>
      <c r="Q296" s="113"/>
      <c r="R296" s="25"/>
    </row>
    <row r="297" spans="1:18" x14ac:dyDescent="0.2">
      <c r="A297" s="25"/>
      <c r="B297" s="19" t="s">
        <v>117</v>
      </c>
      <c r="C297" s="25"/>
      <c r="D297" s="115">
        <f>SUM(D6:D296)</f>
        <v>0</v>
      </c>
      <c r="E297" s="115">
        <f t="shared" ref="E297:Q297" si="17">SUM(E6:E296)</f>
        <v>230990.56</v>
      </c>
      <c r="F297" s="115">
        <f t="shared" si="17"/>
        <v>0</v>
      </c>
      <c r="G297" s="115">
        <f t="shared" si="17"/>
        <v>0</v>
      </c>
      <c r="H297" s="115">
        <f t="shared" si="17"/>
        <v>0</v>
      </c>
      <c r="I297" s="115">
        <f t="shared" si="17"/>
        <v>0</v>
      </c>
      <c r="J297" s="115">
        <f t="shared" si="17"/>
        <v>0</v>
      </c>
      <c r="K297" s="115">
        <f t="shared" si="17"/>
        <v>623033.94999999995</v>
      </c>
      <c r="L297" s="115">
        <f t="shared" si="17"/>
        <v>0</v>
      </c>
      <c r="M297" s="115">
        <f t="shared" si="17"/>
        <v>0</v>
      </c>
      <c r="N297" s="115">
        <f t="shared" si="17"/>
        <v>0</v>
      </c>
      <c r="O297" s="115">
        <f t="shared" si="17"/>
        <v>854024.51000000013</v>
      </c>
      <c r="P297" s="271">
        <f t="shared" si="17"/>
        <v>-854024.51000000013</v>
      </c>
      <c r="Q297" s="115">
        <f t="shared" si="17"/>
        <v>0</v>
      </c>
      <c r="R297" s="25"/>
    </row>
    <row r="298" spans="1:18" x14ac:dyDescent="0.2">
      <c r="A298" s="25"/>
      <c r="B298" s="25"/>
      <c r="C298" s="25"/>
      <c r="D298" s="113"/>
      <c r="E298" s="113"/>
      <c r="F298" s="113"/>
      <c r="G298" s="113"/>
      <c r="H298" s="113"/>
      <c r="I298" s="113"/>
      <c r="J298" s="113"/>
      <c r="K298" s="113"/>
      <c r="L298" s="113"/>
      <c r="M298" s="113"/>
      <c r="N298" s="113"/>
      <c r="O298" s="113"/>
      <c r="P298" s="113"/>
      <c r="Q298" s="113"/>
      <c r="R298" s="25"/>
    </row>
    <row r="299" spans="1:18" x14ac:dyDescent="0.2">
      <c r="B299" s="69" t="s">
        <v>686</v>
      </c>
      <c r="C299" s="70"/>
      <c r="D299" s="112">
        <f>SUM(D6:D249)</f>
        <v>0</v>
      </c>
      <c r="E299" s="112">
        <f t="shared" ref="E299:Q299" si="18">SUM(E6:E249)</f>
        <v>230990.56</v>
      </c>
      <c r="F299" s="112">
        <f t="shared" si="18"/>
        <v>0</v>
      </c>
      <c r="G299" s="112">
        <f t="shared" si="18"/>
        <v>0</v>
      </c>
      <c r="H299" s="112">
        <f t="shared" si="18"/>
        <v>0</v>
      </c>
      <c r="I299" s="112">
        <f t="shared" si="18"/>
        <v>0</v>
      </c>
      <c r="J299" s="112">
        <f t="shared" si="18"/>
        <v>0</v>
      </c>
      <c r="K299" s="112">
        <f>SUM(K6:K249)</f>
        <v>575005.68999999994</v>
      </c>
      <c r="L299" s="112">
        <f t="shared" si="18"/>
        <v>0</v>
      </c>
      <c r="M299" s="112">
        <f t="shared" si="18"/>
        <v>0</v>
      </c>
      <c r="N299" s="112">
        <f t="shared" si="18"/>
        <v>0</v>
      </c>
      <c r="O299" s="115">
        <f t="shared" si="18"/>
        <v>805996.25000000012</v>
      </c>
      <c r="P299" s="115">
        <f t="shared" si="18"/>
        <v>-805996.25000000012</v>
      </c>
      <c r="Q299" s="112">
        <f t="shared" si="18"/>
        <v>0</v>
      </c>
    </row>
    <row r="300" spans="1:18" x14ac:dyDescent="0.2">
      <c r="B300" s="69" t="s">
        <v>687</v>
      </c>
      <c r="C300" s="70"/>
      <c r="D300" s="112">
        <f>SUM(D250:D281)</f>
        <v>0</v>
      </c>
      <c r="E300" s="112">
        <f t="shared" ref="E300:Q300" si="19">SUM(E250:E281)</f>
        <v>0</v>
      </c>
      <c r="F300" s="112">
        <f t="shared" si="19"/>
        <v>0</v>
      </c>
      <c r="G300" s="112">
        <f t="shared" si="19"/>
        <v>0</v>
      </c>
      <c r="H300" s="112">
        <f t="shared" si="19"/>
        <v>0</v>
      </c>
      <c r="I300" s="112">
        <f t="shared" si="19"/>
        <v>0</v>
      </c>
      <c r="J300" s="112">
        <f t="shared" si="19"/>
        <v>0</v>
      </c>
      <c r="K300" s="112">
        <f t="shared" si="19"/>
        <v>15919.38</v>
      </c>
      <c r="L300" s="112">
        <f t="shared" si="19"/>
        <v>0</v>
      </c>
      <c r="M300" s="112">
        <f t="shared" si="19"/>
        <v>0</v>
      </c>
      <c r="N300" s="112">
        <f t="shared" si="19"/>
        <v>0</v>
      </c>
      <c r="O300" s="115">
        <f t="shared" si="19"/>
        <v>15919.38</v>
      </c>
      <c r="P300" s="115">
        <f t="shared" si="19"/>
        <v>-15919.38</v>
      </c>
      <c r="Q300" s="112">
        <f t="shared" si="19"/>
        <v>0</v>
      </c>
    </row>
    <row r="301" spans="1:18" x14ac:dyDescent="0.2">
      <c r="B301" s="69" t="s">
        <v>688</v>
      </c>
      <c r="C301" s="70"/>
      <c r="D301" s="112">
        <f>SUM(D282:D295)</f>
        <v>0</v>
      </c>
      <c r="E301" s="112">
        <f t="shared" ref="E301:Q301" si="20">SUM(E282:E295)</f>
        <v>0</v>
      </c>
      <c r="F301" s="112">
        <f t="shared" si="20"/>
        <v>0</v>
      </c>
      <c r="G301" s="112">
        <f t="shared" si="20"/>
        <v>0</v>
      </c>
      <c r="H301" s="112">
        <f t="shared" si="20"/>
        <v>0</v>
      </c>
      <c r="I301" s="112">
        <f t="shared" si="20"/>
        <v>0</v>
      </c>
      <c r="J301" s="112">
        <f t="shared" si="20"/>
        <v>0</v>
      </c>
      <c r="K301" s="112">
        <f t="shared" si="20"/>
        <v>32108.879999999997</v>
      </c>
      <c r="L301" s="112">
        <f t="shared" si="20"/>
        <v>0</v>
      </c>
      <c r="M301" s="112">
        <f t="shared" si="20"/>
        <v>0</v>
      </c>
      <c r="N301" s="112">
        <f t="shared" si="20"/>
        <v>0</v>
      </c>
      <c r="O301" s="115">
        <f t="shared" si="20"/>
        <v>32108.879999999997</v>
      </c>
      <c r="P301" s="115">
        <f t="shared" si="20"/>
        <v>-32108.879999999997</v>
      </c>
      <c r="Q301" s="112">
        <f t="shared" si="20"/>
        <v>0</v>
      </c>
    </row>
    <row r="302" spans="1:18" x14ac:dyDescent="0.2">
      <c r="D302" s="56"/>
      <c r="E302" s="56"/>
      <c r="F302" s="56"/>
      <c r="G302" s="56"/>
      <c r="H302" s="56"/>
      <c r="I302" s="56"/>
      <c r="O302" s="215">
        <f>SUM(O299:O301)</f>
        <v>854024.51000000013</v>
      </c>
    </row>
    <row r="304" spans="1:18" x14ac:dyDescent="0.2">
      <c r="B304" s="54" t="s">
        <v>1350</v>
      </c>
      <c r="D304" s="268"/>
      <c r="E304" s="268"/>
      <c r="F304" s="195"/>
      <c r="G304" s="195"/>
      <c r="K304" s="268">
        <v>617571.85</v>
      </c>
      <c r="L304" s="23"/>
      <c r="M304" s="23"/>
      <c r="N304" s="23"/>
      <c r="O304" s="195">
        <f>SUM(D304:N304)</f>
        <v>617571.85</v>
      </c>
      <c r="P304" s="43">
        <f>SUM(P297)+O304</f>
        <v>-236452.66000000015</v>
      </c>
    </row>
    <row r="305" spans="2:24" x14ac:dyDescent="0.2">
      <c r="B305" s="140"/>
      <c r="D305" s="268">
        <f t="shared" ref="D305:J305" si="21">SUM(D297-D304)</f>
        <v>0</v>
      </c>
      <c r="E305" s="268">
        <f>SUM(E297-E304)</f>
        <v>230990.56</v>
      </c>
      <c r="F305" s="268">
        <f t="shared" si="21"/>
        <v>0</v>
      </c>
      <c r="G305" s="268">
        <f t="shared" si="21"/>
        <v>0</v>
      </c>
      <c r="H305" s="268">
        <f t="shared" si="21"/>
        <v>0</v>
      </c>
      <c r="I305" s="268">
        <f t="shared" si="21"/>
        <v>0</v>
      </c>
      <c r="J305" s="268">
        <f t="shared" si="21"/>
        <v>0</v>
      </c>
      <c r="K305" s="268">
        <f>SUM(K297-K304)</f>
        <v>5462.0999999999767</v>
      </c>
      <c r="L305" s="268">
        <f>SUM(L297-L304)</f>
        <v>0</v>
      </c>
      <c r="O305" s="23">
        <f>SUM(D305:N305)</f>
        <v>236452.65999999997</v>
      </c>
    </row>
    <row r="306" spans="2:24" x14ac:dyDescent="0.2">
      <c r="D306" s="56"/>
      <c r="E306" s="56"/>
      <c r="F306" s="56"/>
      <c r="G306" s="56"/>
      <c r="H306" s="56"/>
      <c r="I306" s="57"/>
    </row>
    <row r="307" spans="2:24" x14ac:dyDescent="0.2">
      <c r="D307" s="195">
        <f t="shared" ref="D307" si="22">SUM(D304:D306)</f>
        <v>0</v>
      </c>
      <c r="E307" s="195">
        <f t="shared" ref="E307:F307" si="23">SUM(E304:E306)</f>
        <v>230990.56</v>
      </c>
      <c r="F307" s="195">
        <f t="shared" si="23"/>
        <v>0</v>
      </c>
      <c r="G307" s="195">
        <f t="shared" ref="G307:O307" si="24">SUM(G304:G306)</f>
        <v>0</v>
      </c>
      <c r="H307" s="195">
        <f t="shared" si="24"/>
        <v>0</v>
      </c>
      <c r="I307" s="195">
        <f t="shared" si="24"/>
        <v>0</v>
      </c>
      <c r="J307" s="195">
        <f t="shared" si="24"/>
        <v>0</v>
      </c>
      <c r="K307" s="195">
        <f>SUM(K304:K306)</f>
        <v>623033.94999999995</v>
      </c>
      <c r="L307" s="195">
        <f t="shared" si="24"/>
        <v>0</v>
      </c>
      <c r="M307" s="195">
        <f t="shared" si="24"/>
        <v>0</v>
      </c>
      <c r="N307" s="195">
        <f t="shared" si="24"/>
        <v>0</v>
      </c>
      <c r="O307" s="23">
        <f t="shared" si="24"/>
        <v>854024.51</v>
      </c>
    </row>
    <row r="308" spans="2:24" x14ac:dyDescent="0.2">
      <c r="D308" s="195">
        <f t="shared" ref="D308" si="25">SUM(D307-D297)</f>
        <v>0</v>
      </c>
      <c r="E308" s="195">
        <f t="shared" ref="E308:F308" si="26">SUM(E307-E297)</f>
        <v>0</v>
      </c>
      <c r="F308" s="195">
        <f t="shared" si="26"/>
        <v>0</v>
      </c>
      <c r="G308" s="195">
        <f>SUM(G307-G297)</f>
        <v>0</v>
      </c>
      <c r="H308" s="195">
        <f>SUM(H307-H297)</f>
        <v>0</v>
      </c>
      <c r="I308" s="195">
        <f t="shared" ref="I308:O308" si="27">SUM(I307-I297)</f>
        <v>0</v>
      </c>
      <c r="J308" s="195">
        <f t="shared" si="27"/>
        <v>0</v>
      </c>
      <c r="K308" s="195">
        <f>SUM(K307-K297)</f>
        <v>0</v>
      </c>
      <c r="L308" s="195">
        <f t="shared" si="27"/>
        <v>0</v>
      </c>
      <c r="M308" s="195">
        <f t="shared" si="27"/>
        <v>0</v>
      </c>
      <c r="N308" s="195">
        <f t="shared" si="27"/>
        <v>0</v>
      </c>
      <c r="O308" s="56">
        <f t="shared" si="27"/>
        <v>-1.1641532182693481E-10</v>
      </c>
    </row>
    <row r="309" spans="2:24" x14ac:dyDescent="0.2">
      <c r="D309" s="56"/>
      <c r="E309" s="56"/>
      <c r="F309" s="56"/>
      <c r="G309" s="56"/>
      <c r="H309" s="56"/>
      <c r="I309" s="56"/>
    </row>
    <row r="310" spans="2:24" x14ac:dyDescent="0.2">
      <c r="D310" s="56"/>
      <c r="E310" s="56"/>
      <c r="F310" s="56"/>
      <c r="G310" s="56"/>
      <c r="H310" s="56"/>
      <c r="I310" s="56"/>
      <c r="N310" s="22" t="s">
        <v>1292</v>
      </c>
      <c r="O310" s="195">
        <v>943039</v>
      </c>
    </row>
    <row r="311" spans="2:24" x14ac:dyDescent="0.2">
      <c r="B311" s="54" t="s">
        <v>1357</v>
      </c>
      <c r="D311" s="56"/>
      <c r="E311" s="195"/>
      <c r="F311" s="56"/>
      <c r="G311" s="56"/>
      <c r="H311" s="56"/>
      <c r="I311" s="56"/>
      <c r="O311" s="195">
        <f>SUM(O304,O310)</f>
        <v>1560610.85</v>
      </c>
    </row>
    <row r="312" spans="2:24" x14ac:dyDescent="0.2">
      <c r="B312" s="54" t="s">
        <v>1393</v>
      </c>
      <c r="D312" s="158" t="s">
        <v>1343</v>
      </c>
      <c r="E312" s="195"/>
      <c r="F312" s="56"/>
      <c r="G312" s="56"/>
      <c r="H312" s="56"/>
      <c r="I312" s="56"/>
      <c r="O312" s="195">
        <f>SUM(O310:O311)</f>
        <v>2503649.85</v>
      </c>
    </row>
    <row r="313" spans="2:24" x14ac:dyDescent="0.2">
      <c r="D313" s="56"/>
      <c r="E313" s="195"/>
      <c r="F313" s="56"/>
      <c r="G313" s="56"/>
      <c r="H313" s="56"/>
      <c r="I313" s="56"/>
      <c r="O313" s="195">
        <f>SUM('Working paper'!D591)</f>
        <v>-2610124.8000000003</v>
      </c>
    </row>
    <row r="314" spans="2:24" x14ac:dyDescent="0.2">
      <c r="D314" s="56"/>
      <c r="E314" s="195"/>
      <c r="F314" s="56"/>
      <c r="G314" s="56"/>
      <c r="H314" s="56"/>
      <c r="I314" s="57"/>
      <c r="O314" s="195">
        <f>SUM(O312:O313)</f>
        <v>-106474.95000000019</v>
      </c>
    </row>
    <row r="315" spans="2:24" x14ac:dyDescent="0.2">
      <c r="B315" s="54" t="s">
        <v>1356</v>
      </c>
      <c r="D315" s="158" t="s">
        <v>1395</v>
      </c>
      <c r="E315" s="56"/>
      <c r="F315" s="56"/>
      <c r="G315" s="56"/>
      <c r="H315" s="56"/>
      <c r="I315" s="56"/>
    </row>
    <row r="316" spans="2:24" x14ac:dyDescent="0.2">
      <c r="B316" s="54"/>
      <c r="D316" s="56"/>
      <c r="E316" s="195"/>
      <c r="F316" s="56"/>
      <c r="G316" s="56"/>
      <c r="H316" s="56"/>
      <c r="I316" s="56"/>
    </row>
    <row r="317" spans="2:24" x14ac:dyDescent="0.2">
      <c r="B317" s="54" t="s">
        <v>1394</v>
      </c>
      <c r="D317" s="151" t="s">
        <v>1409</v>
      </c>
      <c r="E317" s="195">
        <v>69961.509999999995</v>
      </c>
      <c r="F317" s="56"/>
      <c r="G317" s="56"/>
      <c r="J317" s="22"/>
      <c r="K317" s="22"/>
      <c r="U317" s="43"/>
      <c r="V317" s="43"/>
      <c r="W317" s="22"/>
      <c r="X317" s="22"/>
    </row>
    <row r="318" spans="2:24" x14ac:dyDescent="0.2">
      <c r="B318" s="22" t="s">
        <v>1396</v>
      </c>
      <c r="D318" s="151" t="s">
        <v>1408</v>
      </c>
      <c r="E318" s="195">
        <v>14560</v>
      </c>
      <c r="F318" s="56"/>
      <c r="G318" s="56"/>
      <c r="J318" s="22"/>
      <c r="K318" s="22"/>
      <c r="U318" s="43"/>
      <c r="V318" s="43"/>
      <c r="W318" s="22"/>
      <c r="X318" s="22"/>
    </row>
    <row r="319" spans="2:24" x14ac:dyDescent="0.2">
      <c r="B319" s="22" t="s">
        <v>1397</v>
      </c>
      <c r="D319" s="151" t="s">
        <v>1407</v>
      </c>
      <c r="E319" s="195">
        <v>59597.05</v>
      </c>
      <c r="F319" s="56"/>
      <c r="G319" s="56"/>
      <c r="J319" s="22"/>
      <c r="K319" s="22"/>
      <c r="U319" s="43"/>
      <c r="V319" s="43"/>
      <c r="W319" s="22"/>
      <c r="X319" s="22"/>
    </row>
    <row r="320" spans="2:24" x14ac:dyDescent="0.2">
      <c r="D320" s="56"/>
      <c r="E320" s="195"/>
      <c r="F320" s="56"/>
      <c r="G320" s="56"/>
      <c r="J320" s="22"/>
      <c r="K320" s="22"/>
      <c r="U320" s="43"/>
      <c r="V320" s="43"/>
      <c r="W320" s="22"/>
      <c r="X320" s="22"/>
    </row>
    <row r="321" spans="2:24" x14ac:dyDescent="0.2">
      <c r="D321" s="56"/>
      <c r="E321" s="195"/>
      <c r="F321" s="56"/>
      <c r="G321" s="56"/>
      <c r="J321" s="22"/>
      <c r="K321" s="22"/>
      <c r="U321" s="43"/>
      <c r="V321" s="43"/>
      <c r="W321" s="22"/>
      <c r="X321" s="22"/>
    </row>
    <row r="322" spans="2:24" x14ac:dyDescent="0.2">
      <c r="B322" s="22" t="s">
        <v>2427</v>
      </c>
      <c r="D322" s="158"/>
      <c r="E322" s="195"/>
      <c r="F322" s="56"/>
      <c r="G322" s="56"/>
      <c r="J322" s="22"/>
      <c r="K322" s="22"/>
      <c r="U322" s="43"/>
      <c r="V322" s="43"/>
      <c r="W322" s="22"/>
      <c r="X322" s="22"/>
    </row>
    <row r="323" spans="2:24" x14ac:dyDescent="0.2">
      <c r="B323" s="22" t="s">
        <v>2428</v>
      </c>
      <c r="D323" s="158" t="s">
        <v>294</v>
      </c>
      <c r="E323" s="195">
        <v>86872</v>
      </c>
      <c r="F323" s="56"/>
      <c r="G323" s="56"/>
      <c r="J323" s="22"/>
      <c r="K323" s="22"/>
      <c r="U323" s="43"/>
      <c r="V323" s="43"/>
      <c r="W323" s="22"/>
      <c r="X323" s="22"/>
    </row>
    <row r="324" spans="2:24" x14ac:dyDescent="0.2">
      <c r="B324" s="22" t="s">
        <v>2429</v>
      </c>
      <c r="D324" s="158" t="s">
        <v>169</v>
      </c>
      <c r="E324" s="195"/>
      <c r="F324" s="56"/>
      <c r="G324" s="56"/>
      <c r="J324" s="22"/>
      <c r="K324" s="22">
        <v>5462.1</v>
      </c>
      <c r="U324" s="43"/>
      <c r="V324" s="43"/>
      <c r="W324" s="22"/>
      <c r="X324" s="22"/>
    </row>
    <row r="325" spans="2:24" x14ac:dyDescent="0.2">
      <c r="D325" s="56"/>
      <c r="E325" s="195"/>
      <c r="F325" s="56"/>
      <c r="G325" s="56"/>
      <c r="J325" s="22"/>
      <c r="K325" s="22"/>
      <c r="U325" s="43"/>
      <c r="V325" s="43"/>
      <c r="W325" s="22"/>
      <c r="X325" s="22"/>
    </row>
    <row r="326" spans="2:24" x14ac:dyDescent="0.2">
      <c r="D326" s="56"/>
      <c r="E326" s="195"/>
      <c r="F326" s="56"/>
      <c r="G326" s="56"/>
      <c r="H326" s="56"/>
      <c r="I326" s="57"/>
    </row>
    <row r="327" spans="2:24" x14ac:dyDescent="0.2">
      <c r="B327" s="22" t="s">
        <v>117</v>
      </c>
      <c r="E327" s="195">
        <f>SUM(E315:E326)</f>
        <v>230990.56</v>
      </c>
      <c r="F327" s="195">
        <f t="shared" ref="F327:K327" si="28">SUM(F315:F326)</f>
        <v>0</v>
      </c>
      <c r="G327" s="195">
        <f t="shared" si="28"/>
        <v>0</v>
      </c>
      <c r="H327" s="195">
        <f t="shared" si="28"/>
        <v>0</v>
      </c>
      <c r="I327" s="195">
        <f t="shared" si="28"/>
        <v>0</v>
      </c>
      <c r="J327" s="195">
        <f t="shared" si="28"/>
        <v>0</v>
      </c>
      <c r="K327" s="195">
        <f t="shared" si="28"/>
        <v>5462.1</v>
      </c>
    </row>
    <row r="328" spans="2:24" x14ac:dyDescent="0.2">
      <c r="E328" s="23">
        <f>+E327-E305</f>
        <v>0</v>
      </c>
      <c r="F328" s="23">
        <f t="shared" ref="F328:K328" si="29">+F327-F305</f>
        <v>0</v>
      </c>
      <c r="G328" s="23">
        <f t="shared" si="29"/>
        <v>0</v>
      </c>
      <c r="H328" s="23">
        <f t="shared" si="29"/>
        <v>0</v>
      </c>
      <c r="I328" s="23">
        <f t="shared" si="29"/>
        <v>0</v>
      </c>
      <c r="J328" s="23">
        <f t="shared" si="29"/>
        <v>0</v>
      </c>
      <c r="K328" s="23">
        <f t="shared" si="29"/>
        <v>2.3646862246096134E-11</v>
      </c>
    </row>
    <row r="329" spans="2:24" x14ac:dyDescent="0.2">
      <c r="B329" s="54"/>
      <c r="F329" s="346"/>
    </row>
    <row r="330" spans="2:24" x14ac:dyDescent="0.2">
      <c r="B330" s="54" t="s">
        <v>1359</v>
      </c>
      <c r="E330" s="23">
        <v>144119</v>
      </c>
      <c r="F330" s="346"/>
    </row>
  </sheetData>
  <autoFilter ref="A4:R301" xr:uid="{00000000-0009-0000-0000-000002000000}"/>
  <mergeCells count="3">
    <mergeCell ref="D2:K2"/>
    <mergeCell ref="M2:M3"/>
    <mergeCell ref="N2:N3"/>
  </mergeCells>
  <phoneticPr fontId="7"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CQ637"/>
  <sheetViews>
    <sheetView workbookViewId="0">
      <pane xSplit="7" ySplit="3" topLeftCell="AR171" activePane="bottomRight" state="frozen"/>
      <selection activeCell="E317" sqref="E317:E319"/>
      <selection pane="topRight" activeCell="E317" sqref="E317:E319"/>
      <selection pane="bottomLeft" activeCell="E317" sqref="E317:E319"/>
      <selection pane="bottomRight" activeCell="E317" sqref="E317:E319"/>
    </sheetView>
  </sheetViews>
  <sheetFormatPr defaultRowHeight="12.75" outlineLevelCol="1" x14ac:dyDescent="0.2"/>
  <cols>
    <col min="1" max="1" width="6.5703125" style="71" customWidth="1"/>
    <col min="2" max="2" width="24" customWidth="1"/>
    <col min="3" max="3" width="11.140625" customWidth="1"/>
    <col min="4" max="4" width="15" style="23" customWidth="1"/>
    <col min="5" max="5" width="14.5703125" style="23" customWidth="1"/>
    <col min="6" max="6" width="12.28515625" style="23" customWidth="1"/>
    <col min="7" max="7" width="13" style="23" customWidth="1"/>
    <col min="8" max="8" width="10.85546875" style="23" customWidth="1"/>
    <col min="9" max="9" width="9.28515625" style="23" bestFit="1" customWidth="1"/>
    <col min="10" max="10" width="10.28515625" style="23" bestFit="1" customWidth="1"/>
    <col min="11" max="11" width="9.28515625" style="23" bestFit="1" customWidth="1"/>
    <col min="12" max="12" width="13.140625" style="23" customWidth="1"/>
    <col min="13" max="15" width="9.28515625" style="23" customWidth="1"/>
    <col min="16" max="16" width="11.7109375" style="23" customWidth="1" outlineLevel="1"/>
    <col min="17" max="19" width="9.28515625" style="23" customWidth="1" outlineLevel="1"/>
    <col min="20" max="20" width="10" style="23" customWidth="1" outlineLevel="1"/>
    <col min="21" max="23" width="9.28515625" style="23" customWidth="1" outlineLevel="1"/>
    <col min="24" max="24" width="11" style="23" customWidth="1" outlineLevel="1"/>
    <col min="25" max="27" width="9.28515625" style="23" customWidth="1" outlineLevel="1"/>
    <col min="28" max="28" width="10.42578125" style="23" customWidth="1" outlineLevel="1"/>
    <col min="29" max="31" width="9.28515625" style="23" customWidth="1" outlineLevel="1"/>
    <col min="32" max="32" width="12.140625" style="23" customWidth="1" outlineLevel="1"/>
    <col min="33" max="35" width="9.28515625" style="23" customWidth="1" outlineLevel="1"/>
    <col min="36" max="36" width="12" style="23" bestFit="1" customWidth="1"/>
    <col min="37" max="39" width="9.28515625" style="23" bestFit="1" customWidth="1"/>
    <col min="40" max="40" width="14" style="23" customWidth="1"/>
    <col min="41" max="41" width="10.85546875" style="23" bestFit="1" customWidth="1"/>
    <col min="42" max="42" width="10.7109375" style="23" bestFit="1" customWidth="1"/>
    <col min="43" max="43" width="15.140625" style="23" customWidth="1"/>
    <col min="44" max="44" width="3.140625" customWidth="1"/>
    <col min="45" max="45" width="14.7109375" customWidth="1"/>
    <col min="46" max="46" width="14.140625" customWidth="1"/>
    <col min="47" max="47" width="14.42578125" customWidth="1"/>
    <col min="48" max="48" width="3.5703125" customWidth="1"/>
    <col min="49" max="50" width="12" customWidth="1" outlineLevel="1"/>
    <col min="51" max="51" width="9.140625" customWidth="1" outlineLevel="1"/>
    <col min="52" max="52" width="9.85546875" customWidth="1" outlineLevel="1"/>
    <col min="53" max="53" width="9.140625" customWidth="1" outlineLevel="1"/>
    <col min="54" max="54" width="9.7109375" customWidth="1" outlineLevel="1"/>
    <col min="55" max="55" width="9.140625" customWidth="1" outlineLevel="1"/>
    <col min="56" max="56" width="10.28515625" customWidth="1" outlineLevel="1"/>
    <col min="57" max="57" width="11.42578125" customWidth="1" outlineLevel="1"/>
    <col min="58" max="58" width="13.85546875" customWidth="1" outlineLevel="1"/>
    <col min="59" max="59" width="9.140625" customWidth="1" outlineLevel="1"/>
    <col min="60" max="60" width="14.85546875" customWidth="1" outlineLevel="1"/>
    <col min="61" max="61" width="3.42578125" customWidth="1" outlineLevel="1"/>
    <col min="62" max="62" width="12.5703125" customWidth="1" outlineLevel="1"/>
    <col min="63" max="68" width="9.140625" customWidth="1" outlineLevel="1"/>
    <col min="69" max="69" width="10.42578125" customWidth="1" outlineLevel="1"/>
    <col min="70" max="70" width="15.140625" customWidth="1" outlineLevel="1"/>
    <col min="71" max="71" width="9.140625" customWidth="1" outlineLevel="1"/>
    <col min="72" max="72" width="12.85546875" customWidth="1" outlineLevel="1"/>
    <col min="73" max="73" width="9.140625" customWidth="1" outlineLevel="1"/>
    <col min="76" max="76" width="6.5703125" style="71" customWidth="1"/>
    <col min="77" max="77" width="33.85546875" customWidth="1"/>
    <col min="78" max="78" width="12.5703125" hidden="1" customWidth="1" outlineLevel="1"/>
    <col min="79" max="80" width="12" hidden="1" customWidth="1" outlineLevel="1"/>
    <col min="81" max="81" width="11.42578125" hidden="1" customWidth="1" outlineLevel="1"/>
    <col min="82" max="82" width="11.5703125" hidden="1" customWidth="1" outlineLevel="1"/>
    <col min="83" max="83" width="12.7109375" hidden="1" customWidth="1" outlineLevel="1"/>
    <col min="84" max="84" width="9.140625" collapsed="1"/>
    <col min="89" max="89" width="10.140625" customWidth="1"/>
    <col min="92" max="92" width="12.5703125" bestFit="1" customWidth="1"/>
    <col min="93" max="93" width="13.7109375" customWidth="1"/>
    <col min="94" max="94" width="11.85546875" customWidth="1"/>
  </cols>
  <sheetData>
    <row r="1" spans="1:95" x14ac:dyDescent="0.2">
      <c r="AW1" s="360" t="s">
        <v>1242</v>
      </c>
      <c r="AX1" s="360"/>
      <c r="AY1" s="360"/>
      <c r="AZ1" s="360"/>
      <c r="BA1" s="360"/>
      <c r="BB1" s="360"/>
      <c r="BC1" s="360"/>
      <c r="BD1" s="360"/>
      <c r="BE1" s="360"/>
      <c r="BF1" s="360"/>
      <c r="BG1" s="360"/>
      <c r="BH1" s="360"/>
      <c r="BJ1" s="360" t="s">
        <v>1243</v>
      </c>
      <c r="BK1" s="360"/>
      <c r="BL1" s="360"/>
      <c r="BM1" s="360"/>
      <c r="BN1" s="360"/>
      <c r="BO1" s="360"/>
      <c r="BP1" s="360"/>
      <c r="BQ1" s="360"/>
      <c r="BR1" s="360"/>
      <c r="BS1" s="360"/>
      <c r="BT1" s="360"/>
      <c r="BU1" s="360"/>
    </row>
    <row r="2" spans="1:95" s="72" customFormat="1" ht="64.5" customHeight="1" x14ac:dyDescent="0.2">
      <c r="B2" s="46" t="s">
        <v>126</v>
      </c>
      <c r="C2" s="80"/>
      <c r="D2" s="141" t="s">
        <v>89</v>
      </c>
      <c r="E2" s="142"/>
      <c r="F2" s="142"/>
      <c r="G2" s="143"/>
      <c r="H2" s="144" t="s">
        <v>88</v>
      </c>
      <c r="I2" s="145"/>
      <c r="J2" s="145"/>
      <c r="K2" s="146"/>
      <c r="L2" s="144" t="s">
        <v>1291</v>
      </c>
      <c r="M2" s="145"/>
      <c r="N2" s="145"/>
      <c r="O2" s="146"/>
      <c r="P2" s="144" t="s">
        <v>1217</v>
      </c>
      <c r="Q2" s="145"/>
      <c r="R2" s="145"/>
      <c r="S2" s="146"/>
      <c r="T2" s="194" t="s">
        <v>1209</v>
      </c>
      <c r="U2" s="145"/>
      <c r="V2" s="145"/>
      <c r="W2" s="146"/>
      <c r="X2" s="144"/>
      <c r="Y2" s="145"/>
      <c r="Z2" s="145"/>
      <c r="AA2" s="146"/>
      <c r="AB2" s="194" t="s">
        <v>236</v>
      </c>
      <c r="AC2" s="145"/>
      <c r="AD2" s="145"/>
      <c r="AE2" s="146"/>
      <c r="AF2" s="144"/>
      <c r="AG2" s="145"/>
      <c r="AH2" s="145"/>
      <c r="AI2" s="146"/>
      <c r="AJ2" s="144" t="s">
        <v>90</v>
      </c>
      <c r="AK2" s="145"/>
      <c r="AL2" s="145"/>
      <c r="AM2" s="146"/>
      <c r="AN2" s="144" t="s">
        <v>92</v>
      </c>
      <c r="AO2" s="145"/>
      <c r="AP2" s="145"/>
      <c r="AQ2" s="146"/>
      <c r="AR2"/>
      <c r="AS2" s="109" t="s">
        <v>1358</v>
      </c>
      <c r="AT2" s="109" t="s">
        <v>1179</v>
      </c>
      <c r="AU2" s="109" t="s">
        <v>1180</v>
      </c>
      <c r="AW2" s="109" t="s">
        <v>92</v>
      </c>
      <c r="AX2" s="109" t="s">
        <v>1191</v>
      </c>
      <c r="AY2" s="109" t="s">
        <v>94</v>
      </c>
      <c r="AZ2" s="109" t="s">
        <v>314</v>
      </c>
      <c r="BA2" s="109" t="s">
        <v>235</v>
      </c>
      <c r="BB2" s="109" t="s">
        <v>365</v>
      </c>
      <c r="BC2" s="109" t="s">
        <v>236</v>
      </c>
      <c r="BD2" s="109" t="s">
        <v>236</v>
      </c>
      <c r="BE2" s="109" t="s">
        <v>237</v>
      </c>
      <c r="BF2" s="109" t="s">
        <v>1193</v>
      </c>
      <c r="BG2" s="109" t="s">
        <v>238</v>
      </c>
      <c r="BH2" s="109" t="s">
        <v>239</v>
      </c>
      <c r="BJ2" s="109" t="s">
        <v>92</v>
      </c>
      <c r="BK2" s="109" t="s">
        <v>1289</v>
      </c>
      <c r="BL2" s="109" t="s">
        <v>314</v>
      </c>
      <c r="BM2" s="109" t="s">
        <v>235</v>
      </c>
      <c r="BN2" s="109" t="s">
        <v>365</v>
      </c>
      <c r="BO2" s="109" t="s">
        <v>236</v>
      </c>
      <c r="BP2" s="109" t="s">
        <v>236</v>
      </c>
      <c r="BQ2" s="109" t="s">
        <v>237</v>
      </c>
      <c r="BR2" s="109" t="s">
        <v>117</v>
      </c>
      <c r="BS2" s="109" t="s">
        <v>238</v>
      </c>
      <c r="BT2" s="109" t="s">
        <v>239</v>
      </c>
      <c r="BU2" s="109" t="s">
        <v>234</v>
      </c>
      <c r="BY2" s="46" t="s">
        <v>126</v>
      </c>
      <c r="BZ2" s="109" t="s">
        <v>1235</v>
      </c>
      <c r="CA2" s="109" t="s">
        <v>1248</v>
      </c>
      <c r="CB2" s="109" t="s">
        <v>117</v>
      </c>
      <c r="CC2" s="109" t="s">
        <v>1235</v>
      </c>
      <c r="CD2" s="109" t="s">
        <v>1248</v>
      </c>
      <c r="CE2" s="109" t="s">
        <v>117</v>
      </c>
      <c r="CG2" s="109" t="s">
        <v>238</v>
      </c>
      <c r="CH2" s="109" t="s">
        <v>1223</v>
      </c>
      <c r="CJ2" s="109" t="s">
        <v>1222</v>
      </c>
      <c r="CN2" s="109" t="s">
        <v>1255</v>
      </c>
      <c r="CO2" s="109" t="s">
        <v>1256</v>
      </c>
    </row>
    <row r="3" spans="1:95" s="72" customFormat="1" x14ac:dyDescent="0.2">
      <c r="A3" s="46" t="s">
        <v>998</v>
      </c>
      <c r="B3" s="46" t="s">
        <v>1187</v>
      </c>
      <c r="C3" s="46" t="s">
        <v>1186</v>
      </c>
      <c r="D3" s="76" t="s">
        <v>113</v>
      </c>
      <c r="E3" s="76" t="s">
        <v>114</v>
      </c>
      <c r="F3" s="76" t="s">
        <v>115</v>
      </c>
      <c r="G3" s="76" t="s">
        <v>116</v>
      </c>
      <c r="H3" s="77" t="s">
        <v>113</v>
      </c>
      <c r="I3" s="77" t="s">
        <v>114</v>
      </c>
      <c r="J3" s="77" t="s">
        <v>115</v>
      </c>
      <c r="K3" s="77" t="s">
        <v>116</v>
      </c>
      <c r="L3" s="77" t="s">
        <v>113</v>
      </c>
      <c r="M3" s="77" t="s">
        <v>114</v>
      </c>
      <c r="N3" s="77" t="s">
        <v>115</v>
      </c>
      <c r="O3" s="77" t="s">
        <v>116</v>
      </c>
      <c r="P3" s="77" t="s">
        <v>113</v>
      </c>
      <c r="Q3" s="77" t="s">
        <v>114</v>
      </c>
      <c r="R3" s="77" t="s">
        <v>115</v>
      </c>
      <c r="S3" s="77" t="s">
        <v>116</v>
      </c>
      <c r="T3" s="77" t="s">
        <v>113</v>
      </c>
      <c r="U3" s="77" t="s">
        <v>114</v>
      </c>
      <c r="V3" s="77" t="s">
        <v>115</v>
      </c>
      <c r="W3" s="77" t="s">
        <v>116</v>
      </c>
      <c r="X3" s="77" t="s">
        <v>113</v>
      </c>
      <c r="Y3" s="77" t="s">
        <v>114</v>
      </c>
      <c r="Z3" s="77" t="s">
        <v>115</v>
      </c>
      <c r="AA3" s="77" t="s">
        <v>116</v>
      </c>
      <c r="AB3" s="77" t="s">
        <v>113</v>
      </c>
      <c r="AC3" s="77" t="s">
        <v>114</v>
      </c>
      <c r="AD3" s="77" t="s">
        <v>115</v>
      </c>
      <c r="AE3" s="77" t="s">
        <v>116</v>
      </c>
      <c r="AF3" s="77" t="s">
        <v>113</v>
      </c>
      <c r="AG3" s="77" t="s">
        <v>114</v>
      </c>
      <c r="AH3" s="77" t="s">
        <v>115</v>
      </c>
      <c r="AI3" s="77" t="s">
        <v>116</v>
      </c>
      <c r="AJ3" s="77" t="s">
        <v>113</v>
      </c>
      <c r="AK3" s="77" t="s">
        <v>114</v>
      </c>
      <c r="AL3" s="77" t="s">
        <v>115</v>
      </c>
      <c r="AM3" s="77" t="s">
        <v>116</v>
      </c>
      <c r="AN3" s="77" t="s">
        <v>113</v>
      </c>
      <c r="AO3" s="77" t="s">
        <v>114</v>
      </c>
      <c r="AP3" s="77" t="s">
        <v>115</v>
      </c>
      <c r="AQ3" s="77" t="s">
        <v>116</v>
      </c>
      <c r="AR3"/>
      <c r="BX3" s="46" t="s">
        <v>998</v>
      </c>
      <c r="BY3" s="46" t="s">
        <v>1187</v>
      </c>
    </row>
    <row r="4" spans="1:95" x14ac:dyDescent="0.2">
      <c r="A4" s="73">
        <v>1005</v>
      </c>
      <c r="B4" s="25" t="s">
        <v>846</v>
      </c>
      <c r="C4" s="25" t="s">
        <v>702</v>
      </c>
      <c r="D4" s="78"/>
      <c r="E4" s="78"/>
      <c r="F4" s="78"/>
      <c r="G4" s="78"/>
      <c r="H4" s="147">
        <f t="array" ref="H4">SUM(IF('SAP report test'!$A$2:$A$2298=$A4,IF('SAP report test'!$D$2:$D$2298="CI04",'SAP report test'!$N$2:$N$2298)))</f>
        <v>0</v>
      </c>
      <c r="I4" s="148"/>
      <c r="J4" s="148"/>
      <c r="K4" s="149"/>
      <c r="L4" s="147">
        <f>SUMIF(Balances!$A$5:$A$313,$A4,Balances!$P$5:$P$313)-SUMIF(Funding!$A$6:$A$294,$A4,Funding!$D$6:$D$294)</f>
        <v>0</v>
      </c>
      <c r="M4" s="148"/>
      <c r="N4" s="148"/>
      <c r="O4" s="149"/>
      <c r="P4" s="147">
        <f>SUMIF(Balances!$A$5:$A$313,$A4,Balances!$Q$5:$Q$313)-SUMIF(Funding!$A$6:$A$294,$A4,Funding!$E$6:$E$294)</f>
        <v>0</v>
      </c>
      <c r="Q4" s="148"/>
      <c r="R4" s="148"/>
      <c r="S4" s="149"/>
      <c r="T4" s="147">
        <f>SUMIF(Balances!$A$5:$A$313,$A4,Balances!$R$5:$R$313)-SUMIF(Funding!$A$6:$A$294,$A4,Funding!$F$6:$F$294)</f>
        <v>0</v>
      </c>
      <c r="U4" s="148"/>
      <c r="V4" s="148"/>
      <c r="W4" s="149"/>
      <c r="X4" s="147">
        <f>SUMIF(Balances!$A$7:$A$313,$A4,Balances!$S$7:$S$313)</f>
        <v>0</v>
      </c>
      <c r="Y4" s="148"/>
      <c r="Z4" s="148"/>
      <c r="AA4" s="149"/>
      <c r="AB4" s="147">
        <f>SUMIF(Balances!$A$7:$A$313,$A4,Balances!$T$7:$T$313)</f>
        <v>0</v>
      </c>
      <c r="AC4" s="148"/>
      <c r="AD4" s="148"/>
      <c r="AE4" s="149"/>
      <c r="AF4" s="147"/>
      <c r="AG4" s="148"/>
      <c r="AH4" s="148"/>
      <c r="AI4" s="149"/>
      <c r="AJ4" s="147">
        <f t="array" ref="AJ4">SUM(IF('SAP report test'!$A$2:$A$2298=$A4,IF('SAP report test'!$D$2:$D$2298="CI03",'SAP report test'!$N$2:$N$2298)))+SUMIF(Balances!$A$7:$A$313,$A4,Balances!$V$7:$V$313)</f>
        <v>0</v>
      </c>
      <c r="AK4" s="148"/>
      <c r="AL4" s="148"/>
      <c r="AM4" s="149"/>
      <c r="AN4" s="147">
        <f>SUMIF(Balances!$A$5:$A$313,$A4,Balances!$O$5:$O$313)-SUMIF(Funding!$A$6:$A$294,$A4,Funding!$K$6:$K$294)</f>
        <v>-11889.25</v>
      </c>
      <c r="AO4" s="148"/>
      <c r="AP4" s="148"/>
      <c r="AQ4" s="149"/>
      <c r="AS4" s="23">
        <f>SUM(D4:AQ5)</f>
        <v>-7169.24</v>
      </c>
      <c r="AU4" s="23">
        <f>SUM(AS4:AT4)</f>
        <v>-7169.24</v>
      </c>
      <c r="AW4" s="23">
        <f>SUM(AN4:AQ5)</f>
        <v>-7169.25</v>
      </c>
      <c r="AX4" s="23">
        <f>SUM(H4:K5)</f>
        <v>0</v>
      </c>
      <c r="AY4" s="23">
        <f>SUM(L4:O5)</f>
        <v>0</v>
      </c>
      <c r="AZ4" s="23">
        <f>SUM(P4:S5)</f>
        <v>0</v>
      </c>
      <c r="BA4" s="23">
        <f>SUM(T4:W5)</f>
        <v>0</v>
      </c>
      <c r="BB4" s="23">
        <f>SUM(X4:AA5)</f>
        <v>0</v>
      </c>
      <c r="BC4" s="23">
        <f>SUM(AB4:AE5)</f>
        <v>0</v>
      </c>
      <c r="BD4" s="23">
        <f>SUM(AF4:AI5)</f>
        <v>0</v>
      </c>
      <c r="BE4" s="23">
        <f>SUM(AJ4:AM5)</f>
        <v>0</v>
      </c>
      <c r="BF4" s="23">
        <f>SUM(AW4:BE4)</f>
        <v>-7169.25</v>
      </c>
      <c r="BG4" s="23">
        <f>SUM(AS4-BF4)</f>
        <v>1.0000000000218279E-2</v>
      </c>
      <c r="BH4" s="23">
        <f>SUM(AW4:BD4)</f>
        <v>-7169.25</v>
      </c>
      <c r="BJ4" s="23">
        <f>SUM(AW4)</f>
        <v>-7169.25</v>
      </c>
      <c r="BK4" s="23">
        <f t="shared" ref="BK4:BQ4" si="0">SUM(AY4)</f>
        <v>0</v>
      </c>
      <c r="BL4" s="23">
        <f t="shared" si="0"/>
        <v>0</v>
      </c>
      <c r="BM4" s="23">
        <f t="shared" si="0"/>
        <v>0</v>
      </c>
      <c r="BN4" s="23">
        <f t="shared" si="0"/>
        <v>0</v>
      </c>
      <c r="BO4" s="23">
        <f t="shared" si="0"/>
        <v>0</v>
      </c>
      <c r="BP4" s="23">
        <f t="shared" si="0"/>
        <v>0</v>
      </c>
      <c r="BQ4" s="23">
        <f t="shared" si="0"/>
        <v>0</v>
      </c>
      <c r="BR4" s="23">
        <f>SUM(BJ4:BQ4)</f>
        <v>-7169.25</v>
      </c>
      <c r="BS4" s="23">
        <f>SUM(AS4-BR4)</f>
        <v>1.0000000000218279E-2</v>
      </c>
      <c r="BT4" s="23">
        <f>SUM(BJ4:BP4)</f>
        <v>-7169.25</v>
      </c>
      <c r="BX4" s="73">
        <v>1005</v>
      </c>
      <c r="BY4" s="25" t="s">
        <v>846</v>
      </c>
      <c r="BZ4" s="23">
        <f>SUM(BT4)</f>
        <v>-7169.25</v>
      </c>
      <c r="CA4" s="130">
        <f>SUM(BQ4)</f>
        <v>0</v>
      </c>
      <c r="CB4" s="156">
        <f>SUM(BZ4:CA4)</f>
        <v>-7169.25</v>
      </c>
      <c r="CC4" s="156">
        <f>ROUND(BZ4,0)</f>
        <v>-7169</v>
      </c>
      <c r="CD4" s="156">
        <f>ROUND(CA4,0)</f>
        <v>0</v>
      </c>
      <c r="CE4" s="156">
        <f>SUM(CC4:CD4)</f>
        <v>-7169</v>
      </c>
      <c r="CG4" s="156">
        <f>SUM(BH4,-CC4)</f>
        <v>-0.25</v>
      </c>
      <c r="CH4" s="156">
        <f>SUM(BE4-CD4)</f>
        <v>0</v>
      </c>
      <c r="CJ4" s="204" t="str">
        <f>IF(CE4&gt;0,"Deficit","ok")</f>
        <v>ok</v>
      </c>
      <c r="CK4" s="205">
        <f t="shared" ref="CK4:CK6" si="1">SUMIF(CJ4,"Deficit",AU4)</f>
        <v>0</v>
      </c>
      <c r="CL4">
        <f t="shared" ref="CL4:CL7" si="2">IF(CK4&gt;0,1,0)</f>
        <v>0</v>
      </c>
      <c r="CN4" s="216">
        <f>SUM(BH4)</f>
        <v>-7169.25</v>
      </c>
      <c r="CO4" s="216">
        <f>SUM(BQ4)</f>
        <v>0</v>
      </c>
      <c r="CP4" s="216">
        <f>SUM(CN4:CO4)</f>
        <v>-7169.25</v>
      </c>
      <c r="CQ4" s="156">
        <f t="shared" ref="CQ4:CQ67" si="3">SUM(BF4-CP4)</f>
        <v>0</v>
      </c>
    </row>
    <row r="5" spans="1:95" x14ac:dyDescent="0.2">
      <c r="A5" s="73">
        <v>1005</v>
      </c>
      <c r="B5" s="25" t="s">
        <v>846</v>
      </c>
      <c r="C5" s="25" t="s">
        <v>703</v>
      </c>
      <c r="D5" s="78">
        <f t="array" ref="D5">SUM(IF('SAP report test'!$A$2:$A$2298=$A5,IF('SAP report test'!$D$2:$D$2298=D$3,'SAP report test'!$N$2:$N$2298)))-SUM(H5,L5,P5,T5,X5,AB5,AF5,AJ5,AN5)</f>
        <v>0</v>
      </c>
      <c r="E5" s="78">
        <f t="array" ref="E5">SUM(IF('SAP report test'!$A$2:$A$2298=$A5,IF('SAP report test'!$D$2:$D$2298=E$3,'SAP report test'!$N$2:$N$2298)))-SUM(I5,M5,Q5,U5,Y5,AC5,AG5,AK5,AO5)</f>
        <v>0.19000000000005457</v>
      </c>
      <c r="F5" s="78">
        <f t="array" ref="F5">SUM(IF('SAP report test'!$A$2:$A$2298=$A5,IF('SAP report test'!$D$2:$D$2298=F$3,'SAP report test'!$N$2:$N$2298)))-SUM(J5,N5,R5,V5,Z5,AD5,AH5,AL5,AP5)</f>
        <v>-0.18000000000029104</v>
      </c>
      <c r="G5" s="78">
        <f t="array" ref="G5">SUM(IF('SAP report test'!$A$2:$A$2298=$A5,IF('SAP report test'!$D$2:$D$2298=G$3,'SAP report test'!$N$2:$N$2298)))-SUM(K5,O5,S5,W5,AA5,AE5,AI5,AM5,AQ5)</f>
        <v>0</v>
      </c>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v>2558</v>
      </c>
      <c r="AP5" s="62">
        <v>2162</v>
      </c>
      <c r="AQ5" s="62"/>
      <c r="AS5" s="23"/>
      <c r="AT5" s="42"/>
      <c r="BJ5" s="23">
        <f t="shared" ref="BJ5:BJ68" si="4">SUM(AW5)</f>
        <v>0</v>
      </c>
      <c r="BK5" s="23">
        <f t="shared" ref="BK5:BK68" si="5">SUM(AY5)</f>
        <v>0</v>
      </c>
      <c r="BL5" s="23">
        <f t="shared" ref="BL5:BL68" si="6">SUM(AZ5)</f>
        <v>0</v>
      </c>
      <c r="BM5" s="23">
        <f t="shared" ref="BM5:BM68" si="7">SUM(BA5)</f>
        <v>0</v>
      </c>
      <c r="BN5" s="23">
        <f t="shared" ref="BN5:BN68" si="8">SUM(BB5)</f>
        <v>0</v>
      </c>
      <c r="BO5" s="23">
        <f t="shared" ref="BO5:BO68" si="9">SUM(BC5)</f>
        <v>0</v>
      </c>
      <c r="BP5" s="23">
        <f t="shared" ref="BP5:BP68" si="10">SUM(BD5)</f>
        <v>0</v>
      </c>
      <c r="BQ5" s="23">
        <f t="shared" ref="BQ5:BQ68" si="11">SUM(BE5)</f>
        <v>0</v>
      </c>
      <c r="BR5" s="23">
        <f>SUM(BJ5:BQ5)</f>
        <v>0</v>
      </c>
      <c r="BS5" s="23">
        <f>SUM(AS5-BR5)</f>
        <v>0</v>
      </c>
      <c r="BT5" s="23">
        <f>SUM(BJ5:BP5)</f>
        <v>0</v>
      </c>
      <c r="BX5" s="73">
        <v>1005</v>
      </c>
      <c r="BY5" s="25" t="s">
        <v>846</v>
      </c>
      <c r="BZ5" s="23">
        <f t="shared" ref="BZ5:BZ68" si="12">SUM(BT5)</f>
        <v>0</v>
      </c>
      <c r="CA5" s="130">
        <f t="shared" ref="CA5:CA68" si="13">SUM(BQ5)</f>
        <v>0</v>
      </c>
      <c r="CB5" s="156">
        <f t="shared" ref="CB5:CB68" si="14">SUM(BZ5:CA5)</f>
        <v>0</v>
      </c>
      <c r="CC5" s="156">
        <f t="shared" ref="CC5:CC68" si="15">ROUND(BZ5,0)</f>
        <v>0</v>
      </c>
      <c r="CD5" s="156">
        <f t="shared" ref="CD5:CD68" si="16">ROUND(CA5,0)</f>
        <v>0</v>
      </c>
      <c r="CE5" s="156">
        <f t="shared" ref="CE5:CE68" si="17">SUM(CC5:CD5)</f>
        <v>0</v>
      </c>
      <c r="CG5" s="156">
        <f t="shared" ref="CG5:CG68" si="18">SUM(BH5,-CC5)</f>
        <v>0</v>
      </c>
      <c r="CH5" s="156">
        <f t="shared" ref="CH5:CH68" si="19">SUM(BE5-CD5)</f>
        <v>0</v>
      </c>
      <c r="CJ5" s="204" t="str">
        <f t="shared" ref="CJ5:CJ68" si="20">IF(CE5&gt;0,"Deficit","ok")</f>
        <v>ok</v>
      </c>
      <c r="CK5" s="205">
        <f t="shared" si="1"/>
        <v>0</v>
      </c>
      <c r="CL5">
        <f t="shared" si="2"/>
        <v>0</v>
      </c>
      <c r="CN5" s="216">
        <f t="shared" ref="CN5:CN68" si="21">SUM(BH5)</f>
        <v>0</v>
      </c>
      <c r="CO5" s="216">
        <f t="shared" ref="CO5:CO68" si="22">SUM(BQ5)</f>
        <v>0</v>
      </c>
      <c r="CP5" s="216">
        <f t="shared" ref="CP5:CP45" si="23">SUM(CN5:CO5)</f>
        <v>0</v>
      </c>
      <c r="CQ5" s="156">
        <f t="shared" si="3"/>
        <v>0</v>
      </c>
    </row>
    <row r="6" spans="1:95" x14ac:dyDescent="0.2">
      <c r="A6" s="73">
        <v>1006</v>
      </c>
      <c r="B6" s="25" t="s">
        <v>847</v>
      </c>
      <c r="C6" s="25" t="s">
        <v>702</v>
      </c>
      <c r="D6" s="78"/>
      <c r="E6" s="78"/>
      <c r="F6" s="78"/>
      <c r="G6" s="78"/>
      <c r="H6" s="147">
        <f>SUM(IF('SAP report test'!$A$2:$A$2298=$A6,IF('SAP report test'!$D$2:$D$2298="CI04",'SAP report test'!$N$2:$N$2298)))</f>
        <v>0</v>
      </c>
      <c r="I6" s="148"/>
      <c r="J6" s="148"/>
      <c r="K6" s="149"/>
      <c r="L6" s="147">
        <f>SUMIF(Balances!$A$5:$A$313,$A6,Balances!$P$5:$P$313)-SUMIF(Funding!$A$6:$A$294,$A6,Funding!$D$6:$D$294)</f>
        <v>0</v>
      </c>
      <c r="M6" s="148"/>
      <c r="N6" s="148"/>
      <c r="O6" s="149"/>
      <c r="P6" s="147">
        <f>SUMIF(Balances!$A$5:$A$313,$A6,Balances!$Q$5:$Q$313)-SUMIF(Funding!$A$6:$A$294,$A6,Funding!$E$6:$E$294)</f>
        <v>0</v>
      </c>
      <c r="Q6" s="148"/>
      <c r="R6" s="148"/>
      <c r="S6" s="149"/>
      <c r="T6" s="147">
        <f>SUMIF(Balances!$A$5:$A$313,$A6,Balances!$R$5:$R$313)-SUMIF(Funding!$A$6:$A$294,$A6,Funding!$F$6:$F$294)</f>
        <v>0</v>
      </c>
      <c r="U6" s="148"/>
      <c r="V6" s="148"/>
      <c r="W6" s="149"/>
      <c r="X6" s="147">
        <f>SUMIF(Balances!$A$7:$A$313,$A6,Balances!$S$7:$S$313)</f>
        <v>0</v>
      </c>
      <c r="Y6" s="148"/>
      <c r="Z6" s="148"/>
      <c r="AA6" s="149"/>
      <c r="AB6" s="147">
        <f>SUMIF(Balances!$A$7:$A$313,$A6,Balances!$T$7:$T$313)</f>
        <v>0</v>
      </c>
      <c r="AC6" s="148"/>
      <c r="AD6" s="148"/>
      <c r="AE6" s="149"/>
      <c r="AF6" s="147"/>
      <c r="AG6" s="148"/>
      <c r="AH6" s="148"/>
      <c r="AI6" s="149"/>
      <c r="AJ6" s="147">
        <f t="array" ref="AJ6">SUM(IF('SAP report test'!$A$2:$A$2298=$A6,IF('SAP report test'!$D$2:$D$2298="CI03",'SAP report test'!$N$2:$N$2298)))+SUMIF(Balances!$A$7:$A$313,$A6,Balances!$V$7:$V$313)</f>
        <v>0</v>
      </c>
      <c r="AK6" s="148"/>
      <c r="AL6" s="148"/>
      <c r="AM6" s="149"/>
      <c r="AN6" s="147">
        <f>SUMIF(Balances!$A$5:$A$313,$A6,Balances!$O$5:$O$313)-SUMIF(Funding!$A$6:$A$294,$A6,Funding!$K$6:$K$294)</f>
        <v>-43265.25</v>
      </c>
      <c r="AO6" s="148"/>
      <c r="AP6" s="148"/>
      <c r="AQ6" s="149"/>
      <c r="AS6" s="23">
        <f>SUM(D6:AQ7)</f>
        <v>-43265.25</v>
      </c>
      <c r="AT6" s="42"/>
      <c r="AU6" s="23">
        <f>SUM(AS6:AT6)</f>
        <v>-43265.25</v>
      </c>
      <c r="AW6" s="23">
        <f>SUM(AN6:AQ7)</f>
        <v>-43265.25</v>
      </c>
      <c r="AX6" s="23">
        <f>SUM(H6:K7)</f>
        <v>0</v>
      </c>
      <c r="AY6" s="23">
        <f>SUM(L6:O7)</f>
        <v>0</v>
      </c>
      <c r="AZ6" s="23">
        <f>SUM(P6:S7)</f>
        <v>0</v>
      </c>
      <c r="BA6" s="23">
        <f>SUM(T6:W7)</f>
        <v>0</v>
      </c>
      <c r="BB6" s="23">
        <f>SUM(X6:AA7)</f>
        <v>0</v>
      </c>
      <c r="BC6" s="23">
        <f>SUM(AB6:AE7)</f>
        <v>0</v>
      </c>
      <c r="BD6" s="23">
        <f>SUM(AF6:AI7)</f>
        <v>0</v>
      </c>
      <c r="BE6" s="23">
        <f>SUM(AJ6:AM7)</f>
        <v>0</v>
      </c>
      <c r="BF6" s="23">
        <f>SUM(AW6:BE6)</f>
        <v>-43265.25</v>
      </c>
      <c r="BG6" s="23">
        <f>SUM(AS6-BF6)</f>
        <v>0</v>
      </c>
      <c r="BH6" s="23">
        <f>SUM(AW6:BD6)</f>
        <v>-43265.25</v>
      </c>
      <c r="BJ6" s="23">
        <f t="shared" si="4"/>
        <v>-43265.25</v>
      </c>
      <c r="BK6" s="23">
        <f t="shared" si="5"/>
        <v>0</v>
      </c>
      <c r="BL6" s="23">
        <f t="shared" si="6"/>
        <v>0</v>
      </c>
      <c r="BM6" s="23">
        <f t="shared" si="7"/>
        <v>0</v>
      </c>
      <c r="BN6" s="23">
        <f t="shared" si="8"/>
        <v>0</v>
      </c>
      <c r="BO6" s="23">
        <f t="shared" si="9"/>
        <v>0</v>
      </c>
      <c r="BP6" s="23">
        <f t="shared" si="10"/>
        <v>0</v>
      </c>
      <c r="BQ6" s="23">
        <f t="shared" si="11"/>
        <v>0</v>
      </c>
      <c r="BR6" s="23">
        <f>SUM(BJ6:BQ6)</f>
        <v>-43265.25</v>
      </c>
      <c r="BS6" s="23">
        <f>SUM(AS6-BR6)</f>
        <v>0</v>
      </c>
      <c r="BT6" s="23">
        <f>SUM(BJ6:BP6)</f>
        <v>-43265.25</v>
      </c>
      <c r="BX6" s="73">
        <v>1006</v>
      </c>
      <c r="BY6" s="25" t="s">
        <v>847</v>
      </c>
      <c r="BZ6" s="23">
        <f t="shared" si="12"/>
        <v>-43265.25</v>
      </c>
      <c r="CA6" s="130">
        <f t="shared" si="13"/>
        <v>0</v>
      </c>
      <c r="CB6" s="156">
        <f t="shared" si="14"/>
        <v>-43265.25</v>
      </c>
      <c r="CC6" s="156">
        <f t="shared" si="15"/>
        <v>-43265</v>
      </c>
      <c r="CD6" s="156">
        <f t="shared" si="16"/>
        <v>0</v>
      </c>
      <c r="CE6" s="156">
        <f t="shared" si="17"/>
        <v>-43265</v>
      </c>
      <c r="CG6" s="156">
        <f t="shared" si="18"/>
        <v>-0.25</v>
      </c>
      <c r="CH6" s="156">
        <f t="shared" si="19"/>
        <v>0</v>
      </c>
      <c r="CJ6" s="204" t="str">
        <f t="shared" si="20"/>
        <v>ok</v>
      </c>
      <c r="CK6" s="205">
        <f t="shared" si="1"/>
        <v>0</v>
      </c>
      <c r="CL6">
        <f t="shared" si="2"/>
        <v>0</v>
      </c>
      <c r="CN6" s="216">
        <f t="shared" si="21"/>
        <v>-43265.25</v>
      </c>
      <c r="CO6" s="216">
        <f t="shared" si="22"/>
        <v>0</v>
      </c>
      <c r="CP6" s="216">
        <f t="shared" si="23"/>
        <v>-43265.25</v>
      </c>
      <c r="CQ6" s="156">
        <f t="shared" si="3"/>
        <v>0</v>
      </c>
    </row>
    <row r="7" spans="1:95" x14ac:dyDescent="0.2">
      <c r="A7" s="73">
        <v>1006</v>
      </c>
      <c r="B7" s="25" t="s">
        <v>847</v>
      </c>
      <c r="C7" s="25" t="s">
        <v>703</v>
      </c>
      <c r="D7" s="78">
        <f t="array" ref="D7">SUM(IF('SAP report test'!$A$2:$A$2298=$A7,IF('SAP report test'!$D$2:$D$2298=D$3,'SAP report test'!$N$2:$N$2298)))-SUM(H7,L7,P7,T7,X7,AB7,AF7,AJ7,AN7)</f>
        <v>0</v>
      </c>
      <c r="E7" s="78">
        <f t="array" ref="E7">SUM(IF('SAP report test'!$A$2:$A$2298=$A7,IF('SAP report test'!$D$2:$D$2298=E$3,'SAP report test'!$N$2:$N$2298)))-SUM(I7,M7,Q7,U7,Y7,AC7,AG7,AK7,AO7)</f>
        <v>0</v>
      </c>
      <c r="F7" s="78">
        <f t="array" ref="F7">SUM(IF('SAP report test'!$A$2:$A$2298=$A7,IF('SAP report test'!$D$2:$D$2298=F$3,'SAP report test'!$N$2:$N$2298)))-SUM(J7,N7,R7,V7,Z7,AD7,AH7,AL7,AP7)</f>
        <v>0</v>
      </c>
      <c r="G7" s="78">
        <f t="array" ref="G7">SUM(IF('SAP report test'!$A$2:$A$2298=$A7,IF('SAP report test'!$D$2:$D$2298=G$3,'SAP report test'!$N$2:$N$2298)))-SUM(K7,O7,S7,W7,AA7,AE7,AI7,AM7,AQ7)</f>
        <v>0</v>
      </c>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S7" s="23"/>
      <c r="AT7" s="42"/>
      <c r="BJ7" s="23">
        <f t="shared" si="4"/>
        <v>0</v>
      </c>
      <c r="BK7" s="23">
        <f t="shared" si="5"/>
        <v>0</v>
      </c>
      <c r="BL7" s="23">
        <f t="shared" si="6"/>
        <v>0</v>
      </c>
      <c r="BM7" s="23">
        <f t="shared" si="7"/>
        <v>0</v>
      </c>
      <c r="BN7" s="23">
        <f t="shared" si="8"/>
        <v>0</v>
      </c>
      <c r="BO7" s="23">
        <f t="shared" si="9"/>
        <v>0</v>
      </c>
      <c r="BP7" s="23">
        <f t="shared" si="10"/>
        <v>0</v>
      </c>
      <c r="BQ7" s="23">
        <f t="shared" si="11"/>
        <v>0</v>
      </c>
      <c r="BR7" s="23">
        <f>SUM(BJ7:BQ7)</f>
        <v>0</v>
      </c>
      <c r="BS7" s="23">
        <f>SUM(AS7-BR7)</f>
        <v>0</v>
      </c>
      <c r="BT7" s="23">
        <f>SUM(BJ7:BP7)</f>
        <v>0</v>
      </c>
      <c r="BX7" s="73">
        <v>1006</v>
      </c>
      <c r="BY7" s="25" t="s">
        <v>847</v>
      </c>
      <c r="BZ7" s="23">
        <f t="shared" si="12"/>
        <v>0</v>
      </c>
      <c r="CA7" s="130">
        <f t="shared" si="13"/>
        <v>0</v>
      </c>
      <c r="CB7" s="156">
        <f t="shared" si="14"/>
        <v>0</v>
      </c>
      <c r="CC7" s="156">
        <f t="shared" si="15"/>
        <v>0</v>
      </c>
      <c r="CD7" s="156">
        <f t="shared" si="16"/>
        <v>0</v>
      </c>
      <c r="CE7" s="156">
        <f t="shared" si="17"/>
        <v>0</v>
      </c>
      <c r="CG7" s="156">
        <f t="shared" si="18"/>
        <v>0</v>
      </c>
      <c r="CH7" s="156">
        <f t="shared" si="19"/>
        <v>0</v>
      </c>
      <c r="CJ7" s="204" t="str">
        <f t="shared" si="20"/>
        <v>ok</v>
      </c>
      <c r="CK7" s="205">
        <f t="shared" ref="CK7:CK49" si="24">SUMIF(CJ7,"Deficit",AU7)</f>
        <v>0</v>
      </c>
      <c r="CL7">
        <f t="shared" si="2"/>
        <v>0</v>
      </c>
      <c r="CN7" s="216">
        <f t="shared" si="21"/>
        <v>0</v>
      </c>
      <c r="CO7" s="216">
        <f t="shared" si="22"/>
        <v>0</v>
      </c>
      <c r="CP7" s="216">
        <f t="shared" si="23"/>
        <v>0</v>
      </c>
      <c r="CQ7" s="156">
        <f t="shared" si="3"/>
        <v>0</v>
      </c>
    </row>
    <row r="8" spans="1:95" x14ac:dyDescent="0.2">
      <c r="A8" s="73">
        <v>1010</v>
      </c>
      <c r="B8" s="25" t="s">
        <v>848</v>
      </c>
      <c r="C8" s="25" t="s">
        <v>702</v>
      </c>
      <c r="D8" s="78"/>
      <c r="E8" s="78"/>
      <c r="F8" s="78"/>
      <c r="G8" s="78"/>
      <c r="H8" s="147">
        <f t="array" ref="H8">SUM(IF('SAP report test'!$A$2:$A$2298=$A8,IF('SAP report test'!$D$2:$D$2298="CI04",'SAP report test'!$N$2:$N$2298)))</f>
        <v>0</v>
      </c>
      <c r="I8" s="148"/>
      <c r="J8" s="148"/>
      <c r="K8" s="149"/>
      <c r="L8" s="147">
        <f>SUMIF(Balances!$A$5:$A$313,$A8,Balances!$P$5:$P$313)-SUMIF(Funding!$A$6:$A$294,$A8,Funding!$D$6:$D$294)</f>
        <v>0</v>
      </c>
      <c r="M8" s="148"/>
      <c r="N8" s="148"/>
      <c r="O8" s="149"/>
      <c r="P8" s="147">
        <f>SUMIF(Balances!$A$5:$A$313,$A8,Balances!$Q$5:$Q$313)-SUMIF(Funding!$A$6:$A$294,$A8,Funding!$E$6:$E$294)</f>
        <v>0</v>
      </c>
      <c r="Q8" s="148"/>
      <c r="R8" s="148"/>
      <c r="S8" s="149"/>
      <c r="T8" s="147">
        <f>SUMIF(Balances!$A$5:$A$313,$A8,Balances!$R$5:$R$313)-SUMIF(Funding!$A$6:$A$294,$A8,Funding!$F$6:$F$294)</f>
        <v>0</v>
      </c>
      <c r="U8" s="148"/>
      <c r="V8" s="148"/>
      <c r="W8" s="149"/>
      <c r="X8" s="147">
        <f>SUMIF(Balances!$A$7:$A$313,$A8,Balances!$S$7:$S$313)</f>
        <v>0</v>
      </c>
      <c r="Y8" s="148"/>
      <c r="Z8" s="148"/>
      <c r="AA8" s="149"/>
      <c r="AB8" s="147">
        <f>SUMIF(Balances!$A$7:$A$313,$A8,Balances!$T$7:$T$313)</f>
        <v>0</v>
      </c>
      <c r="AC8" s="148"/>
      <c r="AD8" s="148"/>
      <c r="AE8" s="149"/>
      <c r="AF8" s="147"/>
      <c r="AG8" s="148"/>
      <c r="AH8" s="148"/>
      <c r="AI8" s="149"/>
      <c r="AJ8" s="147">
        <f t="array" ref="AJ8">SUM(IF('SAP report test'!$A$2:$A$2298=$A8,IF('SAP report test'!$D$2:$D$2298="CI03",'SAP report test'!$N$2:$N$2298)))+SUMIF(Balances!$A$7:$A$313,$A8,Balances!$V$7:$V$313)</f>
        <v>0</v>
      </c>
      <c r="AK8" s="148"/>
      <c r="AL8" s="148"/>
      <c r="AM8" s="149"/>
      <c r="AN8" s="147">
        <f>SUMIF(Balances!$A$5:$A$313,$A8,Balances!$O$5:$O$313)-SUMIF(Funding!$A$6:$A$294,$A8,Funding!$K$6:$K$294)</f>
        <v>-26136.5</v>
      </c>
      <c r="AO8" s="148"/>
      <c r="AP8" s="148"/>
      <c r="AQ8" s="149"/>
      <c r="AS8" s="23">
        <f>SUM(D8:AQ9)</f>
        <v>-9077.68</v>
      </c>
      <c r="AT8" s="42"/>
      <c r="AU8" s="23">
        <f>SUM(AS8:AT8)</f>
        <v>-9077.68</v>
      </c>
      <c r="AW8" s="23">
        <f>SUM(AN8:AQ9)</f>
        <v>-9078.5</v>
      </c>
      <c r="AX8" s="23">
        <f>SUM(H8:K9)</f>
        <v>0</v>
      </c>
      <c r="AY8" s="23">
        <f>SUM(L8:O9)</f>
        <v>0</v>
      </c>
      <c r="AZ8" s="23">
        <f>SUM(P8:S9)</f>
        <v>0</v>
      </c>
      <c r="BA8" s="23">
        <f>SUM(T8:W9)</f>
        <v>0</v>
      </c>
      <c r="BB8" s="23">
        <f>SUM(X8:AA9)</f>
        <v>0</v>
      </c>
      <c r="BC8" s="23">
        <f>SUM(AB8:AE9)</f>
        <v>0</v>
      </c>
      <c r="BD8" s="23">
        <f>SUM(AF8:AI9)</f>
        <v>0</v>
      </c>
      <c r="BE8" s="23">
        <f>SUM(AJ8:AM9)</f>
        <v>0</v>
      </c>
      <c r="BF8" s="23">
        <f>SUM(AW8:BE8)</f>
        <v>-9078.5</v>
      </c>
      <c r="BG8" s="23">
        <f>SUM(AS8-BF8)</f>
        <v>0.81999999999970896</v>
      </c>
      <c r="BH8" s="23">
        <f>SUM(AW8:BD8)</f>
        <v>-9078.5</v>
      </c>
      <c r="BJ8" s="23">
        <f t="shared" si="4"/>
        <v>-9078.5</v>
      </c>
      <c r="BK8" s="23">
        <f t="shared" si="5"/>
        <v>0</v>
      </c>
      <c r="BL8" s="23">
        <f t="shared" si="6"/>
        <v>0</v>
      </c>
      <c r="BM8" s="23">
        <f t="shared" si="7"/>
        <v>0</v>
      </c>
      <c r="BN8" s="23">
        <f t="shared" si="8"/>
        <v>0</v>
      </c>
      <c r="BO8" s="23">
        <f t="shared" si="9"/>
        <v>0</v>
      </c>
      <c r="BP8" s="23">
        <f t="shared" si="10"/>
        <v>0</v>
      </c>
      <c r="BQ8" s="23">
        <f t="shared" si="11"/>
        <v>0</v>
      </c>
      <c r="BR8" s="23">
        <f>SUM(BJ8:BQ8)</f>
        <v>-9078.5</v>
      </c>
      <c r="BS8" s="23">
        <f>SUM(AS8-BR8)</f>
        <v>0.81999999999970896</v>
      </c>
      <c r="BT8" s="23">
        <f>SUM(BJ8:BP8)</f>
        <v>-9078.5</v>
      </c>
      <c r="BX8" s="73">
        <v>1010</v>
      </c>
      <c r="BY8" s="25" t="s">
        <v>848</v>
      </c>
      <c r="BZ8" s="23">
        <f t="shared" si="12"/>
        <v>-9078.5</v>
      </c>
      <c r="CA8" s="130">
        <f t="shared" si="13"/>
        <v>0</v>
      </c>
      <c r="CB8" s="156">
        <f t="shared" si="14"/>
        <v>-9078.5</v>
      </c>
      <c r="CC8" s="156">
        <f t="shared" si="15"/>
        <v>-9079</v>
      </c>
      <c r="CD8" s="156">
        <f t="shared" si="16"/>
        <v>0</v>
      </c>
      <c r="CE8" s="156">
        <f t="shared" si="17"/>
        <v>-9079</v>
      </c>
      <c r="CG8" s="156">
        <f t="shared" si="18"/>
        <v>0.5</v>
      </c>
      <c r="CH8" s="156">
        <f t="shared" si="19"/>
        <v>0</v>
      </c>
      <c r="CJ8" s="204" t="str">
        <f t="shared" si="20"/>
        <v>ok</v>
      </c>
      <c r="CK8" s="205">
        <f t="shared" si="24"/>
        <v>0</v>
      </c>
      <c r="CL8">
        <f>IF(CK8&gt;0,1,0)</f>
        <v>0</v>
      </c>
      <c r="CN8" s="216">
        <f t="shared" si="21"/>
        <v>-9078.5</v>
      </c>
      <c r="CO8" s="216">
        <f t="shared" si="22"/>
        <v>0</v>
      </c>
      <c r="CP8" s="216">
        <f t="shared" si="23"/>
        <v>-9078.5</v>
      </c>
      <c r="CQ8" s="156">
        <f t="shared" si="3"/>
        <v>0</v>
      </c>
    </row>
    <row r="9" spans="1:95" x14ac:dyDescent="0.2">
      <c r="A9" s="73">
        <v>1010</v>
      </c>
      <c r="B9" s="25" t="s">
        <v>848</v>
      </c>
      <c r="C9" s="25" t="s">
        <v>703</v>
      </c>
      <c r="D9" s="78">
        <f t="array" ref="D9">SUM(IF('SAP report test'!$A$2:$A$2298=$A9,IF('SAP report test'!$D$2:$D$2298=D$3,'SAP report test'!$N$2:$N$2298)))-SUM(H9,L9,P9,T9,X9,AB9,AF9,AJ9,AN9)</f>
        <v>0</v>
      </c>
      <c r="E9" s="78">
        <f t="array" ref="E9">SUM(IF('SAP report test'!$A$2:$A$2298=$A9,IF('SAP report test'!$D$2:$D$2298=E$3,'SAP report test'!$N$2:$N$2298)))-SUM(I9,M9,Q9,U9,Y9,AC9,AG9,AK9,AO9)</f>
        <v>0.4500000000007276</v>
      </c>
      <c r="F9" s="78">
        <f t="array" ref="F9">SUM(IF('SAP report test'!$A$2:$A$2298=$A9,IF('SAP report test'!$D$2:$D$2298=F$3,'SAP report test'!$N$2:$N$2298)))-SUM(J9,N9,R9,V9,Z9,AD9,AH9,AL9,AP9)</f>
        <v>0</v>
      </c>
      <c r="G9" s="78">
        <f t="array" ref="G9">SUM(IF('SAP report test'!$A$2:$A$2298=$A9,IF('SAP report test'!$D$2:$D$2298=G$3,'SAP report test'!$N$2:$N$2298)))-SUM(K9,O9,S9,W9,AA9,AE9,AI9,AM9,AQ9)</f>
        <v>0.36999999999989086</v>
      </c>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v>12107</v>
      </c>
      <c r="AP9" s="62"/>
      <c r="AQ9" s="62">
        <v>4951</v>
      </c>
      <c r="AS9" s="23"/>
      <c r="AT9" s="42"/>
      <c r="BJ9" s="23">
        <f t="shared" si="4"/>
        <v>0</v>
      </c>
      <c r="BK9" s="23">
        <f t="shared" si="5"/>
        <v>0</v>
      </c>
      <c r="BL9" s="23">
        <f t="shared" si="6"/>
        <v>0</v>
      </c>
      <c r="BM9" s="23">
        <f t="shared" si="7"/>
        <v>0</v>
      </c>
      <c r="BN9" s="23">
        <f t="shared" si="8"/>
        <v>0</v>
      </c>
      <c r="BO9" s="23">
        <f t="shared" si="9"/>
        <v>0</v>
      </c>
      <c r="BP9" s="23">
        <f t="shared" si="10"/>
        <v>0</v>
      </c>
      <c r="BQ9" s="23">
        <f t="shared" si="11"/>
        <v>0</v>
      </c>
      <c r="BR9" s="23">
        <f t="shared" ref="BR9:BR72" si="25">SUM(BJ9:BQ9)</f>
        <v>0</v>
      </c>
      <c r="BS9" s="23">
        <f t="shared" ref="BS9:BS72" si="26">SUM(AS9-BR9)</f>
        <v>0</v>
      </c>
      <c r="BT9" s="23">
        <f t="shared" ref="BT9:BT72" si="27">SUM(BJ9:BP9)</f>
        <v>0</v>
      </c>
      <c r="BX9" s="73">
        <v>1010</v>
      </c>
      <c r="BY9" s="25" t="s">
        <v>848</v>
      </c>
      <c r="BZ9" s="23">
        <f t="shared" si="12"/>
        <v>0</v>
      </c>
      <c r="CA9" s="130">
        <f t="shared" si="13"/>
        <v>0</v>
      </c>
      <c r="CB9" s="156">
        <f t="shared" si="14"/>
        <v>0</v>
      </c>
      <c r="CC9" s="156">
        <f t="shared" si="15"/>
        <v>0</v>
      </c>
      <c r="CD9" s="156">
        <f t="shared" si="16"/>
        <v>0</v>
      </c>
      <c r="CE9" s="156">
        <f t="shared" si="17"/>
        <v>0</v>
      </c>
      <c r="CG9" s="156">
        <f t="shared" si="18"/>
        <v>0</v>
      </c>
      <c r="CH9" s="156">
        <f t="shared" si="19"/>
        <v>0</v>
      </c>
      <c r="CJ9" s="204" t="str">
        <f t="shared" si="20"/>
        <v>ok</v>
      </c>
      <c r="CK9" s="205">
        <f t="shared" si="24"/>
        <v>0</v>
      </c>
      <c r="CL9">
        <f t="shared" ref="CL9:CL72" si="28">IF(CK9&gt;0,1,0)</f>
        <v>0</v>
      </c>
      <c r="CN9" s="216">
        <f t="shared" si="21"/>
        <v>0</v>
      </c>
      <c r="CO9" s="216">
        <f t="shared" si="22"/>
        <v>0</v>
      </c>
      <c r="CP9" s="216">
        <f t="shared" si="23"/>
        <v>0</v>
      </c>
      <c r="CQ9" s="156">
        <f t="shared" si="3"/>
        <v>0</v>
      </c>
    </row>
    <row r="10" spans="1:95" x14ac:dyDescent="0.2">
      <c r="A10" s="73">
        <v>1011</v>
      </c>
      <c r="B10" s="25" t="s">
        <v>849</v>
      </c>
      <c r="C10" s="25" t="s">
        <v>702</v>
      </c>
      <c r="D10" s="78"/>
      <c r="E10" s="78"/>
      <c r="F10" s="78"/>
      <c r="G10" s="78"/>
      <c r="H10" s="147">
        <f t="array" ref="H10">SUM(IF('SAP report test'!$A$2:$A$2298=$A10,IF('SAP report test'!$D$2:$D$2298="CI04",'SAP report test'!$N$2:$N$2298)))</f>
        <v>0</v>
      </c>
      <c r="I10" s="148"/>
      <c r="J10" s="148"/>
      <c r="K10" s="149"/>
      <c r="L10" s="147">
        <f>SUMIF(Balances!$A$5:$A$313,$A10,Balances!$P$5:$P$313)-SUMIF(Funding!$A$6:$A$294,$A10,Funding!$D$6:$D$294)</f>
        <v>0</v>
      </c>
      <c r="M10" s="148"/>
      <c r="N10" s="148"/>
      <c r="O10" s="149"/>
      <c r="P10" s="147">
        <f>SUMIF(Balances!$A$5:$A$313,$A10,Balances!$Q$5:$Q$313)-SUMIF(Funding!$A$6:$A$294,$A10,Funding!$E$6:$E$294)</f>
        <v>0</v>
      </c>
      <c r="Q10" s="148"/>
      <c r="R10" s="148"/>
      <c r="S10" s="149"/>
      <c r="T10" s="147">
        <f>SUMIF(Balances!$A$5:$A$313,$A10,Balances!$R$5:$R$313)-SUMIF(Funding!$A$6:$A$294,$A10,Funding!$F$6:$F$294)</f>
        <v>0</v>
      </c>
      <c r="U10" s="148"/>
      <c r="V10" s="148"/>
      <c r="W10" s="149"/>
      <c r="X10" s="147">
        <f>SUMIF(Balances!$A$7:$A$313,$A10,Balances!$S$7:$S$313)</f>
        <v>0</v>
      </c>
      <c r="Y10" s="148"/>
      <c r="Z10" s="148"/>
      <c r="AA10" s="149"/>
      <c r="AB10" s="147">
        <f>SUMIF(Balances!$A$7:$A$313,$A10,Balances!$T$7:$T$313)</f>
        <v>0</v>
      </c>
      <c r="AC10" s="148"/>
      <c r="AD10" s="148"/>
      <c r="AE10" s="149"/>
      <c r="AF10" s="147"/>
      <c r="AG10" s="148"/>
      <c r="AH10" s="148"/>
      <c r="AI10" s="149"/>
      <c r="AJ10" s="147">
        <f t="array" ref="AJ10">SUM(IF('SAP report test'!$A$2:$A$2298=$A10,IF('SAP report test'!$D$2:$D$2298="CI03",'SAP report test'!$N$2:$N$2298)))+SUMIF(Balances!$A$7:$A$313,$A10,Balances!$V$7:$V$313)</f>
        <v>0</v>
      </c>
      <c r="AK10" s="148"/>
      <c r="AL10" s="148"/>
      <c r="AM10" s="149"/>
      <c r="AN10" s="147">
        <f>SUMIF(Balances!$A$5:$A$313,$A10,Balances!$O$5:$O$313)-SUMIF(Funding!$A$6:$A$294,$A10,Funding!$K$6:$K$294)</f>
        <v>-12288.25</v>
      </c>
      <c r="AO10" s="148"/>
      <c r="AP10" s="148"/>
      <c r="AQ10" s="149"/>
      <c r="AS10" s="23">
        <f>SUM(D10:AQ11)</f>
        <v>-6728.26</v>
      </c>
      <c r="AT10" s="42"/>
      <c r="AU10" s="23">
        <f>SUM(AS10:AT10)</f>
        <v>-6728.26</v>
      </c>
      <c r="AW10" s="23">
        <f>SUM(AN10:AQ11)</f>
        <v>-6728.25</v>
      </c>
      <c r="AX10" s="23">
        <f>SUM(H10:K11)</f>
        <v>0</v>
      </c>
      <c r="AY10" s="23">
        <f>SUM(L10:O11)</f>
        <v>0</v>
      </c>
      <c r="AZ10" s="23">
        <f>SUM(P10:S11)</f>
        <v>0</v>
      </c>
      <c r="BA10" s="23">
        <f>SUM(T10:W11)</f>
        <v>0</v>
      </c>
      <c r="BB10" s="23">
        <f>SUM(X10:AA11)</f>
        <v>0</v>
      </c>
      <c r="BC10" s="23">
        <f>SUM(AB10:AE11)</f>
        <v>0</v>
      </c>
      <c r="BD10" s="23">
        <f>SUM(AF10:AI11)</f>
        <v>0</v>
      </c>
      <c r="BE10" s="23">
        <f>SUM(AJ10:AM11)</f>
        <v>0</v>
      </c>
      <c r="BF10" s="23">
        <f>SUM(AW10:BE10)</f>
        <v>-6728.25</v>
      </c>
      <c r="BG10" s="23">
        <f>SUM(AS10-BF10)</f>
        <v>-1.0000000000218279E-2</v>
      </c>
      <c r="BH10" s="23">
        <f>SUM(AW10:BD10)</f>
        <v>-6728.25</v>
      </c>
      <c r="BJ10" s="23">
        <f t="shared" si="4"/>
        <v>-6728.25</v>
      </c>
      <c r="BK10" s="23">
        <f t="shared" si="5"/>
        <v>0</v>
      </c>
      <c r="BL10" s="23">
        <f t="shared" si="6"/>
        <v>0</v>
      </c>
      <c r="BM10" s="23">
        <f t="shared" si="7"/>
        <v>0</v>
      </c>
      <c r="BN10" s="23">
        <f t="shared" si="8"/>
        <v>0</v>
      </c>
      <c r="BO10" s="23">
        <f t="shared" si="9"/>
        <v>0</v>
      </c>
      <c r="BP10" s="23">
        <f t="shared" si="10"/>
        <v>0</v>
      </c>
      <c r="BQ10" s="23">
        <f t="shared" si="11"/>
        <v>0</v>
      </c>
      <c r="BR10" s="23">
        <f t="shared" si="25"/>
        <v>-6728.25</v>
      </c>
      <c r="BS10" s="23">
        <f t="shared" si="26"/>
        <v>-1.0000000000218279E-2</v>
      </c>
      <c r="BT10" s="23">
        <f t="shared" si="27"/>
        <v>-6728.25</v>
      </c>
      <c r="BX10" s="73">
        <v>1011</v>
      </c>
      <c r="BY10" s="25" t="s">
        <v>849</v>
      </c>
      <c r="BZ10" s="23">
        <f t="shared" si="12"/>
        <v>-6728.25</v>
      </c>
      <c r="CA10" s="130">
        <f t="shared" si="13"/>
        <v>0</v>
      </c>
      <c r="CB10" s="156">
        <f t="shared" si="14"/>
        <v>-6728.25</v>
      </c>
      <c r="CC10" s="156">
        <f t="shared" si="15"/>
        <v>-6728</v>
      </c>
      <c r="CD10" s="156">
        <f t="shared" si="16"/>
        <v>0</v>
      </c>
      <c r="CE10" s="156">
        <f t="shared" si="17"/>
        <v>-6728</v>
      </c>
      <c r="CG10" s="156">
        <f t="shared" si="18"/>
        <v>-0.25</v>
      </c>
      <c r="CH10" s="156">
        <f t="shared" si="19"/>
        <v>0</v>
      </c>
      <c r="CJ10" s="204" t="str">
        <f t="shared" si="20"/>
        <v>ok</v>
      </c>
      <c r="CK10" s="205">
        <f t="shared" si="24"/>
        <v>0</v>
      </c>
      <c r="CL10">
        <f t="shared" si="28"/>
        <v>0</v>
      </c>
      <c r="CN10" s="216">
        <f t="shared" si="21"/>
        <v>-6728.25</v>
      </c>
      <c r="CO10" s="216">
        <f t="shared" si="22"/>
        <v>0</v>
      </c>
      <c r="CP10" s="216">
        <f t="shared" si="23"/>
        <v>-6728.25</v>
      </c>
      <c r="CQ10" s="156">
        <f t="shared" si="3"/>
        <v>0</v>
      </c>
    </row>
    <row r="11" spans="1:95" x14ac:dyDescent="0.2">
      <c r="A11" s="73">
        <v>1011</v>
      </c>
      <c r="B11" s="25" t="s">
        <v>849</v>
      </c>
      <c r="C11" s="25" t="s">
        <v>703</v>
      </c>
      <c r="D11" s="78">
        <f t="array" ref="D11">SUM(IF('SAP report test'!$A$2:$A$2298=$A11,IF('SAP report test'!$D$2:$D$2298=D$3,'SAP report test'!$N$2:$N$2298)))-SUM(H11,L11,P11,T11,X11,AB11,AF11,AJ11,AN11)</f>
        <v>0</v>
      </c>
      <c r="E11" s="78">
        <f t="array" ref="E11">SUM(IF('SAP report test'!$A$2:$A$2298=$A11,IF('SAP report test'!$D$2:$D$2298=E$3,'SAP report test'!$N$2:$N$2298)))-SUM(I11,M11,Q11,U11,Y11,AC11,AG11,AK11,AO11)</f>
        <v>0</v>
      </c>
      <c r="F11" s="78">
        <f t="array" ref="F11">SUM(IF('SAP report test'!$A$2:$A$2298=$A11,IF('SAP report test'!$D$2:$D$2298=F$3,'SAP report test'!$N$2:$N$2298)))-SUM(J11,N11,R11,V11,Z11,AD11,AH11,AL11,AP11)</f>
        <v>0</v>
      </c>
      <c r="G11" s="78">
        <f t="array" ref="G11">SUM(IF('SAP report test'!$A$2:$A$2298=$A11,IF('SAP report test'!$D$2:$D$2298=G$3,'SAP report test'!$N$2:$N$2298)))-SUM(K11,O11,S11,W11,AA11,AE11,AI11,AM11,AQ11)</f>
        <v>-9.9999999997635314E-3</v>
      </c>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v>2340</v>
      </c>
      <c r="AP11" s="62"/>
      <c r="AQ11" s="62">
        <v>3220</v>
      </c>
      <c r="AS11" s="23"/>
      <c r="AT11" s="42"/>
      <c r="BJ11" s="23">
        <f t="shared" si="4"/>
        <v>0</v>
      </c>
      <c r="BK11" s="23">
        <f t="shared" si="5"/>
        <v>0</v>
      </c>
      <c r="BL11" s="23">
        <f t="shared" si="6"/>
        <v>0</v>
      </c>
      <c r="BM11" s="23">
        <f t="shared" si="7"/>
        <v>0</v>
      </c>
      <c r="BN11" s="23">
        <f t="shared" si="8"/>
        <v>0</v>
      </c>
      <c r="BO11" s="23">
        <f t="shared" si="9"/>
        <v>0</v>
      </c>
      <c r="BP11" s="23">
        <f t="shared" si="10"/>
        <v>0</v>
      </c>
      <c r="BQ11" s="23">
        <f t="shared" si="11"/>
        <v>0</v>
      </c>
      <c r="BR11" s="23">
        <f t="shared" si="25"/>
        <v>0</v>
      </c>
      <c r="BS11" s="23">
        <f t="shared" si="26"/>
        <v>0</v>
      </c>
      <c r="BT11" s="23">
        <f t="shared" si="27"/>
        <v>0</v>
      </c>
      <c r="BX11" s="73">
        <v>1011</v>
      </c>
      <c r="BY11" s="25" t="s">
        <v>849</v>
      </c>
      <c r="BZ11" s="23">
        <f t="shared" si="12"/>
        <v>0</v>
      </c>
      <c r="CA11" s="130">
        <f t="shared" si="13"/>
        <v>0</v>
      </c>
      <c r="CB11" s="156">
        <f t="shared" si="14"/>
        <v>0</v>
      </c>
      <c r="CC11" s="156">
        <f t="shared" si="15"/>
        <v>0</v>
      </c>
      <c r="CD11" s="156">
        <f t="shared" si="16"/>
        <v>0</v>
      </c>
      <c r="CE11" s="156">
        <f t="shared" si="17"/>
        <v>0</v>
      </c>
      <c r="CG11" s="156">
        <f t="shared" si="18"/>
        <v>0</v>
      </c>
      <c r="CH11" s="156">
        <f t="shared" si="19"/>
        <v>0</v>
      </c>
      <c r="CJ11" s="204" t="str">
        <f t="shared" si="20"/>
        <v>ok</v>
      </c>
      <c r="CK11" s="205">
        <f t="shared" si="24"/>
        <v>0</v>
      </c>
      <c r="CL11">
        <f t="shared" si="28"/>
        <v>0</v>
      </c>
      <c r="CN11" s="216">
        <f t="shared" si="21"/>
        <v>0</v>
      </c>
      <c r="CO11" s="216">
        <f t="shared" si="22"/>
        <v>0</v>
      </c>
      <c r="CP11" s="216">
        <f t="shared" si="23"/>
        <v>0</v>
      </c>
      <c r="CQ11" s="156">
        <f t="shared" si="3"/>
        <v>0</v>
      </c>
    </row>
    <row r="12" spans="1:95" x14ac:dyDescent="0.2">
      <c r="A12" s="73">
        <v>1016</v>
      </c>
      <c r="B12" s="25" t="s">
        <v>850</v>
      </c>
      <c r="C12" s="25" t="s">
        <v>702</v>
      </c>
      <c r="D12" s="78"/>
      <c r="E12" s="78"/>
      <c r="F12" s="78"/>
      <c r="G12" s="78"/>
      <c r="H12" s="147">
        <f t="array" ref="H12">SUM(IF('SAP report test'!$A$2:$A$2298=$A12,IF('SAP report test'!$D$2:$D$2298="CI04",'SAP report test'!$N$2:$N$2298)))</f>
        <v>0</v>
      </c>
      <c r="I12" s="148"/>
      <c r="J12" s="148"/>
      <c r="K12" s="149"/>
      <c r="L12" s="147">
        <f>SUMIF(Balances!$A$5:$A$313,$A12,Balances!$P$5:$P$313)-SUMIF(Funding!$A$6:$A$294,$A12,Funding!$D$6:$D$294)</f>
        <v>0</v>
      </c>
      <c r="M12" s="148"/>
      <c r="N12" s="148"/>
      <c r="O12" s="149"/>
      <c r="P12" s="147">
        <f>SUMIF(Balances!$A$5:$A$313,$A12,Balances!$Q$5:$Q$313)-SUMIF(Funding!$A$6:$A$294,$A12,Funding!$E$6:$E$294)</f>
        <v>0</v>
      </c>
      <c r="Q12" s="148"/>
      <c r="R12" s="148"/>
      <c r="S12" s="149"/>
      <c r="T12" s="147">
        <f>SUMIF(Balances!$A$5:$A$313,$A12,Balances!$R$5:$R$313)-SUMIF(Funding!$A$6:$A$294,$A12,Funding!$F$6:$F$294)</f>
        <v>0</v>
      </c>
      <c r="U12" s="148"/>
      <c r="V12" s="148"/>
      <c r="W12" s="149"/>
      <c r="X12" s="147">
        <f>SUMIF(Balances!$A$7:$A$313,$A12,Balances!$S$7:$S$313)</f>
        <v>0</v>
      </c>
      <c r="Y12" s="148"/>
      <c r="Z12" s="148"/>
      <c r="AA12" s="149"/>
      <c r="AB12" s="147">
        <f>SUMIF(Balances!$A$7:$A$313,$A12,Balances!$T$7:$T$313)</f>
        <v>0</v>
      </c>
      <c r="AC12" s="148"/>
      <c r="AD12" s="148"/>
      <c r="AE12" s="149"/>
      <c r="AF12" s="147"/>
      <c r="AG12" s="148"/>
      <c r="AH12" s="148"/>
      <c r="AI12" s="149"/>
      <c r="AJ12" s="147">
        <f t="array" ref="AJ12">SUM(IF('SAP report test'!$A$2:$A$2298=$A12,IF('SAP report test'!$D$2:$D$2298="CI03",'SAP report test'!$N$2:$N$2298)))+SUMIF(Balances!$A$7:$A$313,$A12,Balances!$V$7:$V$313)</f>
        <v>0</v>
      </c>
      <c r="AK12" s="148"/>
      <c r="AL12" s="148"/>
      <c r="AM12" s="149"/>
      <c r="AN12" s="147">
        <f>SUMIF(Balances!$A$5:$A$313,$A12,Balances!$O$5:$O$313)-SUMIF(Funding!$A$6:$A$294,$A12,Funding!$K$6:$K$294)</f>
        <v>0</v>
      </c>
      <c r="AO12" s="148"/>
      <c r="AP12" s="148"/>
      <c r="AQ12" s="149"/>
      <c r="AS12" s="23">
        <f>SUM(D12:AQ13)</f>
        <v>0</v>
      </c>
      <c r="AT12" s="130"/>
      <c r="AU12" s="23">
        <f>SUM(AS12:AT12)</f>
        <v>0</v>
      </c>
      <c r="AW12" s="23">
        <f>SUM(AN12:AQ13)</f>
        <v>0</v>
      </c>
      <c r="AX12" s="23">
        <f>SUM(H12:K13)</f>
        <v>0</v>
      </c>
      <c r="AY12" s="23">
        <f>SUM(L12:O13)</f>
        <v>0</v>
      </c>
      <c r="AZ12" s="23">
        <f>SUM(P12:S13)</f>
        <v>0</v>
      </c>
      <c r="BA12" s="23">
        <f>SUM(T12:W13)</f>
        <v>0</v>
      </c>
      <c r="BB12" s="23">
        <f>SUM(X12:AA13)</f>
        <v>0</v>
      </c>
      <c r="BC12" s="23">
        <f>SUM(AB12:AE13)</f>
        <v>0</v>
      </c>
      <c r="BD12" s="23">
        <f>SUM(AF12:AI13)</f>
        <v>0</v>
      </c>
      <c r="BE12" s="23">
        <f>SUM(AJ12:AM13)</f>
        <v>0</v>
      </c>
      <c r="BF12" s="23">
        <f>SUM(AW12:BE12)</f>
        <v>0</v>
      </c>
      <c r="BG12" s="23">
        <f>SUM(AS12-BF12)</f>
        <v>0</v>
      </c>
      <c r="BH12" s="23">
        <f>SUM(AW12:BD12)</f>
        <v>0</v>
      </c>
      <c r="BJ12" s="23">
        <f t="shared" si="4"/>
        <v>0</v>
      </c>
      <c r="BK12" s="23">
        <f t="shared" si="5"/>
        <v>0</v>
      </c>
      <c r="BL12" s="23">
        <f t="shared" si="6"/>
        <v>0</v>
      </c>
      <c r="BM12" s="23">
        <f t="shared" si="7"/>
        <v>0</v>
      </c>
      <c r="BN12" s="23">
        <f t="shared" si="8"/>
        <v>0</v>
      </c>
      <c r="BO12" s="23">
        <f t="shared" si="9"/>
        <v>0</v>
      </c>
      <c r="BP12" s="23">
        <f t="shared" si="10"/>
        <v>0</v>
      </c>
      <c r="BQ12" s="23">
        <f t="shared" si="11"/>
        <v>0</v>
      </c>
      <c r="BR12" s="23">
        <f t="shared" si="25"/>
        <v>0</v>
      </c>
      <c r="BS12" s="23">
        <f t="shared" si="26"/>
        <v>0</v>
      </c>
      <c r="BT12" s="23">
        <f t="shared" si="27"/>
        <v>0</v>
      </c>
      <c r="BX12" s="73">
        <v>1016</v>
      </c>
      <c r="BY12" s="25" t="s">
        <v>850</v>
      </c>
      <c r="BZ12" s="23">
        <f t="shared" si="12"/>
        <v>0</v>
      </c>
      <c r="CA12" s="130">
        <f t="shared" si="13"/>
        <v>0</v>
      </c>
      <c r="CB12" s="156">
        <f t="shared" si="14"/>
        <v>0</v>
      </c>
      <c r="CC12" s="156">
        <f t="shared" si="15"/>
        <v>0</v>
      </c>
      <c r="CD12" s="156">
        <f t="shared" si="16"/>
        <v>0</v>
      </c>
      <c r="CE12" s="156">
        <f t="shared" si="17"/>
        <v>0</v>
      </c>
      <c r="CG12" s="156">
        <f t="shared" si="18"/>
        <v>0</v>
      </c>
      <c r="CH12" s="156">
        <f t="shared" si="19"/>
        <v>0</v>
      </c>
      <c r="CJ12" s="204" t="str">
        <f t="shared" si="20"/>
        <v>ok</v>
      </c>
      <c r="CK12" s="205">
        <f t="shared" si="24"/>
        <v>0</v>
      </c>
      <c r="CL12">
        <f t="shared" si="28"/>
        <v>0</v>
      </c>
      <c r="CN12" s="216">
        <f t="shared" si="21"/>
        <v>0</v>
      </c>
      <c r="CO12" s="216">
        <f t="shared" si="22"/>
        <v>0</v>
      </c>
      <c r="CP12" s="216">
        <f t="shared" si="23"/>
        <v>0</v>
      </c>
      <c r="CQ12" s="156">
        <f t="shared" si="3"/>
        <v>0</v>
      </c>
    </row>
    <row r="13" spans="1:95" x14ac:dyDescent="0.2">
      <c r="A13" s="73">
        <v>1016</v>
      </c>
      <c r="B13" s="25" t="s">
        <v>850</v>
      </c>
      <c r="C13" s="25" t="s">
        <v>703</v>
      </c>
      <c r="D13" s="78">
        <f t="array" ref="D13">SUM(IF('SAP report test'!$A$2:$A$2298=$A13,IF('SAP report test'!$D$2:$D$2298=D$3,'SAP report test'!$N$2:$N$2298)))-SUM(H13,L13,P13,T13,X13,AB13,AF13,AJ13,AN13)</f>
        <v>0</v>
      </c>
      <c r="E13" s="78">
        <f t="array" ref="E13">SUM(IF('SAP report test'!$A$2:$A$2298=$A13,IF('SAP report test'!$D$2:$D$2298=E$3,'SAP report test'!$N$2:$N$2298)))-SUM(I13,M13,Q13,U13,Y13,AC13,AG13,AK13,AO13)</f>
        <v>0</v>
      </c>
      <c r="F13" s="78">
        <f t="array" ref="F13">SUM(IF('SAP report test'!$A$2:$A$2298=$A13,IF('SAP report test'!$D$2:$D$2298=F$3,'SAP report test'!$N$2:$N$2298)))-SUM(J13,N13,R13,V13,Z13,AD13,AH13,AL13,AP13)</f>
        <v>0</v>
      </c>
      <c r="G13" s="78">
        <f t="array" ref="G13">SUM(IF('SAP report test'!$A$2:$A$2298=$A13,IF('SAP report test'!$D$2:$D$2298=G$3,'SAP report test'!$N$2:$N$2298)))-SUM(K13,O13,S13,W13,AA13,AE13,AI13,AM13,AQ13)</f>
        <v>0</v>
      </c>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S13" s="23"/>
      <c r="AT13" s="42"/>
      <c r="BJ13" s="23">
        <f t="shared" si="4"/>
        <v>0</v>
      </c>
      <c r="BK13" s="23">
        <f t="shared" si="5"/>
        <v>0</v>
      </c>
      <c r="BL13" s="23">
        <f t="shared" si="6"/>
        <v>0</v>
      </c>
      <c r="BM13" s="23">
        <f t="shared" si="7"/>
        <v>0</v>
      </c>
      <c r="BN13" s="23">
        <f t="shared" si="8"/>
        <v>0</v>
      </c>
      <c r="BO13" s="23">
        <f t="shared" si="9"/>
        <v>0</v>
      </c>
      <c r="BP13" s="23">
        <f t="shared" si="10"/>
        <v>0</v>
      </c>
      <c r="BQ13" s="23">
        <f t="shared" si="11"/>
        <v>0</v>
      </c>
      <c r="BR13" s="23">
        <f t="shared" si="25"/>
        <v>0</v>
      </c>
      <c r="BS13" s="23">
        <f t="shared" si="26"/>
        <v>0</v>
      </c>
      <c r="BT13" s="23">
        <f t="shared" si="27"/>
        <v>0</v>
      </c>
      <c r="BX13" s="73">
        <v>1016</v>
      </c>
      <c r="BY13" s="25" t="s">
        <v>850</v>
      </c>
      <c r="BZ13" s="23">
        <f t="shared" si="12"/>
        <v>0</v>
      </c>
      <c r="CA13" s="130">
        <f t="shared" si="13"/>
        <v>0</v>
      </c>
      <c r="CB13" s="156">
        <f t="shared" si="14"/>
        <v>0</v>
      </c>
      <c r="CC13" s="156">
        <f t="shared" si="15"/>
        <v>0</v>
      </c>
      <c r="CD13" s="156">
        <f t="shared" si="16"/>
        <v>0</v>
      </c>
      <c r="CE13" s="156">
        <f t="shared" si="17"/>
        <v>0</v>
      </c>
      <c r="CG13" s="156">
        <f t="shared" si="18"/>
        <v>0</v>
      </c>
      <c r="CH13" s="156">
        <f t="shared" si="19"/>
        <v>0</v>
      </c>
      <c r="CJ13" s="204" t="str">
        <f t="shared" si="20"/>
        <v>ok</v>
      </c>
      <c r="CK13" s="205">
        <f t="shared" si="24"/>
        <v>0</v>
      </c>
      <c r="CL13">
        <f t="shared" si="28"/>
        <v>0</v>
      </c>
      <c r="CN13" s="216">
        <f t="shared" si="21"/>
        <v>0</v>
      </c>
      <c r="CO13" s="216">
        <f t="shared" si="22"/>
        <v>0</v>
      </c>
      <c r="CP13" s="216">
        <f t="shared" si="23"/>
        <v>0</v>
      </c>
      <c r="CQ13" s="156">
        <f t="shared" si="3"/>
        <v>0</v>
      </c>
    </row>
    <row r="14" spans="1:95" x14ac:dyDescent="0.2">
      <c r="A14" s="73">
        <v>1017</v>
      </c>
      <c r="B14" s="25" t="s">
        <v>851</v>
      </c>
      <c r="C14" s="25" t="s">
        <v>702</v>
      </c>
      <c r="D14" s="78"/>
      <c r="E14" s="78"/>
      <c r="F14" s="78"/>
      <c r="G14" s="78"/>
      <c r="H14" s="147">
        <f t="array" ref="H14">SUM(IF('SAP report test'!$A$2:$A$2298=$A14,IF('SAP report test'!$D$2:$D$2298="CI04",'SAP report test'!$N$2:$N$2298)))</f>
        <v>-36381</v>
      </c>
      <c r="I14" s="148"/>
      <c r="J14" s="148"/>
      <c r="K14" s="149"/>
      <c r="L14" s="147">
        <f>SUMIF(Balances!$A$5:$A$313,$A14,Balances!$P$5:$P$313)-SUMIF(Funding!$A$6:$A$294,$A14,Funding!$D$6:$D$294)</f>
        <v>0</v>
      </c>
      <c r="M14" s="148"/>
      <c r="N14" s="148"/>
      <c r="O14" s="149"/>
      <c r="P14" s="147">
        <f>SUMIF(Balances!$A$5:$A$313,$A14,Balances!$Q$5:$Q$313)-SUMIF(Funding!$A$6:$A$294,$A14,Funding!$E$6:$E$294)</f>
        <v>0</v>
      </c>
      <c r="Q14" s="148"/>
      <c r="R14" s="148"/>
      <c r="S14" s="149"/>
      <c r="T14" s="147">
        <f>SUMIF(Balances!$A$5:$A$313,$A14,Balances!$R$5:$R$313)-SUMIF(Funding!$A$6:$A$294,$A14,Funding!$F$6:$F$294)</f>
        <v>0</v>
      </c>
      <c r="U14" s="148"/>
      <c r="V14" s="148"/>
      <c r="W14" s="149"/>
      <c r="X14" s="147">
        <f>SUMIF(Balances!$A$7:$A$313,$A14,Balances!$S$7:$S$313)</f>
        <v>0</v>
      </c>
      <c r="Y14" s="148"/>
      <c r="Z14" s="148"/>
      <c r="AA14" s="149"/>
      <c r="AB14" s="147">
        <f>SUMIF(Balances!$A$7:$A$313,$A14,Balances!$T$7:$T$313)</f>
        <v>0</v>
      </c>
      <c r="AC14" s="148"/>
      <c r="AD14" s="148"/>
      <c r="AE14" s="149"/>
      <c r="AF14" s="147"/>
      <c r="AG14" s="148"/>
      <c r="AH14" s="148"/>
      <c r="AI14" s="149"/>
      <c r="AJ14" s="147">
        <f t="array" ref="AJ14">SUM(IF('SAP report test'!$A$2:$A$2298=$A14,IF('SAP report test'!$D$2:$D$2298="CI03",'SAP report test'!$N$2:$N$2298)))+SUMIF(Balances!$A$7:$A$313,$A14,Balances!$V$7:$V$313)</f>
        <v>0</v>
      </c>
      <c r="AK14" s="148"/>
      <c r="AL14" s="148"/>
      <c r="AM14" s="149"/>
      <c r="AN14" s="147">
        <f>SUMIF(Balances!$A$5:$A$313,$A14,Balances!$O$5:$O$313)-SUMIF(Funding!$A$6:$A$294,$A14,Funding!$K$6:$K$294)</f>
        <v>-23984</v>
      </c>
      <c r="AO14" s="148"/>
      <c r="AP14" s="148"/>
      <c r="AQ14" s="149"/>
      <c r="AS14" s="23">
        <f>SUM(D14:AQ15)</f>
        <v>-0.41000000000349246</v>
      </c>
      <c r="AT14" s="42"/>
      <c r="AU14" s="23">
        <f>SUM(AS14:AT14)</f>
        <v>-0.41000000000349246</v>
      </c>
      <c r="AW14" s="23">
        <f>SUM(AN14:AQ15)</f>
        <v>0</v>
      </c>
      <c r="AX14" s="23">
        <f>SUM(H14:K15)</f>
        <v>0</v>
      </c>
      <c r="AY14" s="23">
        <f>SUM(L14:O15)</f>
        <v>0</v>
      </c>
      <c r="AZ14" s="23">
        <f>SUM(P14:S15)</f>
        <v>0</v>
      </c>
      <c r="BA14" s="23">
        <f>SUM(T14:W15)</f>
        <v>0</v>
      </c>
      <c r="BB14" s="23">
        <f>SUM(X14:AA15)</f>
        <v>0</v>
      </c>
      <c r="BC14" s="23">
        <f>SUM(AB14:AE15)</f>
        <v>0</v>
      </c>
      <c r="BD14" s="23">
        <f>SUM(AF14:AI15)</f>
        <v>0</v>
      </c>
      <c r="BE14" s="23">
        <f>SUM(AJ14:AM15)</f>
        <v>0</v>
      </c>
      <c r="BF14" s="23">
        <f>SUM(AW14:BE14)</f>
        <v>0</v>
      </c>
      <c r="BG14" s="23">
        <f>SUM(AS14-BF14)</f>
        <v>-0.41000000000349246</v>
      </c>
      <c r="BH14" s="23">
        <f>SUM(AW14:BD14)</f>
        <v>0</v>
      </c>
      <c r="BJ14" s="23">
        <f t="shared" si="4"/>
        <v>0</v>
      </c>
      <c r="BK14" s="23">
        <f t="shared" si="5"/>
        <v>0</v>
      </c>
      <c r="BL14" s="23">
        <f t="shared" si="6"/>
        <v>0</v>
      </c>
      <c r="BM14" s="23">
        <f t="shared" si="7"/>
        <v>0</v>
      </c>
      <c r="BN14" s="23">
        <f t="shared" si="8"/>
        <v>0</v>
      </c>
      <c r="BO14" s="23">
        <f t="shared" si="9"/>
        <v>0</v>
      </c>
      <c r="BP14" s="23">
        <f t="shared" si="10"/>
        <v>0</v>
      </c>
      <c r="BQ14" s="23">
        <f t="shared" si="11"/>
        <v>0</v>
      </c>
      <c r="BR14" s="23">
        <f t="shared" si="25"/>
        <v>0</v>
      </c>
      <c r="BS14" s="23">
        <f t="shared" si="26"/>
        <v>-0.41000000000349246</v>
      </c>
      <c r="BT14" s="23">
        <f t="shared" si="27"/>
        <v>0</v>
      </c>
      <c r="BX14" s="73">
        <v>1017</v>
      </c>
      <c r="BY14" s="25" t="s">
        <v>851</v>
      </c>
      <c r="BZ14" s="23">
        <f t="shared" si="12"/>
        <v>0</v>
      </c>
      <c r="CA14" s="130">
        <f t="shared" si="13"/>
        <v>0</v>
      </c>
      <c r="CB14" s="156">
        <f t="shared" si="14"/>
        <v>0</v>
      </c>
      <c r="CC14" s="156">
        <f t="shared" si="15"/>
        <v>0</v>
      </c>
      <c r="CD14" s="156">
        <f t="shared" si="16"/>
        <v>0</v>
      </c>
      <c r="CE14" s="156">
        <f t="shared" si="17"/>
        <v>0</v>
      </c>
      <c r="CG14" s="156">
        <f t="shared" si="18"/>
        <v>0</v>
      </c>
      <c r="CH14" s="156">
        <f t="shared" si="19"/>
        <v>0</v>
      </c>
      <c r="CJ14" s="204" t="str">
        <f t="shared" si="20"/>
        <v>ok</v>
      </c>
      <c r="CK14" s="205">
        <f t="shared" si="24"/>
        <v>0</v>
      </c>
      <c r="CL14">
        <f t="shared" si="28"/>
        <v>0</v>
      </c>
      <c r="CN14" s="216">
        <f t="shared" si="21"/>
        <v>0</v>
      </c>
      <c r="CO14" s="216">
        <f t="shared" si="22"/>
        <v>0</v>
      </c>
      <c r="CP14" s="216">
        <f t="shared" si="23"/>
        <v>0</v>
      </c>
      <c r="CQ14" s="156">
        <f t="shared" si="3"/>
        <v>0</v>
      </c>
    </row>
    <row r="15" spans="1:95" x14ac:dyDescent="0.2">
      <c r="A15" s="73">
        <v>1017</v>
      </c>
      <c r="B15" s="25" t="s">
        <v>851</v>
      </c>
      <c r="C15" s="25" t="s">
        <v>703</v>
      </c>
      <c r="D15" s="78">
        <f t="array" ref="D15">SUM(IF('SAP report test'!$A$2:$A$2298=$A15,IF('SAP report test'!$D$2:$D$2298=D$3,'SAP report test'!$N$2:$N$2298)))-SUM(H15,L15,P15,T15,X15,AB15,AF15,AJ15,AN15)</f>
        <v>0</v>
      </c>
      <c r="E15" s="78">
        <f t="array" ref="E15">SUM(IF('SAP report test'!$A$2:$A$2298=$A15,IF('SAP report test'!$D$2:$D$2298=E$3,'SAP report test'!$N$2:$N$2298)))-SUM(I15,M15,Q15,U15,Y15,AC15,AG15,AK15,AO15)</f>
        <v>-0.41000000000349246</v>
      </c>
      <c r="F15" s="78">
        <f t="array" ref="F15">SUM(IF('SAP report test'!$A$2:$A$2298=$A15,IF('SAP report test'!$D$2:$D$2298=F$3,'SAP report test'!$N$2:$N$2298)))-SUM(J15,N15,R15,V15,Z15,AD15,AH15,AL15,AP15)</f>
        <v>0</v>
      </c>
      <c r="G15" s="78">
        <f t="array" ref="G15">SUM(IF('SAP report test'!$A$2:$A$2298=$A15,IF('SAP report test'!$D$2:$D$2298=G$3,'SAP report test'!$N$2:$N$2298)))-SUM(K15,O15,S15,W15,AA15,AE15,AI15,AM15,AQ15)</f>
        <v>0</v>
      </c>
      <c r="H15" s="62"/>
      <c r="I15" s="62">
        <v>36381</v>
      </c>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v>23984</v>
      </c>
      <c r="AP15" s="62"/>
      <c r="AQ15" s="62"/>
      <c r="AS15" s="23"/>
      <c r="AT15" s="42"/>
      <c r="BJ15" s="23">
        <f t="shared" si="4"/>
        <v>0</v>
      </c>
      <c r="BK15" s="23">
        <f t="shared" si="5"/>
        <v>0</v>
      </c>
      <c r="BL15" s="23">
        <f t="shared" si="6"/>
        <v>0</v>
      </c>
      <c r="BM15" s="23">
        <f t="shared" si="7"/>
        <v>0</v>
      </c>
      <c r="BN15" s="23">
        <f t="shared" si="8"/>
        <v>0</v>
      </c>
      <c r="BO15" s="23">
        <f t="shared" si="9"/>
        <v>0</v>
      </c>
      <c r="BP15" s="23">
        <f t="shared" si="10"/>
        <v>0</v>
      </c>
      <c r="BQ15" s="23">
        <f t="shared" si="11"/>
        <v>0</v>
      </c>
      <c r="BR15" s="23">
        <f t="shared" si="25"/>
        <v>0</v>
      </c>
      <c r="BS15" s="23">
        <f t="shared" si="26"/>
        <v>0</v>
      </c>
      <c r="BT15" s="23">
        <f t="shared" si="27"/>
        <v>0</v>
      </c>
      <c r="BX15" s="73">
        <v>1017</v>
      </c>
      <c r="BY15" s="25" t="s">
        <v>851</v>
      </c>
      <c r="BZ15" s="23">
        <f t="shared" si="12"/>
        <v>0</v>
      </c>
      <c r="CA15" s="130">
        <f t="shared" si="13"/>
        <v>0</v>
      </c>
      <c r="CB15" s="156">
        <f t="shared" si="14"/>
        <v>0</v>
      </c>
      <c r="CC15" s="156">
        <f t="shared" si="15"/>
        <v>0</v>
      </c>
      <c r="CD15" s="156">
        <f t="shared" si="16"/>
        <v>0</v>
      </c>
      <c r="CE15" s="156">
        <f t="shared" si="17"/>
        <v>0</v>
      </c>
      <c r="CG15" s="156">
        <f t="shared" si="18"/>
        <v>0</v>
      </c>
      <c r="CH15" s="156">
        <f t="shared" si="19"/>
        <v>0</v>
      </c>
      <c r="CJ15" s="204" t="str">
        <f t="shared" si="20"/>
        <v>ok</v>
      </c>
      <c r="CK15" s="205">
        <f t="shared" si="24"/>
        <v>0</v>
      </c>
      <c r="CL15">
        <f t="shared" si="28"/>
        <v>0</v>
      </c>
      <c r="CN15" s="216">
        <f t="shared" si="21"/>
        <v>0</v>
      </c>
      <c r="CO15" s="216">
        <f t="shared" si="22"/>
        <v>0</v>
      </c>
      <c r="CP15" s="216">
        <f t="shared" si="23"/>
        <v>0</v>
      </c>
      <c r="CQ15" s="156">
        <f t="shared" si="3"/>
        <v>0</v>
      </c>
    </row>
    <row r="16" spans="1:95" x14ac:dyDescent="0.2">
      <c r="A16" s="73">
        <v>1019</v>
      </c>
      <c r="B16" s="25" t="s">
        <v>852</v>
      </c>
      <c r="C16" s="25" t="s">
        <v>702</v>
      </c>
      <c r="D16" s="78"/>
      <c r="E16" s="78"/>
      <c r="F16" s="78"/>
      <c r="G16" s="78"/>
      <c r="H16" s="147">
        <f t="array" ref="H16">SUM(IF('SAP report test'!$A$2:$A$2298=$A16,IF('SAP report test'!$D$2:$D$2298="CI04",'SAP report test'!$N$2:$N$2298)))</f>
        <v>0</v>
      </c>
      <c r="I16" s="148"/>
      <c r="J16" s="148"/>
      <c r="K16" s="149"/>
      <c r="L16" s="147">
        <f>SUMIF(Balances!$A$5:$A$313,$A16,Balances!$P$5:$P$313)-SUMIF(Funding!$A$6:$A$294,$A16,Funding!$D$6:$D$294)</f>
        <v>0</v>
      </c>
      <c r="M16" s="148"/>
      <c r="N16" s="148"/>
      <c r="O16" s="149"/>
      <c r="P16" s="147">
        <f>SUMIF(Balances!$A$5:$A$313,$A16,Balances!$Q$5:$Q$313)-SUMIF(Funding!$A$6:$A$294,$A16,Funding!$E$6:$E$294)</f>
        <v>0</v>
      </c>
      <c r="Q16" s="148"/>
      <c r="R16" s="148"/>
      <c r="S16" s="149"/>
      <c r="T16" s="147">
        <f>SUMIF(Balances!$A$5:$A$313,$A16,Balances!$R$5:$R$313)-SUMIF(Funding!$A$6:$A$294,$A16,Funding!$F$6:$F$294)</f>
        <v>0</v>
      </c>
      <c r="U16" s="148"/>
      <c r="V16" s="148"/>
      <c r="W16" s="149"/>
      <c r="X16" s="147">
        <f>SUMIF(Balances!$A$7:$A$313,$A16,Balances!$S$7:$S$313)</f>
        <v>0</v>
      </c>
      <c r="Y16" s="148"/>
      <c r="Z16" s="148"/>
      <c r="AA16" s="149"/>
      <c r="AB16" s="147">
        <f>SUMIF(Balances!$A$7:$A$313,$A16,Balances!$T$7:$T$313)</f>
        <v>0</v>
      </c>
      <c r="AC16" s="148"/>
      <c r="AD16" s="148"/>
      <c r="AE16" s="149"/>
      <c r="AF16" s="147"/>
      <c r="AG16" s="148"/>
      <c r="AH16" s="148"/>
      <c r="AI16" s="149"/>
      <c r="AJ16" s="147">
        <f t="array" ref="AJ16">SUM(IF('SAP report test'!$A$2:$A$2298=$A16,IF('SAP report test'!$D$2:$D$2298="CI03",'SAP report test'!$N$2:$N$2298)))+SUMIF(Balances!$A$7:$A$313,$A16,Balances!$V$7:$V$313)</f>
        <v>0</v>
      </c>
      <c r="AK16" s="148"/>
      <c r="AL16" s="148"/>
      <c r="AM16" s="149"/>
      <c r="AN16" s="147">
        <f>SUMIF(Balances!$A$5:$A$313,$A16,Balances!$O$5:$O$313)-SUMIF(Funding!$A$6:$A$294,$A16,Funding!$K$6:$K$294)</f>
        <v>-27726.5</v>
      </c>
      <c r="AO16" s="148"/>
      <c r="AP16" s="148"/>
      <c r="AQ16" s="149"/>
      <c r="AS16" s="23">
        <f>SUM(D16:AQ17)</f>
        <v>-23209.5</v>
      </c>
      <c r="AT16" s="42"/>
      <c r="AU16" s="23">
        <f>SUM(AS16:AT16)</f>
        <v>-23209.5</v>
      </c>
      <c r="AW16" s="23">
        <f>SUM(AN16:AQ17)</f>
        <v>-23209.5</v>
      </c>
      <c r="AX16" s="23">
        <f>SUM(H16:K17)</f>
        <v>0</v>
      </c>
      <c r="AY16" s="23">
        <f>SUM(L16:O17)</f>
        <v>0</v>
      </c>
      <c r="AZ16" s="23">
        <f>SUM(P16:S17)</f>
        <v>0</v>
      </c>
      <c r="BA16" s="23">
        <f>SUM(T16:W17)</f>
        <v>0</v>
      </c>
      <c r="BB16" s="23">
        <f>SUM(X16:AA17)</f>
        <v>0</v>
      </c>
      <c r="BC16" s="23">
        <f>SUM(AB16:AE17)</f>
        <v>0</v>
      </c>
      <c r="BD16" s="23">
        <f>SUM(AF16:AI17)</f>
        <v>0</v>
      </c>
      <c r="BE16" s="23">
        <f>SUM(AJ16:AM17)</f>
        <v>0</v>
      </c>
      <c r="BF16" s="23">
        <f>SUM(AW16:BE16)</f>
        <v>-23209.5</v>
      </c>
      <c r="BG16" s="23">
        <f>SUM(AS16-BF16)</f>
        <v>0</v>
      </c>
      <c r="BH16" s="23">
        <f>SUM(AW16:BD16)</f>
        <v>-23209.5</v>
      </c>
      <c r="BJ16" s="23">
        <f t="shared" si="4"/>
        <v>-23209.5</v>
      </c>
      <c r="BK16" s="23">
        <f t="shared" si="5"/>
        <v>0</v>
      </c>
      <c r="BL16" s="23">
        <f t="shared" si="6"/>
        <v>0</v>
      </c>
      <c r="BM16" s="23">
        <f t="shared" si="7"/>
        <v>0</v>
      </c>
      <c r="BN16" s="23">
        <f t="shared" si="8"/>
        <v>0</v>
      </c>
      <c r="BO16" s="23">
        <f t="shared" si="9"/>
        <v>0</v>
      </c>
      <c r="BP16" s="23">
        <f t="shared" si="10"/>
        <v>0</v>
      </c>
      <c r="BQ16" s="23">
        <f t="shared" si="11"/>
        <v>0</v>
      </c>
      <c r="BR16" s="23">
        <f t="shared" si="25"/>
        <v>-23209.5</v>
      </c>
      <c r="BS16" s="23">
        <f t="shared" si="26"/>
        <v>0</v>
      </c>
      <c r="BT16" s="23">
        <f t="shared" si="27"/>
        <v>-23209.5</v>
      </c>
      <c r="BX16" s="73">
        <v>1019</v>
      </c>
      <c r="BY16" s="25" t="s">
        <v>852</v>
      </c>
      <c r="BZ16" s="23">
        <f t="shared" si="12"/>
        <v>-23209.5</v>
      </c>
      <c r="CA16" s="130">
        <f t="shared" si="13"/>
        <v>0</v>
      </c>
      <c r="CB16" s="156">
        <f t="shared" si="14"/>
        <v>-23209.5</v>
      </c>
      <c r="CC16" s="156">
        <f t="shared" si="15"/>
        <v>-23210</v>
      </c>
      <c r="CD16" s="156">
        <f t="shared" si="16"/>
        <v>0</v>
      </c>
      <c r="CE16" s="156">
        <f t="shared" si="17"/>
        <v>-23210</v>
      </c>
      <c r="CG16" s="156">
        <f t="shared" si="18"/>
        <v>0.5</v>
      </c>
      <c r="CH16" s="156">
        <f t="shared" si="19"/>
        <v>0</v>
      </c>
      <c r="CJ16" s="204" t="str">
        <f t="shared" si="20"/>
        <v>ok</v>
      </c>
      <c r="CK16" s="205">
        <f t="shared" si="24"/>
        <v>0</v>
      </c>
      <c r="CL16">
        <f t="shared" si="28"/>
        <v>0</v>
      </c>
      <c r="CN16" s="216">
        <f t="shared" si="21"/>
        <v>-23209.5</v>
      </c>
      <c r="CO16" s="216">
        <f t="shared" si="22"/>
        <v>0</v>
      </c>
      <c r="CP16" s="216">
        <f t="shared" si="23"/>
        <v>-23209.5</v>
      </c>
      <c r="CQ16" s="156">
        <f t="shared" si="3"/>
        <v>0</v>
      </c>
    </row>
    <row r="17" spans="1:95" x14ac:dyDescent="0.2">
      <c r="A17" s="73">
        <v>1019</v>
      </c>
      <c r="B17" s="25" t="s">
        <v>852</v>
      </c>
      <c r="C17" s="25" t="s">
        <v>703</v>
      </c>
      <c r="D17" s="78">
        <f t="array" ref="D17">SUM(IF('SAP report test'!$A$2:$A$2298=$A17,IF('SAP report test'!$D$2:$D$2298=D$3,'SAP report test'!$N$2:$N$2298)))-SUM(H17,L17,P17,T17,X17,AB17,AF17,AJ17,AN17)</f>
        <v>0</v>
      </c>
      <c r="E17" s="78">
        <f t="array" ref="E17">SUM(IF('SAP report test'!$A$2:$A$2298=$A17,IF('SAP report test'!$D$2:$D$2298=E$3,'SAP report test'!$N$2:$N$2298)))-SUM(I17,M17,Q17,U17,Y17,AC17,AG17,AK17,AO17)</f>
        <v>0</v>
      </c>
      <c r="F17" s="78">
        <f t="array" ref="F17">SUM(IF('SAP report test'!$A$2:$A$2298=$A17,IF('SAP report test'!$D$2:$D$2298=F$3,'SAP report test'!$N$2:$N$2298)))-SUM(J17,N17,R17,V17,Z17,AD17,AH17,AL17,AP17)</f>
        <v>0</v>
      </c>
      <c r="G17" s="78">
        <f t="array" ref="G17">SUM(IF('SAP report test'!$A$2:$A$2298=$A17,IF('SAP report test'!$D$2:$D$2298=G$3,'SAP report test'!$N$2:$N$2298)))-SUM(K17,O17,S17,W17,AA17,AE17,AI17,AM17,AQ17)</f>
        <v>0</v>
      </c>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v>4517</v>
      </c>
      <c r="AP17" s="62"/>
      <c r="AQ17" s="62"/>
      <c r="AS17" s="23"/>
      <c r="AT17" s="42"/>
      <c r="BJ17" s="23">
        <f t="shared" si="4"/>
        <v>0</v>
      </c>
      <c r="BK17" s="23">
        <f t="shared" si="5"/>
        <v>0</v>
      </c>
      <c r="BL17" s="23">
        <f t="shared" si="6"/>
        <v>0</v>
      </c>
      <c r="BM17" s="23">
        <f t="shared" si="7"/>
        <v>0</v>
      </c>
      <c r="BN17" s="23">
        <f t="shared" si="8"/>
        <v>0</v>
      </c>
      <c r="BO17" s="23">
        <f t="shared" si="9"/>
        <v>0</v>
      </c>
      <c r="BP17" s="23">
        <f t="shared" si="10"/>
        <v>0</v>
      </c>
      <c r="BQ17" s="23">
        <f t="shared" si="11"/>
        <v>0</v>
      </c>
      <c r="BR17" s="23">
        <f t="shared" si="25"/>
        <v>0</v>
      </c>
      <c r="BS17" s="23">
        <f t="shared" si="26"/>
        <v>0</v>
      </c>
      <c r="BT17" s="23">
        <f t="shared" si="27"/>
        <v>0</v>
      </c>
      <c r="BX17" s="73">
        <v>1019</v>
      </c>
      <c r="BY17" s="25" t="s">
        <v>852</v>
      </c>
      <c r="BZ17" s="23">
        <f t="shared" si="12"/>
        <v>0</v>
      </c>
      <c r="CA17" s="130">
        <f t="shared" si="13"/>
        <v>0</v>
      </c>
      <c r="CB17" s="156">
        <f t="shared" si="14"/>
        <v>0</v>
      </c>
      <c r="CC17" s="156">
        <f t="shared" si="15"/>
        <v>0</v>
      </c>
      <c r="CD17" s="156">
        <f t="shared" si="16"/>
        <v>0</v>
      </c>
      <c r="CE17" s="156">
        <f t="shared" si="17"/>
        <v>0</v>
      </c>
      <c r="CG17" s="156">
        <f t="shared" si="18"/>
        <v>0</v>
      </c>
      <c r="CH17" s="156">
        <f t="shared" si="19"/>
        <v>0</v>
      </c>
      <c r="CJ17" s="204" t="str">
        <f t="shared" si="20"/>
        <v>ok</v>
      </c>
      <c r="CK17" s="205">
        <f t="shared" si="24"/>
        <v>0</v>
      </c>
      <c r="CL17">
        <f t="shared" si="28"/>
        <v>0</v>
      </c>
      <c r="CN17" s="216">
        <f t="shared" si="21"/>
        <v>0</v>
      </c>
      <c r="CO17" s="216">
        <f t="shared" si="22"/>
        <v>0</v>
      </c>
      <c r="CP17" s="216">
        <f t="shared" si="23"/>
        <v>0</v>
      </c>
      <c r="CQ17" s="156">
        <f t="shared" si="3"/>
        <v>0</v>
      </c>
    </row>
    <row r="18" spans="1:95" x14ac:dyDescent="0.2">
      <c r="A18" s="73">
        <v>1022</v>
      </c>
      <c r="B18" s="25" t="s">
        <v>853</v>
      </c>
      <c r="C18" s="25" t="s">
        <v>702</v>
      </c>
      <c r="D18" s="78"/>
      <c r="E18" s="78"/>
      <c r="F18" s="78"/>
      <c r="G18" s="78"/>
      <c r="H18" s="147">
        <f t="array" ref="H18">SUM(IF('SAP report test'!$A$2:$A$2298=$A18,IF('SAP report test'!$D$2:$D$2298="CI04",'SAP report test'!$N$2:$N$2298)))</f>
        <v>0</v>
      </c>
      <c r="I18" s="148"/>
      <c r="J18" s="148"/>
      <c r="K18" s="149"/>
      <c r="L18" s="147">
        <f>SUMIF(Balances!$A$5:$A$313,$A18,Balances!$P$5:$P$313)-SUMIF(Funding!$A$6:$A$294,$A18,Funding!$D$6:$D$294)</f>
        <v>0</v>
      </c>
      <c r="M18" s="148"/>
      <c r="N18" s="148"/>
      <c r="O18" s="149"/>
      <c r="P18" s="147">
        <f>SUMIF(Balances!$A$5:$A$313,$A18,Balances!$Q$5:$Q$313)-SUMIF(Funding!$A$6:$A$294,$A18,Funding!$E$6:$E$294)</f>
        <v>0</v>
      </c>
      <c r="Q18" s="148"/>
      <c r="R18" s="148"/>
      <c r="S18" s="149"/>
      <c r="T18" s="147">
        <f>SUMIF(Balances!$A$5:$A$313,$A18,Balances!$R$5:$R$313)-SUMIF(Funding!$A$6:$A$294,$A18,Funding!$F$6:$F$294)</f>
        <v>0</v>
      </c>
      <c r="U18" s="148"/>
      <c r="V18" s="148"/>
      <c r="W18" s="149"/>
      <c r="X18" s="147">
        <f>SUMIF(Balances!$A$7:$A$313,$A18,Balances!$S$7:$S$313)</f>
        <v>0</v>
      </c>
      <c r="Y18" s="148"/>
      <c r="Z18" s="148"/>
      <c r="AA18" s="149"/>
      <c r="AB18" s="147">
        <f>SUMIF(Balances!$A$7:$A$313,$A18,Balances!$T$7:$T$313)</f>
        <v>0</v>
      </c>
      <c r="AC18" s="148"/>
      <c r="AD18" s="148"/>
      <c r="AE18" s="149"/>
      <c r="AF18" s="147"/>
      <c r="AG18" s="148"/>
      <c r="AH18" s="148"/>
      <c r="AI18" s="149"/>
      <c r="AJ18" s="147">
        <f t="array" ref="AJ18">SUM(IF('SAP report test'!$A$2:$A$2298=$A18,IF('SAP report test'!$D$2:$D$2298="CI03",'SAP report test'!$N$2:$N$2298)))+SUMIF(Balances!$A$7:$A$313,$A18,Balances!$V$7:$V$313)</f>
        <v>0</v>
      </c>
      <c r="AK18" s="148"/>
      <c r="AL18" s="148"/>
      <c r="AM18" s="149"/>
      <c r="AN18" s="147">
        <f>SUMIF(Balances!$A$5:$A$313,$A18,Balances!$O$5:$O$313)-SUMIF(Funding!$A$6:$A$294,$A18,Funding!$K$6:$K$294)</f>
        <v>0</v>
      </c>
      <c r="AO18" s="148"/>
      <c r="AP18" s="148"/>
      <c r="AQ18" s="149"/>
      <c r="AS18" s="23">
        <f>SUM(D18:AQ19)</f>
        <v>0</v>
      </c>
      <c r="AT18" s="42"/>
      <c r="AU18" s="23">
        <f>SUM(AS18:AT18)</f>
        <v>0</v>
      </c>
      <c r="AW18" s="23">
        <f>SUM(AN18:AQ19)</f>
        <v>0</v>
      </c>
      <c r="AX18" s="23">
        <f>SUM(H18:K19)</f>
        <v>0</v>
      </c>
      <c r="AY18" s="23">
        <f>SUM(L18:O19)</f>
        <v>0</v>
      </c>
      <c r="AZ18" s="23">
        <f>SUM(P18:S19)</f>
        <v>0</v>
      </c>
      <c r="BA18" s="23">
        <f>SUM(T18:W19)</f>
        <v>0</v>
      </c>
      <c r="BB18" s="23">
        <f>SUM(X18:AA19)</f>
        <v>0</v>
      </c>
      <c r="BC18" s="23">
        <f>SUM(AB18:AE19)</f>
        <v>0</v>
      </c>
      <c r="BD18" s="23">
        <f>SUM(AF18:AI19)</f>
        <v>0</v>
      </c>
      <c r="BE18" s="23">
        <f>SUM(AJ18:AM19)</f>
        <v>0</v>
      </c>
      <c r="BF18" s="23">
        <f>SUM(AW18:BE18)</f>
        <v>0</v>
      </c>
      <c r="BG18" s="23">
        <f>SUM(AS18-BF18)</f>
        <v>0</v>
      </c>
      <c r="BH18" s="23">
        <f>SUM(AW18:BD18)</f>
        <v>0</v>
      </c>
      <c r="BJ18" s="23">
        <f t="shared" si="4"/>
        <v>0</v>
      </c>
      <c r="BK18" s="23">
        <f t="shared" si="5"/>
        <v>0</v>
      </c>
      <c r="BL18" s="23">
        <f t="shared" si="6"/>
        <v>0</v>
      </c>
      <c r="BM18" s="23">
        <f t="shared" si="7"/>
        <v>0</v>
      </c>
      <c r="BN18" s="23">
        <f t="shared" si="8"/>
        <v>0</v>
      </c>
      <c r="BO18" s="23">
        <f t="shared" si="9"/>
        <v>0</v>
      </c>
      <c r="BP18" s="23">
        <f t="shared" si="10"/>
        <v>0</v>
      </c>
      <c r="BQ18" s="23">
        <f t="shared" si="11"/>
        <v>0</v>
      </c>
      <c r="BR18" s="23">
        <f t="shared" si="25"/>
        <v>0</v>
      </c>
      <c r="BS18" s="23">
        <f t="shared" si="26"/>
        <v>0</v>
      </c>
      <c r="BT18" s="23">
        <f t="shared" si="27"/>
        <v>0</v>
      </c>
      <c r="BX18" s="73">
        <v>1022</v>
      </c>
      <c r="BY18" s="25" t="s">
        <v>853</v>
      </c>
      <c r="BZ18" s="23">
        <f t="shared" si="12"/>
        <v>0</v>
      </c>
      <c r="CA18" s="130">
        <f t="shared" si="13"/>
        <v>0</v>
      </c>
      <c r="CB18" s="156">
        <f t="shared" si="14"/>
        <v>0</v>
      </c>
      <c r="CC18" s="156">
        <f t="shared" si="15"/>
        <v>0</v>
      </c>
      <c r="CD18" s="156">
        <f t="shared" si="16"/>
        <v>0</v>
      </c>
      <c r="CE18" s="156">
        <f t="shared" si="17"/>
        <v>0</v>
      </c>
      <c r="CG18" s="156">
        <f t="shared" si="18"/>
        <v>0</v>
      </c>
      <c r="CH18" s="156">
        <f t="shared" si="19"/>
        <v>0</v>
      </c>
      <c r="CJ18" s="204" t="str">
        <f t="shared" si="20"/>
        <v>ok</v>
      </c>
      <c r="CK18" s="205">
        <f t="shared" si="24"/>
        <v>0</v>
      </c>
      <c r="CL18">
        <f t="shared" si="28"/>
        <v>0</v>
      </c>
      <c r="CN18" s="216">
        <f t="shared" si="21"/>
        <v>0</v>
      </c>
      <c r="CO18" s="216">
        <f t="shared" si="22"/>
        <v>0</v>
      </c>
      <c r="CP18" s="216">
        <f t="shared" si="23"/>
        <v>0</v>
      </c>
      <c r="CQ18" s="156">
        <f t="shared" si="3"/>
        <v>0</v>
      </c>
    </row>
    <row r="19" spans="1:95" x14ac:dyDescent="0.2">
      <c r="A19" s="73">
        <v>1022</v>
      </c>
      <c r="B19" s="25" t="s">
        <v>853</v>
      </c>
      <c r="C19" s="25" t="s">
        <v>703</v>
      </c>
      <c r="D19" s="78">
        <f t="array" ref="D19">SUM(IF('SAP report test'!$A$2:$A$2298=$A19,IF('SAP report test'!$D$2:$D$2298=D$3,'SAP report test'!$N$2:$N$2298)))-SUM(H19,L19,P19,T19,X19,AB19,AF19,AJ19,AN19)</f>
        <v>0</v>
      </c>
      <c r="E19" s="78">
        <f t="array" ref="E19">SUM(IF('SAP report test'!$A$2:$A$2298=$A19,IF('SAP report test'!$D$2:$D$2298=E$3,'SAP report test'!$N$2:$N$2298)))-SUM(I19,M19,Q19,U19,Y19,AC19,AG19,AK19,AO19)</f>
        <v>0</v>
      </c>
      <c r="F19" s="78">
        <f t="array" ref="F19">SUM(IF('SAP report test'!$A$2:$A$2298=$A19,IF('SAP report test'!$D$2:$D$2298=F$3,'SAP report test'!$N$2:$N$2298)))-SUM(J19,N19,R19,V19,Z19,AD19,AH19,AL19,AP19)</f>
        <v>0</v>
      </c>
      <c r="G19" s="78">
        <f t="array" ref="G19">SUM(IF('SAP report test'!$A$2:$A$2298=$A19,IF('SAP report test'!$D$2:$D$2298=G$3,'SAP report test'!$N$2:$N$2298)))-SUM(K19,O19,S19,W19,AA19,AE19,AI19,AM19,AQ19)</f>
        <v>0</v>
      </c>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S19" s="23"/>
      <c r="AT19" s="42"/>
      <c r="BJ19" s="23">
        <f t="shared" si="4"/>
        <v>0</v>
      </c>
      <c r="BK19" s="23">
        <f t="shared" si="5"/>
        <v>0</v>
      </c>
      <c r="BL19" s="23">
        <f t="shared" si="6"/>
        <v>0</v>
      </c>
      <c r="BM19" s="23">
        <f t="shared" si="7"/>
        <v>0</v>
      </c>
      <c r="BN19" s="23">
        <f t="shared" si="8"/>
        <v>0</v>
      </c>
      <c r="BO19" s="23">
        <f t="shared" si="9"/>
        <v>0</v>
      </c>
      <c r="BP19" s="23">
        <f t="shared" si="10"/>
        <v>0</v>
      </c>
      <c r="BQ19" s="23">
        <f t="shared" si="11"/>
        <v>0</v>
      </c>
      <c r="BR19" s="23">
        <f t="shared" si="25"/>
        <v>0</v>
      </c>
      <c r="BS19" s="23">
        <f t="shared" si="26"/>
        <v>0</v>
      </c>
      <c r="BT19" s="23">
        <f t="shared" si="27"/>
        <v>0</v>
      </c>
      <c r="BX19" s="73">
        <v>1022</v>
      </c>
      <c r="BY19" s="25" t="s">
        <v>853</v>
      </c>
      <c r="BZ19" s="23">
        <f t="shared" si="12"/>
        <v>0</v>
      </c>
      <c r="CA19" s="130">
        <f t="shared" si="13"/>
        <v>0</v>
      </c>
      <c r="CB19" s="156">
        <f t="shared" si="14"/>
        <v>0</v>
      </c>
      <c r="CC19" s="156">
        <f t="shared" si="15"/>
        <v>0</v>
      </c>
      <c r="CD19" s="156">
        <f t="shared" si="16"/>
        <v>0</v>
      </c>
      <c r="CE19" s="156">
        <f t="shared" si="17"/>
        <v>0</v>
      </c>
      <c r="CG19" s="156">
        <f t="shared" si="18"/>
        <v>0</v>
      </c>
      <c r="CH19" s="156">
        <f t="shared" si="19"/>
        <v>0</v>
      </c>
      <c r="CJ19" s="204" t="str">
        <f t="shared" si="20"/>
        <v>ok</v>
      </c>
      <c r="CK19" s="205">
        <f t="shared" si="24"/>
        <v>0</v>
      </c>
      <c r="CL19">
        <f t="shared" si="28"/>
        <v>0</v>
      </c>
      <c r="CN19" s="216">
        <f t="shared" si="21"/>
        <v>0</v>
      </c>
      <c r="CO19" s="216">
        <f t="shared" si="22"/>
        <v>0</v>
      </c>
      <c r="CP19" s="216">
        <f t="shared" si="23"/>
        <v>0</v>
      </c>
      <c r="CQ19" s="156">
        <f t="shared" si="3"/>
        <v>0</v>
      </c>
    </row>
    <row r="20" spans="1:95" x14ac:dyDescent="0.2">
      <c r="A20" s="73">
        <v>1024</v>
      </c>
      <c r="B20" s="25" t="s">
        <v>854</v>
      </c>
      <c r="C20" s="25" t="s">
        <v>702</v>
      </c>
      <c r="D20" s="78"/>
      <c r="E20" s="78"/>
      <c r="F20" s="78"/>
      <c r="G20" s="78"/>
      <c r="H20" s="147">
        <f t="array" ref="H20">SUM(IF('SAP report test'!$A$2:$A$2298=$A20,IF('SAP report test'!$D$2:$D$2298="CI04",'SAP report test'!$N$2:$N$2298)))</f>
        <v>0</v>
      </c>
      <c r="I20" s="148"/>
      <c r="J20" s="148"/>
      <c r="K20" s="149"/>
      <c r="L20" s="147">
        <f>SUMIF(Balances!$A$5:$A$313,$A20,Balances!$P$5:$P$313)-SUMIF(Funding!$A$6:$A$294,$A20,Funding!$D$6:$D$294)</f>
        <v>0</v>
      </c>
      <c r="M20" s="148"/>
      <c r="N20" s="148"/>
      <c r="O20" s="149"/>
      <c r="P20" s="147">
        <f>SUMIF(Balances!$A$5:$A$313,$A20,Balances!$Q$5:$Q$313)-SUMIF(Funding!$A$6:$A$294,$A20,Funding!$E$6:$E$294)</f>
        <v>0</v>
      </c>
      <c r="Q20" s="148"/>
      <c r="R20" s="148"/>
      <c r="S20" s="149"/>
      <c r="T20" s="147">
        <f>SUMIF(Balances!$A$5:$A$313,$A20,Balances!$R$5:$R$313)-SUMIF(Funding!$A$6:$A$294,$A20,Funding!$F$6:$F$294)</f>
        <v>0</v>
      </c>
      <c r="U20" s="148"/>
      <c r="V20" s="148"/>
      <c r="W20" s="149"/>
      <c r="X20" s="147">
        <f>SUMIF(Balances!$A$7:$A$313,$A20,Balances!$S$7:$S$313)</f>
        <v>0</v>
      </c>
      <c r="Y20" s="148"/>
      <c r="Z20" s="148"/>
      <c r="AA20" s="149"/>
      <c r="AB20" s="147">
        <f>SUMIF(Balances!$A$7:$A$313,$A20,Balances!$T$7:$T$313)</f>
        <v>0</v>
      </c>
      <c r="AC20" s="148"/>
      <c r="AD20" s="148"/>
      <c r="AE20" s="149"/>
      <c r="AF20" s="147"/>
      <c r="AG20" s="148"/>
      <c r="AH20" s="148"/>
      <c r="AI20" s="149"/>
      <c r="AJ20" s="147">
        <f t="array" ref="AJ20">SUM(IF('SAP report test'!$A$2:$A$2298=$A20,IF('SAP report test'!$D$2:$D$2298="CI03",'SAP report test'!$N$2:$N$2298)))+SUMIF(Balances!$A$7:$A$313,$A20,Balances!$V$7:$V$313)</f>
        <v>0</v>
      </c>
      <c r="AK20" s="148"/>
      <c r="AL20" s="148"/>
      <c r="AM20" s="149"/>
      <c r="AN20" s="147">
        <f>SUMIF(Balances!$A$5:$A$313,$A20,Balances!$O$5:$O$313)-SUMIF(Funding!$A$6:$A$294,$A20,Funding!$K$6:$K$294)</f>
        <v>0</v>
      </c>
      <c r="AO20" s="148"/>
      <c r="AP20" s="148"/>
      <c r="AQ20" s="149"/>
      <c r="AS20" s="23">
        <f>SUM(D20:AQ21)</f>
        <v>0</v>
      </c>
      <c r="AT20" s="130"/>
      <c r="AU20" s="23">
        <f>SUM(AS20:AT20)</f>
        <v>0</v>
      </c>
      <c r="AW20" s="23">
        <f>SUM(AN20:AQ21)</f>
        <v>0</v>
      </c>
      <c r="AX20" s="23">
        <f>SUM(H20:K21)</f>
        <v>0</v>
      </c>
      <c r="AY20" s="23">
        <f>SUM(L20:O21)</f>
        <v>0</v>
      </c>
      <c r="AZ20" s="23">
        <f>SUM(P20:S21)</f>
        <v>0</v>
      </c>
      <c r="BA20" s="23">
        <f>SUM(T20:W21)</f>
        <v>0</v>
      </c>
      <c r="BB20" s="23">
        <f>SUM(X20:AA21)</f>
        <v>0</v>
      </c>
      <c r="BC20" s="23">
        <f>SUM(AB20:AE21)</f>
        <v>0</v>
      </c>
      <c r="BD20" s="23">
        <f>SUM(AF20:AI21)</f>
        <v>0</v>
      </c>
      <c r="BE20" s="23">
        <f>SUM(AJ20:AM21)</f>
        <v>0</v>
      </c>
      <c r="BF20" s="23">
        <f>SUM(AW20:BE20)</f>
        <v>0</v>
      </c>
      <c r="BG20" s="23">
        <f>SUM(AS20-BF20)</f>
        <v>0</v>
      </c>
      <c r="BH20" s="23">
        <f>SUM(AW20:BD20)</f>
        <v>0</v>
      </c>
      <c r="BJ20" s="23">
        <f t="shared" si="4"/>
        <v>0</v>
      </c>
      <c r="BK20" s="23">
        <f t="shared" si="5"/>
        <v>0</v>
      </c>
      <c r="BL20" s="23">
        <f t="shared" si="6"/>
        <v>0</v>
      </c>
      <c r="BM20" s="23">
        <f t="shared" si="7"/>
        <v>0</v>
      </c>
      <c r="BN20" s="23">
        <f t="shared" si="8"/>
        <v>0</v>
      </c>
      <c r="BO20" s="23">
        <f t="shared" si="9"/>
        <v>0</v>
      </c>
      <c r="BP20" s="23">
        <f t="shared" si="10"/>
        <v>0</v>
      </c>
      <c r="BQ20" s="23">
        <f t="shared" si="11"/>
        <v>0</v>
      </c>
      <c r="BR20" s="23">
        <f t="shared" si="25"/>
        <v>0</v>
      </c>
      <c r="BS20" s="23">
        <f t="shared" si="26"/>
        <v>0</v>
      </c>
      <c r="BT20" s="23">
        <f t="shared" si="27"/>
        <v>0</v>
      </c>
      <c r="BX20" s="73">
        <v>1024</v>
      </c>
      <c r="BY20" s="25" t="s">
        <v>854</v>
      </c>
      <c r="BZ20" s="23">
        <f t="shared" si="12"/>
        <v>0</v>
      </c>
      <c r="CA20" s="130">
        <f t="shared" si="13"/>
        <v>0</v>
      </c>
      <c r="CB20" s="156">
        <f t="shared" si="14"/>
        <v>0</v>
      </c>
      <c r="CC20" s="156">
        <f t="shared" si="15"/>
        <v>0</v>
      </c>
      <c r="CD20" s="156">
        <f t="shared" si="16"/>
        <v>0</v>
      </c>
      <c r="CE20" s="156">
        <f t="shared" si="17"/>
        <v>0</v>
      </c>
      <c r="CG20" s="156">
        <f t="shared" si="18"/>
        <v>0</v>
      </c>
      <c r="CH20" s="156">
        <f t="shared" si="19"/>
        <v>0</v>
      </c>
      <c r="CJ20" s="204" t="str">
        <f t="shared" si="20"/>
        <v>ok</v>
      </c>
      <c r="CK20" s="205">
        <f t="shared" si="24"/>
        <v>0</v>
      </c>
      <c r="CL20">
        <f t="shared" si="28"/>
        <v>0</v>
      </c>
      <c r="CN20" s="216">
        <f t="shared" si="21"/>
        <v>0</v>
      </c>
      <c r="CO20" s="216">
        <f t="shared" si="22"/>
        <v>0</v>
      </c>
      <c r="CP20" s="216">
        <f t="shared" si="23"/>
        <v>0</v>
      </c>
      <c r="CQ20" s="156">
        <f t="shared" si="3"/>
        <v>0</v>
      </c>
    </row>
    <row r="21" spans="1:95" x14ac:dyDescent="0.2">
      <c r="A21" s="73">
        <v>1024</v>
      </c>
      <c r="B21" s="25" t="s">
        <v>854</v>
      </c>
      <c r="C21" s="25" t="s">
        <v>703</v>
      </c>
      <c r="D21" s="78">
        <f t="array" ref="D21">SUM(IF('SAP report test'!$A$2:$A$2298=$A21,IF('SAP report test'!$D$2:$D$2298=D$3,'SAP report test'!$N$2:$N$2298)))-SUM(H21,L21,P21,T21,X21,AB21,AF21,AJ21,AN21)</f>
        <v>0</v>
      </c>
      <c r="E21" s="78">
        <f t="array" ref="E21">SUM(IF('SAP report test'!$A$2:$A$2298=$A21,IF('SAP report test'!$D$2:$D$2298=E$3,'SAP report test'!$N$2:$N$2298)))-SUM(I21,M21,Q21,U21,Y21,AC21,AG21,AK21,AO21)</f>
        <v>0</v>
      </c>
      <c r="F21" s="78">
        <f t="array" ref="F21">SUM(IF('SAP report test'!$A$2:$A$2298=$A21,IF('SAP report test'!$D$2:$D$2298=F$3,'SAP report test'!$N$2:$N$2298)))-SUM(J21,N21,R21,V21,Z21,AD21,AH21,AL21,AP21)</f>
        <v>0</v>
      </c>
      <c r="G21" s="78">
        <f t="array" ref="G21">SUM(IF('SAP report test'!$A$2:$A$2298=$A21,IF('SAP report test'!$D$2:$D$2298=G$3,'SAP report test'!$N$2:$N$2298)))-SUM(K21,O21,S21,W21,AA21,AE21,AI21,AM21,AQ21)</f>
        <v>0</v>
      </c>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S21" s="23"/>
      <c r="AT21" s="42"/>
      <c r="BJ21" s="23">
        <f t="shared" si="4"/>
        <v>0</v>
      </c>
      <c r="BK21" s="23">
        <f t="shared" si="5"/>
        <v>0</v>
      </c>
      <c r="BL21" s="23">
        <f t="shared" si="6"/>
        <v>0</v>
      </c>
      <c r="BM21" s="23">
        <f t="shared" si="7"/>
        <v>0</v>
      </c>
      <c r="BN21" s="23">
        <f t="shared" si="8"/>
        <v>0</v>
      </c>
      <c r="BO21" s="23">
        <f t="shared" si="9"/>
        <v>0</v>
      </c>
      <c r="BP21" s="23">
        <f t="shared" si="10"/>
        <v>0</v>
      </c>
      <c r="BQ21" s="23">
        <f t="shared" si="11"/>
        <v>0</v>
      </c>
      <c r="BR21" s="23">
        <f t="shared" si="25"/>
        <v>0</v>
      </c>
      <c r="BS21" s="23">
        <f t="shared" si="26"/>
        <v>0</v>
      </c>
      <c r="BT21" s="23">
        <f t="shared" si="27"/>
        <v>0</v>
      </c>
      <c r="BX21" s="73">
        <v>1024</v>
      </c>
      <c r="BY21" s="25" t="s">
        <v>854</v>
      </c>
      <c r="BZ21" s="23">
        <f t="shared" si="12"/>
        <v>0</v>
      </c>
      <c r="CA21" s="130">
        <f t="shared" si="13"/>
        <v>0</v>
      </c>
      <c r="CB21" s="156">
        <f t="shared" si="14"/>
        <v>0</v>
      </c>
      <c r="CC21" s="156">
        <f t="shared" si="15"/>
        <v>0</v>
      </c>
      <c r="CD21" s="156">
        <f t="shared" si="16"/>
        <v>0</v>
      </c>
      <c r="CE21" s="156">
        <f t="shared" si="17"/>
        <v>0</v>
      </c>
      <c r="CG21" s="156">
        <f t="shared" si="18"/>
        <v>0</v>
      </c>
      <c r="CH21" s="156">
        <f t="shared" si="19"/>
        <v>0</v>
      </c>
      <c r="CJ21" s="204" t="str">
        <f t="shared" si="20"/>
        <v>ok</v>
      </c>
      <c r="CK21" s="205">
        <f t="shared" si="24"/>
        <v>0</v>
      </c>
      <c r="CL21">
        <f t="shared" si="28"/>
        <v>0</v>
      </c>
      <c r="CN21" s="216">
        <f t="shared" si="21"/>
        <v>0</v>
      </c>
      <c r="CO21" s="216">
        <f t="shared" si="22"/>
        <v>0</v>
      </c>
      <c r="CP21" s="216">
        <f t="shared" si="23"/>
        <v>0</v>
      </c>
      <c r="CQ21" s="156">
        <f t="shared" si="3"/>
        <v>0</v>
      </c>
    </row>
    <row r="22" spans="1:95" x14ac:dyDescent="0.2">
      <c r="A22" s="73">
        <v>1027</v>
      </c>
      <c r="B22" s="25" t="s">
        <v>855</v>
      </c>
      <c r="C22" s="25" t="s">
        <v>702</v>
      </c>
      <c r="D22" s="78"/>
      <c r="E22" s="78"/>
      <c r="F22" s="78"/>
      <c r="G22" s="78"/>
      <c r="H22" s="147">
        <f t="array" ref="H22">SUM(IF('SAP report test'!$A$2:$A$2298=$A22,IF('SAP report test'!$D$2:$D$2298="CI04",'SAP report test'!$N$2:$N$2298)))</f>
        <v>0</v>
      </c>
      <c r="I22" s="148"/>
      <c r="J22" s="148"/>
      <c r="K22" s="149"/>
      <c r="L22" s="147">
        <f>SUMIF(Balances!$A$5:$A$313,$A22,Balances!$P$5:$P$313)-SUMIF(Funding!$A$6:$A$294,$A22,Funding!$D$6:$D$294)</f>
        <v>0</v>
      </c>
      <c r="M22" s="148"/>
      <c r="N22" s="148"/>
      <c r="O22" s="149"/>
      <c r="P22" s="147">
        <f>SUMIF(Balances!$A$5:$A$313,$A22,Balances!$Q$5:$Q$313)-SUMIF(Funding!$A$6:$A$294,$A22,Funding!$E$6:$E$294)</f>
        <v>0</v>
      </c>
      <c r="Q22" s="148"/>
      <c r="R22" s="148"/>
      <c r="S22" s="149"/>
      <c r="T22" s="147">
        <f>SUMIF(Balances!$A$5:$A$313,$A22,Balances!$R$5:$R$313)-SUMIF(Funding!$A$6:$A$294,$A22,Funding!$F$6:$F$294)</f>
        <v>0</v>
      </c>
      <c r="U22" s="148"/>
      <c r="V22" s="148"/>
      <c r="W22" s="149"/>
      <c r="X22" s="147">
        <f>SUMIF(Balances!$A$7:$A$313,$A22,Balances!$S$7:$S$313)</f>
        <v>0</v>
      </c>
      <c r="Y22" s="148"/>
      <c r="Z22" s="148"/>
      <c r="AA22" s="149"/>
      <c r="AB22" s="147">
        <f>SUMIF(Balances!$A$7:$A$313,$A22,Balances!$T$7:$T$313)</f>
        <v>0</v>
      </c>
      <c r="AC22" s="148"/>
      <c r="AD22" s="148"/>
      <c r="AE22" s="149"/>
      <c r="AF22" s="147"/>
      <c r="AG22" s="148"/>
      <c r="AH22" s="148"/>
      <c r="AI22" s="149"/>
      <c r="AJ22" s="147">
        <f t="array" ref="AJ22">SUM(IF('SAP report test'!$A$2:$A$2298=$A22,IF('SAP report test'!$D$2:$D$2298="CI03",'SAP report test'!$N$2:$N$2298)))+SUMIF(Balances!$A$7:$A$313,$A22,Balances!$V$7:$V$313)</f>
        <v>0</v>
      </c>
      <c r="AK22" s="148"/>
      <c r="AL22" s="148"/>
      <c r="AM22" s="149"/>
      <c r="AN22" s="147">
        <f>SUMIF(Balances!$A$5:$A$313,$A22,Balances!$O$5:$O$313)-SUMIF(Funding!$A$6:$A$294,$A22,Funding!$K$6:$K$294)</f>
        <v>0</v>
      </c>
      <c r="AO22" s="148"/>
      <c r="AP22" s="148"/>
      <c r="AQ22" s="149"/>
      <c r="AS22" s="23">
        <f>SUM(D22:AQ23)</f>
        <v>0</v>
      </c>
      <c r="AT22" s="42"/>
      <c r="AU22" s="23">
        <f>SUM(AS22:AT22)</f>
        <v>0</v>
      </c>
      <c r="AW22" s="23">
        <f>SUM(AN22:AQ23)</f>
        <v>0</v>
      </c>
      <c r="AX22" s="23">
        <f>SUM(H22:K23)</f>
        <v>0</v>
      </c>
      <c r="AY22" s="23">
        <f>SUM(L22:O23)</f>
        <v>0</v>
      </c>
      <c r="AZ22" s="23">
        <f>SUM(P22:S23)</f>
        <v>0</v>
      </c>
      <c r="BA22" s="23">
        <f>SUM(T22:W23)</f>
        <v>0</v>
      </c>
      <c r="BB22" s="23">
        <f>SUM(X22:AA23)</f>
        <v>0</v>
      </c>
      <c r="BC22" s="23">
        <f>SUM(AB22:AE23)</f>
        <v>0</v>
      </c>
      <c r="BD22" s="23">
        <f>SUM(AF22:AI23)</f>
        <v>0</v>
      </c>
      <c r="BE22" s="23">
        <f>SUM(AJ22:AM23)</f>
        <v>0</v>
      </c>
      <c r="BF22" s="23">
        <f>SUM(AW22:BE22)</f>
        <v>0</v>
      </c>
      <c r="BG22" s="23">
        <f>SUM(AS22-BF22)</f>
        <v>0</v>
      </c>
      <c r="BH22" s="23">
        <f>SUM(AW22:BD22)</f>
        <v>0</v>
      </c>
      <c r="BJ22" s="23">
        <f t="shared" si="4"/>
        <v>0</v>
      </c>
      <c r="BK22" s="23">
        <f t="shared" si="5"/>
        <v>0</v>
      </c>
      <c r="BL22" s="23">
        <f t="shared" si="6"/>
        <v>0</v>
      </c>
      <c r="BM22" s="23">
        <f t="shared" si="7"/>
        <v>0</v>
      </c>
      <c r="BN22" s="23">
        <f t="shared" si="8"/>
        <v>0</v>
      </c>
      <c r="BO22" s="23">
        <f t="shared" si="9"/>
        <v>0</v>
      </c>
      <c r="BP22" s="23">
        <f t="shared" si="10"/>
        <v>0</v>
      </c>
      <c r="BQ22" s="23">
        <f t="shared" si="11"/>
        <v>0</v>
      </c>
      <c r="BR22" s="23">
        <f t="shared" si="25"/>
        <v>0</v>
      </c>
      <c r="BS22" s="23">
        <f t="shared" si="26"/>
        <v>0</v>
      </c>
      <c r="BT22" s="23">
        <f t="shared" si="27"/>
        <v>0</v>
      </c>
      <c r="BX22" s="73">
        <v>1027</v>
      </c>
      <c r="BY22" s="25" t="s">
        <v>855</v>
      </c>
      <c r="BZ22" s="23">
        <f t="shared" si="12"/>
        <v>0</v>
      </c>
      <c r="CA22" s="130">
        <f t="shared" si="13"/>
        <v>0</v>
      </c>
      <c r="CB22" s="156">
        <f t="shared" si="14"/>
        <v>0</v>
      </c>
      <c r="CC22" s="156">
        <f t="shared" si="15"/>
        <v>0</v>
      </c>
      <c r="CD22" s="156">
        <f t="shared" si="16"/>
        <v>0</v>
      </c>
      <c r="CE22" s="156">
        <f t="shared" si="17"/>
        <v>0</v>
      </c>
      <c r="CG22" s="156">
        <f t="shared" si="18"/>
        <v>0</v>
      </c>
      <c r="CH22" s="156">
        <f t="shared" si="19"/>
        <v>0</v>
      </c>
      <c r="CJ22" s="204" t="str">
        <f t="shared" si="20"/>
        <v>ok</v>
      </c>
      <c r="CK22" s="205">
        <f t="shared" si="24"/>
        <v>0</v>
      </c>
      <c r="CL22">
        <f t="shared" si="28"/>
        <v>0</v>
      </c>
      <c r="CN22" s="216">
        <f t="shared" si="21"/>
        <v>0</v>
      </c>
      <c r="CO22" s="216">
        <f t="shared" si="22"/>
        <v>0</v>
      </c>
      <c r="CP22" s="216">
        <f t="shared" si="23"/>
        <v>0</v>
      </c>
      <c r="CQ22" s="156">
        <f t="shared" si="3"/>
        <v>0</v>
      </c>
    </row>
    <row r="23" spans="1:95" x14ac:dyDescent="0.2">
      <c r="A23" s="73">
        <v>1027</v>
      </c>
      <c r="B23" s="25" t="s">
        <v>855</v>
      </c>
      <c r="C23" s="25" t="s">
        <v>703</v>
      </c>
      <c r="D23" s="78">
        <f t="array" ref="D23">SUM(IF('SAP report test'!$A$2:$A$2298=$A23,IF('SAP report test'!$D$2:$D$2298=D$3,'SAP report test'!$N$2:$N$2298)))-SUM(H23,L23,P23,T23,X23,AB23,AF23,AJ23,AN23)</f>
        <v>0</v>
      </c>
      <c r="E23" s="78">
        <f t="array" ref="E23">SUM(IF('SAP report test'!$A$2:$A$2298=$A23,IF('SAP report test'!$D$2:$D$2298=E$3,'SAP report test'!$N$2:$N$2298)))-SUM(I23,M23,Q23,U23,Y23,AC23,AG23,AK23,AO23)</f>
        <v>0</v>
      </c>
      <c r="F23" s="78">
        <f t="array" ref="F23">SUM(IF('SAP report test'!$A$2:$A$2298=$A23,IF('SAP report test'!$D$2:$D$2298=F$3,'SAP report test'!$N$2:$N$2298)))-SUM(J23,N23,R23,V23,Z23,AD23,AH23,AL23,AP23)</f>
        <v>0</v>
      </c>
      <c r="G23" s="78">
        <f t="array" ref="G23">SUM(IF('SAP report test'!$A$2:$A$2298=$A23,IF('SAP report test'!$D$2:$D$2298=G$3,'SAP report test'!$N$2:$N$2298)))-SUM(K23,O23,S23,W23,AA23,AE23,AI23,AM23,AQ23)</f>
        <v>0</v>
      </c>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S23" s="23"/>
      <c r="AT23" s="42"/>
      <c r="BJ23" s="23">
        <f t="shared" si="4"/>
        <v>0</v>
      </c>
      <c r="BK23" s="23">
        <f t="shared" si="5"/>
        <v>0</v>
      </c>
      <c r="BL23" s="23">
        <f t="shared" si="6"/>
        <v>0</v>
      </c>
      <c r="BM23" s="23">
        <f t="shared" si="7"/>
        <v>0</v>
      </c>
      <c r="BN23" s="23">
        <f t="shared" si="8"/>
        <v>0</v>
      </c>
      <c r="BO23" s="23">
        <f t="shared" si="9"/>
        <v>0</v>
      </c>
      <c r="BP23" s="23">
        <f t="shared" si="10"/>
        <v>0</v>
      </c>
      <c r="BQ23" s="23">
        <f t="shared" si="11"/>
        <v>0</v>
      </c>
      <c r="BR23" s="23">
        <f t="shared" si="25"/>
        <v>0</v>
      </c>
      <c r="BS23" s="23">
        <f t="shared" si="26"/>
        <v>0</v>
      </c>
      <c r="BT23" s="23">
        <f t="shared" si="27"/>
        <v>0</v>
      </c>
      <c r="BX23" s="73">
        <v>1027</v>
      </c>
      <c r="BY23" s="25" t="s">
        <v>855</v>
      </c>
      <c r="BZ23" s="23">
        <f t="shared" si="12"/>
        <v>0</v>
      </c>
      <c r="CA23" s="130">
        <f t="shared" si="13"/>
        <v>0</v>
      </c>
      <c r="CB23" s="156">
        <f t="shared" si="14"/>
        <v>0</v>
      </c>
      <c r="CC23" s="156">
        <f t="shared" si="15"/>
        <v>0</v>
      </c>
      <c r="CD23" s="156">
        <f t="shared" si="16"/>
        <v>0</v>
      </c>
      <c r="CE23" s="156">
        <f t="shared" si="17"/>
        <v>0</v>
      </c>
      <c r="CG23" s="156">
        <f t="shared" si="18"/>
        <v>0</v>
      </c>
      <c r="CH23" s="156">
        <f t="shared" si="19"/>
        <v>0</v>
      </c>
      <c r="CJ23" s="204" t="str">
        <f t="shared" si="20"/>
        <v>ok</v>
      </c>
      <c r="CK23" s="205">
        <f t="shared" si="24"/>
        <v>0</v>
      </c>
      <c r="CL23">
        <f t="shared" si="28"/>
        <v>0</v>
      </c>
      <c r="CN23" s="216">
        <f t="shared" si="21"/>
        <v>0</v>
      </c>
      <c r="CO23" s="216">
        <f t="shared" si="22"/>
        <v>0</v>
      </c>
      <c r="CP23" s="216">
        <f t="shared" si="23"/>
        <v>0</v>
      </c>
      <c r="CQ23" s="156">
        <f t="shared" si="3"/>
        <v>0</v>
      </c>
    </row>
    <row r="24" spans="1:95" x14ac:dyDescent="0.2">
      <c r="A24" s="73">
        <v>1031</v>
      </c>
      <c r="B24" s="25" t="s">
        <v>856</v>
      </c>
      <c r="C24" s="25" t="s">
        <v>702</v>
      </c>
      <c r="D24" s="78"/>
      <c r="E24" s="78"/>
      <c r="F24" s="78"/>
      <c r="G24" s="78"/>
      <c r="H24" s="147">
        <f t="array" ref="H24">SUM(IF('SAP report test'!$A$2:$A$2298=$A24,IF('SAP report test'!$D$2:$D$2298="CI04",'SAP report test'!$N$2:$N$2298)))</f>
        <v>0</v>
      </c>
      <c r="I24" s="148"/>
      <c r="J24" s="148"/>
      <c r="K24" s="149"/>
      <c r="L24" s="147">
        <f>SUMIF(Balances!$A$5:$A$313,$A24,Balances!$P$5:$P$313)-SUMIF(Funding!$A$6:$A$294,$A24,Funding!$D$6:$D$294)</f>
        <v>0</v>
      </c>
      <c r="M24" s="148"/>
      <c r="N24" s="148"/>
      <c r="O24" s="149"/>
      <c r="P24" s="147">
        <f>SUMIF(Balances!$A$5:$A$313,$A24,Balances!$Q$5:$Q$313)-SUMIF(Funding!$A$6:$A$294,$A24,Funding!$E$6:$E$294)</f>
        <v>0</v>
      </c>
      <c r="Q24" s="148"/>
      <c r="R24" s="148"/>
      <c r="S24" s="149"/>
      <c r="T24" s="147">
        <f>SUMIF(Balances!$A$5:$A$313,$A24,Balances!$R$5:$R$313)-SUMIF(Funding!$A$6:$A$294,$A24,Funding!$F$6:$F$294)</f>
        <v>0</v>
      </c>
      <c r="U24" s="148"/>
      <c r="V24" s="148"/>
      <c r="W24" s="149"/>
      <c r="X24" s="147">
        <f>SUMIF(Balances!$A$7:$A$313,$A24,Balances!$S$7:$S$313)</f>
        <v>0</v>
      </c>
      <c r="Y24" s="148"/>
      <c r="Z24" s="148"/>
      <c r="AA24" s="149"/>
      <c r="AB24" s="147">
        <f>SUMIF(Balances!$A$7:$A$313,$A24,Balances!$T$7:$T$313)</f>
        <v>0</v>
      </c>
      <c r="AC24" s="148"/>
      <c r="AD24" s="148"/>
      <c r="AE24" s="149"/>
      <c r="AF24" s="147"/>
      <c r="AG24" s="148"/>
      <c r="AH24" s="148"/>
      <c r="AI24" s="149"/>
      <c r="AJ24" s="147">
        <f t="array" ref="AJ24">SUM(IF('SAP report test'!$A$2:$A$2298=$A24,IF('SAP report test'!$D$2:$D$2298="CI03",'SAP report test'!$N$2:$N$2298)))+SUMIF(Balances!$A$7:$A$313,$A24,Balances!$V$7:$V$313)</f>
        <v>0</v>
      </c>
      <c r="AK24" s="148"/>
      <c r="AL24" s="148"/>
      <c r="AM24" s="149"/>
      <c r="AN24" s="147">
        <f>SUMIF(Balances!$A$5:$A$313,$A24,Balances!$O$5:$O$313)-SUMIF(Funding!$A$6:$A$294,$A24,Funding!$K$6:$K$294)</f>
        <v>-37395.35</v>
      </c>
      <c r="AO24" s="148"/>
      <c r="AP24" s="148"/>
      <c r="AQ24" s="149"/>
      <c r="AS24" s="23">
        <f>SUM(D24:AQ25)</f>
        <v>-37395.35</v>
      </c>
      <c r="AT24" s="42"/>
      <c r="AU24" s="23">
        <f>SUM(AS24:AT24)</f>
        <v>-37395.35</v>
      </c>
      <c r="AW24" s="23">
        <f>SUM(AN24:AQ25)</f>
        <v>-37395.35</v>
      </c>
      <c r="AX24" s="23">
        <f>SUM(H24:K25)</f>
        <v>0</v>
      </c>
      <c r="AY24" s="23">
        <f>SUM(L24:O25)</f>
        <v>0</v>
      </c>
      <c r="AZ24" s="23">
        <f>SUM(P24:S25)</f>
        <v>0</v>
      </c>
      <c r="BA24" s="23">
        <f>SUM(T24:W25)</f>
        <v>0</v>
      </c>
      <c r="BB24" s="23">
        <f>SUM(X24:AA25)</f>
        <v>0</v>
      </c>
      <c r="BC24" s="23">
        <f>SUM(AB24:AE25)</f>
        <v>0</v>
      </c>
      <c r="BD24" s="23">
        <f>SUM(AF24:AI25)</f>
        <v>0</v>
      </c>
      <c r="BE24" s="23">
        <f>SUM(AJ24:AM25)</f>
        <v>0</v>
      </c>
      <c r="BF24" s="23">
        <f>SUM(AW24:BE24)</f>
        <v>-37395.35</v>
      </c>
      <c r="BG24" s="23">
        <f>SUM(AS24-BF24)</f>
        <v>0</v>
      </c>
      <c r="BH24" s="23">
        <f>SUM(AW24:BD24)</f>
        <v>-37395.35</v>
      </c>
      <c r="BJ24" s="23">
        <f t="shared" si="4"/>
        <v>-37395.35</v>
      </c>
      <c r="BK24" s="23">
        <f t="shared" si="5"/>
        <v>0</v>
      </c>
      <c r="BL24" s="23">
        <f t="shared" si="6"/>
        <v>0</v>
      </c>
      <c r="BM24" s="23">
        <f t="shared" si="7"/>
        <v>0</v>
      </c>
      <c r="BN24" s="23">
        <f t="shared" si="8"/>
        <v>0</v>
      </c>
      <c r="BO24" s="23">
        <f t="shared" si="9"/>
        <v>0</v>
      </c>
      <c r="BP24" s="23">
        <f t="shared" si="10"/>
        <v>0</v>
      </c>
      <c r="BQ24" s="23">
        <f t="shared" si="11"/>
        <v>0</v>
      </c>
      <c r="BR24" s="23">
        <f t="shared" si="25"/>
        <v>-37395.35</v>
      </c>
      <c r="BS24" s="23">
        <f t="shared" si="26"/>
        <v>0</v>
      </c>
      <c r="BT24" s="23">
        <f t="shared" si="27"/>
        <v>-37395.35</v>
      </c>
      <c r="BX24" s="73">
        <v>1031</v>
      </c>
      <c r="BY24" s="25" t="s">
        <v>856</v>
      </c>
      <c r="BZ24" s="23">
        <f t="shared" si="12"/>
        <v>-37395.35</v>
      </c>
      <c r="CA24" s="130">
        <f t="shared" si="13"/>
        <v>0</v>
      </c>
      <c r="CB24" s="156">
        <f t="shared" si="14"/>
        <v>-37395.35</v>
      </c>
      <c r="CC24" s="156">
        <f t="shared" si="15"/>
        <v>-37395</v>
      </c>
      <c r="CD24" s="156">
        <f t="shared" si="16"/>
        <v>0</v>
      </c>
      <c r="CE24" s="156">
        <f t="shared" si="17"/>
        <v>-37395</v>
      </c>
      <c r="CG24" s="156">
        <f t="shared" si="18"/>
        <v>-0.34999999999854481</v>
      </c>
      <c r="CH24" s="156">
        <f t="shared" si="19"/>
        <v>0</v>
      </c>
      <c r="CJ24" s="204" t="str">
        <f t="shared" si="20"/>
        <v>ok</v>
      </c>
      <c r="CK24" s="205">
        <f t="shared" si="24"/>
        <v>0</v>
      </c>
      <c r="CL24">
        <f t="shared" si="28"/>
        <v>0</v>
      </c>
      <c r="CN24" s="216">
        <f t="shared" si="21"/>
        <v>-37395.35</v>
      </c>
      <c r="CO24" s="216">
        <f t="shared" si="22"/>
        <v>0</v>
      </c>
      <c r="CP24" s="216">
        <f t="shared" si="23"/>
        <v>-37395.35</v>
      </c>
      <c r="CQ24" s="156">
        <f t="shared" si="3"/>
        <v>0</v>
      </c>
    </row>
    <row r="25" spans="1:95" x14ac:dyDescent="0.2">
      <c r="A25" s="73">
        <v>1031</v>
      </c>
      <c r="B25" s="25" t="s">
        <v>856</v>
      </c>
      <c r="C25" s="25" t="s">
        <v>703</v>
      </c>
      <c r="D25" s="78">
        <f t="array" ref="D25">SUM(IF('SAP report test'!$A$2:$A$2298=$A25,IF('SAP report test'!$D$2:$D$2298=D$3,'SAP report test'!$N$2:$N$2298)))-SUM(H25,L25,P25,T25,X25,AB25,AF25,AJ25,AN25)</f>
        <v>0</v>
      </c>
      <c r="E25" s="78">
        <f t="array" ref="E25">SUM(IF('SAP report test'!$A$2:$A$2298=$A25,IF('SAP report test'!$D$2:$D$2298=E$3,'SAP report test'!$N$2:$N$2298)))-SUM(I25,M25,Q25,U25,Y25,AC25,AG25,AK25,AO25)</f>
        <v>0</v>
      </c>
      <c r="F25" s="78">
        <f t="array" ref="F25">SUM(IF('SAP report test'!$A$2:$A$2298=$A25,IF('SAP report test'!$D$2:$D$2298=F$3,'SAP report test'!$N$2:$N$2298)))-SUM(J25,N25,R25,V25,Z25,AD25,AH25,AL25,AP25)</f>
        <v>0</v>
      </c>
      <c r="G25" s="78">
        <f t="array" ref="G25">SUM(IF('SAP report test'!$A$2:$A$2298=$A25,IF('SAP report test'!$D$2:$D$2298=G$3,'SAP report test'!$N$2:$N$2298)))-SUM(K25,O25,S25,W25,AA25,AE25,AI25,AM25,AQ25)</f>
        <v>0</v>
      </c>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S25" s="23"/>
      <c r="AT25" s="42"/>
      <c r="BJ25" s="23">
        <f t="shared" si="4"/>
        <v>0</v>
      </c>
      <c r="BK25" s="23">
        <f t="shared" si="5"/>
        <v>0</v>
      </c>
      <c r="BL25" s="23">
        <f t="shared" si="6"/>
        <v>0</v>
      </c>
      <c r="BM25" s="23">
        <f t="shared" si="7"/>
        <v>0</v>
      </c>
      <c r="BN25" s="23">
        <f t="shared" si="8"/>
        <v>0</v>
      </c>
      <c r="BO25" s="23">
        <f t="shared" si="9"/>
        <v>0</v>
      </c>
      <c r="BP25" s="23">
        <f t="shared" si="10"/>
        <v>0</v>
      </c>
      <c r="BQ25" s="23">
        <f t="shared" si="11"/>
        <v>0</v>
      </c>
      <c r="BR25" s="23">
        <f t="shared" si="25"/>
        <v>0</v>
      </c>
      <c r="BS25" s="23">
        <f t="shared" si="26"/>
        <v>0</v>
      </c>
      <c r="BT25" s="23">
        <f t="shared" si="27"/>
        <v>0</v>
      </c>
      <c r="BX25" s="73">
        <v>1031</v>
      </c>
      <c r="BY25" s="25" t="s">
        <v>856</v>
      </c>
      <c r="BZ25" s="23">
        <f t="shared" si="12"/>
        <v>0</v>
      </c>
      <c r="CA25" s="130">
        <f t="shared" si="13"/>
        <v>0</v>
      </c>
      <c r="CB25" s="156">
        <f t="shared" si="14"/>
        <v>0</v>
      </c>
      <c r="CC25" s="156">
        <f t="shared" si="15"/>
        <v>0</v>
      </c>
      <c r="CD25" s="156">
        <f t="shared" si="16"/>
        <v>0</v>
      </c>
      <c r="CE25" s="156">
        <f t="shared" si="17"/>
        <v>0</v>
      </c>
      <c r="CG25" s="156">
        <f t="shared" si="18"/>
        <v>0</v>
      </c>
      <c r="CH25" s="156">
        <f t="shared" si="19"/>
        <v>0</v>
      </c>
      <c r="CJ25" s="204" t="str">
        <f t="shared" si="20"/>
        <v>ok</v>
      </c>
      <c r="CK25" s="205">
        <f t="shared" si="24"/>
        <v>0</v>
      </c>
      <c r="CL25">
        <f t="shared" si="28"/>
        <v>0</v>
      </c>
      <c r="CN25" s="216">
        <f t="shared" si="21"/>
        <v>0</v>
      </c>
      <c r="CO25" s="216">
        <f t="shared" si="22"/>
        <v>0</v>
      </c>
      <c r="CP25" s="216">
        <f t="shared" si="23"/>
        <v>0</v>
      </c>
      <c r="CQ25" s="156">
        <f t="shared" si="3"/>
        <v>0</v>
      </c>
    </row>
    <row r="26" spans="1:95" x14ac:dyDescent="0.2">
      <c r="A26" s="73">
        <v>1032</v>
      </c>
      <c r="B26" s="25" t="s">
        <v>857</v>
      </c>
      <c r="C26" s="25" t="s">
        <v>702</v>
      </c>
      <c r="D26" s="78"/>
      <c r="E26" s="78"/>
      <c r="F26" s="78"/>
      <c r="G26" s="78"/>
      <c r="H26" s="147">
        <f t="array" ref="H26">SUM(IF('SAP report test'!$A$2:$A$2298=$A26,IF('SAP report test'!$D$2:$D$2298="CI04",'SAP report test'!$N$2:$N$2298)))</f>
        <v>0</v>
      </c>
      <c r="I26" s="148"/>
      <c r="J26" s="148"/>
      <c r="K26" s="149"/>
      <c r="L26" s="147">
        <f>SUMIF(Balances!$A$5:$A$313,$A26,Balances!$P$5:$P$313)-SUMIF(Funding!$A$6:$A$294,$A26,Funding!$D$6:$D$294)</f>
        <v>0</v>
      </c>
      <c r="M26" s="148"/>
      <c r="N26" s="148"/>
      <c r="O26" s="149"/>
      <c r="P26" s="147">
        <f>SUMIF(Balances!$A$5:$A$313,$A26,Balances!$Q$5:$Q$313)-SUMIF(Funding!$A$6:$A$294,$A26,Funding!$E$6:$E$294)</f>
        <v>0</v>
      </c>
      <c r="Q26" s="148"/>
      <c r="R26" s="148"/>
      <c r="S26" s="149"/>
      <c r="T26" s="147">
        <f>SUMIF(Balances!$A$5:$A$313,$A26,Balances!$R$5:$R$313)-SUMIF(Funding!$A$6:$A$294,$A26,Funding!$F$6:$F$294)</f>
        <v>0</v>
      </c>
      <c r="U26" s="148"/>
      <c r="V26" s="148"/>
      <c r="W26" s="149"/>
      <c r="X26" s="147">
        <f>SUMIF(Balances!$A$7:$A$313,$A26,Balances!$S$7:$S$313)</f>
        <v>0</v>
      </c>
      <c r="Y26" s="148"/>
      <c r="Z26" s="148"/>
      <c r="AA26" s="149"/>
      <c r="AB26" s="147">
        <f>SUMIF(Balances!$A$7:$A$313,$A26,Balances!$T$7:$T$313)</f>
        <v>0</v>
      </c>
      <c r="AC26" s="148"/>
      <c r="AD26" s="148"/>
      <c r="AE26" s="149"/>
      <c r="AF26" s="147"/>
      <c r="AG26" s="148"/>
      <c r="AH26" s="148"/>
      <c r="AI26" s="149"/>
      <c r="AJ26" s="147">
        <f t="array" ref="AJ26">SUM(IF('SAP report test'!$A$2:$A$2298=$A26,IF('SAP report test'!$D$2:$D$2298="CI03",'SAP report test'!$N$2:$N$2298)))+SUMIF(Balances!$A$7:$A$313,$A26,Balances!$V$7:$V$313)</f>
        <v>0</v>
      </c>
      <c r="AK26" s="148"/>
      <c r="AL26" s="148"/>
      <c r="AM26" s="149"/>
      <c r="AN26" s="147">
        <f>SUMIF(Balances!$A$5:$A$313,$A26,Balances!$O$5:$O$313)-SUMIF(Funding!$A$6:$A$294,$A26,Funding!$K$6:$K$294)</f>
        <v>0</v>
      </c>
      <c r="AO26" s="148"/>
      <c r="AP26" s="148"/>
      <c r="AQ26" s="149"/>
      <c r="AS26" s="23">
        <f>SUM(D26:AQ27)</f>
        <v>0</v>
      </c>
      <c r="AT26" s="42"/>
      <c r="AU26" s="23">
        <f>SUM(AS26:AT26)</f>
        <v>0</v>
      </c>
      <c r="AW26" s="23">
        <f>SUM(AN26:AQ27)</f>
        <v>0</v>
      </c>
      <c r="AX26" s="23">
        <f>SUM(H26:K27)</f>
        <v>0</v>
      </c>
      <c r="AY26" s="23">
        <f>SUM(L26:O27)</f>
        <v>0</v>
      </c>
      <c r="AZ26" s="23">
        <f>SUM(P26:S27)</f>
        <v>0</v>
      </c>
      <c r="BA26" s="23">
        <f>SUM(T26:W27)</f>
        <v>0</v>
      </c>
      <c r="BB26" s="23">
        <f>SUM(X26:AA27)</f>
        <v>0</v>
      </c>
      <c r="BC26" s="23">
        <f>SUM(AB26:AE27)</f>
        <v>0</v>
      </c>
      <c r="BD26" s="23">
        <f>SUM(AF26:AI27)</f>
        <v>0</v>
      </c>
      <c r="BE26" s="23">
        <f>SUM(AJ26:AM27)</f>
        <v>0</v>
      </c>
      <c r="BF26" s="23">
        <f>SUM(AW26:BE26)</f>
        <v>0</v>
      </c>
      <c r="BG26" s="23">
        <f>SUM(AS26-BF26)</f>
        <v>0</v>
      </c>
      <c r="BH26" s="23">
        <f>SUM(AW26:BD26)</f>
        <v>0</v>
      </c>
      <c r="BJ26" s="23">
        <f t="shared" si="4"/>
        <v>0</v>
      </c>
      <c r="BK26" s="23">
        <f t="shared" si="5"/>
        <v>0</v>
      </c>
      <c r="BL26" s="23">
        <f t="shared" si="6"/>
        <v>0</v>
      </c>
      <c r="BM26" s="23">
        <f t="shared" si="7"/>
        <v>0</v>
      </c>
      <c r="BN26" s="23">
        <f t="shared" si="8"/>
        <v>0</v>
      </c>
      <c r="BO26" s="23">
        <f t="shared" si="9"/>
        <v>0</v>
      </c>
      <c r="BP26" s="23">
        <f t="shared" si="10"/>
        <v>0</v>
      </c>
      <c r="BQ26" s="23">
        <f t="shared" si="11"/>
        <v>0</v>
      </c>
      <c r="BR26" s="23">
        <f t="shared" si="25"/>
        <v>0</v>
      </c>
      <c r="BS26" s="23">
        <f t="shared" si="26"/>
        <v>0</v>
      </c>
      <c r="BT26" s="23">
        <f t="shared" si="27"/>
        <v>0</v>
      </c>
      <c r="BX26" s="73">
        <v>1032</v>
      </c>
      <c r="BY26" s="25" t="s">
        <v>857</v>
      </c>
      <c r="BZ26" s="23">
        <f t="shared" si="12"/>
        <v>0</v>
      </c>
      <c r="CA26" s="130">
        <f t="shared" si="13"/>
        <v>0</v>
      </c>
      <c r="CB26" s="156">
        <f t="shared" si="14"/>
        <v>0</v>
      </c>
      <c r="CC26" s="156">
        <f t="shared" si="15"/>
        <v>0</v>
      </c>
      <c r="CD26" s="156">
        <f t="shared" si="16"/>
        <v>0</v>
      </c>
      <c r="CE26" s="156">
        <f t="shared" si="17"/>
        <v>0</v>
      </c>
      <c r="CG26" s="156">
        <f t="shared" si="18"/>
        <v>0</v>
      </c>
      <c r="CH26" s="156">
        <f t="shared" si="19"/>
        <v>0</v>
      </c>
      <c r="CJ26" s="204" t="str">
        <f t="shared" si="20"/>
        <v>ok</v>
      </c>
      <c r="CK26" s="205">
        <f t="shared" si="24"/>
        <v>0</v>
      </c>
      <c r="CL26">
        <f t="shared" si="28"/>
        <v>0</v>
      </c>
      <c r="CN26" s="216">
        <f t="shared" si="21"/>
        <v>0</v>
      </c>
      <c r="CO26" s="216">
        <f t="shared" si="22"/>
        <v>0</v>
      </c>
      <c r="CP26" s="216">
        <f t="shared" si="23"/>
        <v>0</v>
      </c>
      <c r="CQ26" s="156">
        <f t="shared" si="3"/>
        <v>0</v>
      </c>
    </row>
    <row r="27" spans="1:95" x14ac:dyDescent="0.2">
      <c r="A27" s="73">
        <v>1032</v>
      </c>
      <c r="B27" s="25" t="s">
        <v>857</v>
      </c>
      <c r="C27" s="25" t="s">
        <v>703</v>
      </c>
      <c r="D27" s="78">
        <f t="array" ref="D27">SUM(IF('SAP report test'!$A$2:$A$2298=$A27,IF('SAP report test'!$D$2:$D$2298=D$3,'SAP report test'!$N$2:$N$2298)))-SUM(H27,L27,P27,T27,X27,AB27,AF27,AJ27,AN27)</f>
        <v>0</v>
      </c>
      <c r="E27" s="78">
        <f t="array" ref="E27">SUM(IF('SAP report test'!$A$2:$A$2298=$A27,IF('SAP report test'!$D$2:$D$2298=E$3,'SAP report test'!$N$2:$N$2298)))-SUM(I27,M27,Q27,U27,Y27,AC27,AG27,AK27,AO27)</f>
        <v>0</v>
      </c>
      <c r="F27" s="78">
        <f t="array" ref="F27">SUM(IF('SAP report test'!$A$2:$A$2298=$A27,IF('SAP report test'!$D$2:$D$2298=F$3,'SAP report test'!$N$2:$N$2298)))-SUM(J27,N27,R27,V27,Z27,AD27,AH27,AL27,AP27)</f>
        <v>0</v>
      </c>
      <c r="G27" s="78">
        <f t="array" ref="G27">SUM(IF('SAP report test'!$A$2:$A$2298=$A27,IF('SAP report test'!$D$2:$D$2298=G$3,'SAP report test'!$N$2:$N$2298)))-SUM(K27,O27,S27,W27,AA27,AE27,AI27,AM27,AQ27)</f>
        <v>0</v>
      </c>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S27" s="23"/>
      <c r="AT27" s="42"/>
      <c r="BJ27" s="23">
        <f t="shared" si="4"/>
        <v>0</v>
      </c>
      <c r="BK27" s="23">
        <f t="shared" si="5"/>
        <v>0</v>
      </c>
      <c r="BL27" s="23">
        <f t="shared" si="6"/>
        <v>0</v>
      </c>
      <c r="BM27" s="23">
        <f t="shared" si="7"/>
        <v>0</v>
      </c>
      <c r="BN27" s="23">
        <f t="shared" si="8"/>
        <v>0</v>
      </c>
      <c r="BO27" s="23">
        <f t="shared" si="9"/>
        <v>0</v>
      </c>
      <c r="BP27" s="23">
        <f t="shared" si="10"/>
        <v>0</v>
      </c>
      <c r="BQ27" s="23">
        <f t="shared" si="11"/>
        <v>0</v>
      </c>
      <c r="BR27" s="23">
        <f t="shared" si="25"/>
        <v>0</v>
      </c>
      <c r="BS27" s="23">
        <f t="shared" si="26"/>
        <v>0</v>
      </c>
      <c r="BT27" s="23">
        <f t="shared" si="27"/>
        <v>0</v>
      </c>
      <c r="BX27" s="73">
        <v>1032</v>
      </c>
      <c r="BY27" s="25" t="s">
        <v>857</v>
      </c>
      <c r="BZ27" s="23">
        <f t="shared" si="12"/>
        <v>0</v>
      </c>
      <c r="CA27" s="130">
        <f t="shared" si="13"/>
        <v>0</v>
      </c>
      <c r="CB27" s="156">
        <f t="shared" si="14"/>
        <v>0</v>
      </c>
      <c r="CC27" s="156">
        <f t="shared" si="15"/>
        <v>0</v>
      </c>
      <c r="CD27" s="156">
        <f t="shared" si="16"/>
        <v>0</v>
      </c>
      <c r="CE27" s="156">
        <f t="shared" si="17"/>
        <v>0</v>
      </c>
      <c r="CG27" s="156">
        <f t="shared" si="18"/>
        <v>0</v>
      </c>
      <c r="CH27" s="156">
        <f t="shared" si="19"/>
        <v>0</v>
      </c>
      <c r="CJ27" s="204" t="str">
        <f t="shared" si="20"/>
        <v>ok</v>
      </c>
      <c r="CK27" s="205">
        <f t="shared" si="24"/>
        <v>0</v>
      </c>
      <c r="CL27">
        <f t="shared" si="28"/>
        <v>0</v>
      </c>
      <c r="CN27" s="216">
        <f t="shared" si="21"/>
        <v>0</v>
      </c>
      <c r="CO27" s="216">
        <f t="shared" si="22"/>
        <v>0</v>
      </c>
      <c r="CP27" s="216">
        <f t="shared" si="23"/>
        <v>0</v>
      </c>
      <c r="CQ27" s="156">
        <f t="shared" si="3"/>
        <v>0</v>
      </c>
    </row>
    <row r="28" spans="1:95" x14ac:dyDescent="0.2">
      <c r="A28" s="73">
        <v>2001</v>
      </c>
      <c r="B28" s="25" t="s">
        <v>1089</v>
      </c>
      <c r="C28" s="25" t="s">
        <v>702</v>
      </c>
      <c r="D28" s="78"/>
      <c r="E28" s="78"/>
      <c r="F28" s="78"/>
      <c r="G28" s="78"/>
      <c r="H28" s="147">
        <f t="array" ref="H28">SUM(IF('SAP report test'!$A$2:$A$2298=$A28,IF('SAP report test'!$D$2:$D$2298="CI04",'SAP report test'!$N$2:$N$2298)))</f>
        <v>0</v>
      </c>
      <c r="I28" s="148"/>
      <c r="J28" s="148"/>
      <c r="K28" s="149"/>
      <c r="L28" s="147">
        <f>SUMIF(Balances!$A$5:$A$313,$A28,Balances!$P$5:$P$313)-SUMIF(Funding!$A$6:$A$294,$A28,Funding!$D$6:$D$294)</f>
        <v>0</v>
      </c>
      <c r="M28" s="148"/>
      <c r="N28" s="148"/>
      <c r="O28" s="149"/>
      <c r="P28" s="147">
        <f>SUMIF(Balances!$A$5:$A$313,$A28,Balances!$Q$5:$Q$313)-SUMIF(Funding!$A$6:$A$294,$A28,Funding!$E$6:$E$294)</f>
        <v>0</v>
      </c>
      <c r="Q28" s="148"/>
      <c r="R28" s="148"/>
      <c r="S28" s="149"/>
      <c r="T28" s="147">
        <f>SUMIF(Balances!$A$5:$A$313,$A28,Balances!$R$5:$R$313)-SUMIF(Funding!$A$6:$A$294,$A28,Funding!$F$6:$F$294)</f>
        <v>0</v>
      </c>
      <c r="U28" s="148"/>
      <c r="V28" s="148"/>
      <c r="W28" s="149"/>
      <c r="X28" s="147">
        <f>SUMIF(Balances!$A$7:$A$313,$A28,Balances!$S$7:$S$313)</f>
        <v>0</v>
      </c>
      <c r="Y28" s="148"/>
      <c r="Z28" s="148"/>
      <c r="AA28" s="149"/>
      <c r="AB28" s="147">
        <f>SUMIF(Balances!$A$7:$A$313,$A28,Balances!$T$7:$T$313)</f>
        <v>0</v>
      </c>
      <c r="AC28" s="148"/>
      <c r="AD28" s="148"/>
      <c r="AE28" s="149"/>
      <c r="AF28" s="147"/>
      <c r="AG28" s="148"/>
      <c r="AH28" s="148"/>
      <c r="AI28" s="149"/>
      <c r="AJ28" s="147">
        <f t="array" ref="AJ28">SUM(IF('SAP report test'!$A$2:$A$2298=$A28,IF('SAP report test'!$D$2:$D$2298="CI03",'SAP report test'!$N$2:$N$2298)))+SUMIF(Balances!$A$7:$A$313,$A28,Balances!$V$7:$V$313)</f>
        <v>0</v>
      </c>
      <c r="AK28" s="148"/>
      <c r="AL28" s="148"/>
      <c r="AM28" s="149"/>
      <c r="AN28" s="147">
        <f>SUMIF(Balances!$A$5:$A$313,$A28,Balances!$O$5:$O$313)-SUMIF(Funding!$A$6:$A$294,$A28,Funding!$K$6:$K$294)</f>
        <v>0</v>
      </c>
      <c r="AO28" s="148"/>
      <c r="AP28" s="148"/>
      <c r="AQ28" s="149"/>
      <c r="AS28" s="23">
        <f>SUM(D28:AQ29)</f>
        <v>0</v>
      </c>
      <c r="AT28" s="130"/>
      <c r="AU28" s="23">
        <f>SUM(AS28:AT28)</f>
        <v>0</v>
      </c>
      <c r="AW28" s="23">
        <f>SUM(AN28:AQ29)</f>
        <v>0</v>
      </c>
      <c r="AX28" s="23">
        <f>SUM(H28:K29)</f>
        <v>0</v>
      </c>
      <c r="AY28" s="23">
        <f>SUM(L28:O29)</f>
        <v>0</v>
      </c>
      <c r="AZ28" s="23">
        <f>SUM(P28:S29)</f>
        <v>0</v>
      </c>
      <c r="BA28" s="23">
        <f>SUM(T28:W29)</f>
        <v>0</v>
      </c>
      <c r="BB28" s="23">
        <f>SUM(X28:AA29)</f>
        <v>0</v>
      </c>
      <c r="BC28" s="23">
        <f>SUM(AB28:AE29)</f>
        <v>0</v>
      </c>
      <c r="BD28" s="23">
        <f>SUM(AF28:AI29)</f>
        <v>0</v>
      </c>
      <c r="BE28" s="23">
        <f>SUM(AJ28:AM29)</f>
        <v>0</v>
      </c>
      <c r="BF28" s="23">
        <f>SUM(AW28:BE28)</f>
        <v>0</v>
      </c>
      <c r="BG28" s="23">
        <f>SUM(AS28-BF28)</f>
        <v>0</v>
      </c>
      <c r="BH28" s="23">
        <f>SUM(AW28:BD28)</f>
        <v>0</v>
      </c>
      <c r="BJ28" s="23">
        <f t="shared" si="4"/>
        <v>0</v>
      </c>
      <c r="BK28" s="23">
        <f t="shared" si="5"/>
        <v>0</v>
      </c>
      <c r="BL28" s="23">
        <f t="shared" si="6"/>
        <v>0</v>
      </c>
      <c r="BM28" s="23">
        <f t="shared" si="7"/>
        <v>0</v>
      </c>
      <c r="BN28" s="23">
        <f t="shared" si="8"/>
        <v>0</v>
      </c>
      <c r="BO28" s="23">
        <f t="shared" si="9"/>
        <v>0</v>
      </c>
      <c r="BP28" s="23">
        <f t="shared" si="10"/>
        <v>0</v>
      </c>
      <c r="BQ28" s="23">
        <f t="shared" si="11"/>
        <v>0</v>
      </c>
      <c r="BR28" s="23">
        <f t="shared" si="25"/>
        <v>0</v>
      </c>
      <c r="BS28" s="23">
        <f t="shared" si="26"/>
        <v>0</v>
      </c>
      <c r="BT28" s="23">
        <f t="shared" si="27"/>
        <v>0</v>
      </c>
      <c r="BX28" s="73">
        <v>2001</v>
      </c>
      <c r="BY28" s="25" t="s">
        <v>1089</v>
      </c>
      <c r="BZ28" s="23">
        <f t="shared" si="12"/>
        <v>0</v>
      </c>
      <c r="CA28" s="130">
        <f t="shared" si="13"/>
        <v>0</v>
      </c>
      <c r="CB28" s="156">
        <f t="shared" si="14"/>
        <v>0</v>
      </c>
      <c r="CC28" s="156">
        <f t="shared" si="15"/>
        <v>0</v>
      </c>
      <c r="CD28" s="156">
        <f t="shared" si="16"/>
        <v>0</v>
      </c>
      <c r="CE28" s="156">
        <f t="shared" si="17"/>
        <v>0</v>
      </c>
      <c r="CG28" s="156">
        <f t="shared" si="18"/>
        <v>0</v>
      </c>
      <c r="CH28" s="156">
        <f t="shared" si="19"/>
        <v>0</v>
      </c>
      <c r="CJ28" s="204" t="str">
        <f t="shared" si="20"/>
        <v>ok</v>
      </c>
      <c r="CK28" s="205">
        <f t="shared" si="24"/>
        <v>0</v>
      </c>
      <c r="CL28">
        <f t="shared" si="28"/>
        <v>0</v>
      </c>
      <c r="CN28" s="216">
        <f t="shared" si="21"/>
        <v>0</v>
      </c>
      <c r="CO28" s="216">
        <f t="shared" si="22"/>
        <v>0</v>
      </c>
      <c r="CP28" s="216">
        <f t="shared" si="23"/>
        <v>0</v>
      </c>
      <c r="CQ28" s="156">
        <f t="shared" si="3"/>
        <v>0</v>
      </c>
    </row>
    <row r="29" spans="1:95" x14ac:dyDescent="0.2">
      <c r="A29" s="73">
        <v>2001</v>
      </c>
      <c r="B29" s="25" t="s">
        <v>1089</v>
      </c>
      <c r="C29" s="25" t="s">
        <v>703</v>
      </c>
      <c r="D29" s="78">
        <f t="array" ref="D29">SUM(IF('SAP report test'!$A$2:$A$2298=$A29,IF('SAP report test'!$D$2:$D$2298=D$3,'SAP report test'!$N$2:$N$2298)))-SUM(H29,L29,P29,T29,X29,AB29,AF29,AJ29,AN29)</f>
        <v>0</v>
      </c>
      <c r="E29" s="78">
        <f t="array" ref="E29">SUM(IF('SAP report test'!$A$2:$A$2298=$A29,IF('SAP report test'!$D$2:$D$2298=E$3,'SAP report test'!$N$2:$N$2298)))-SUM(I29,M29,Q29,U29,Y29,AC29,AG29,AK29,AO29)</f>
        <v>0</v>
      </c>
      <c r="F29" s="78">
        <f t="array" ref="F29">SUM(IF('SAP report test'!$A$2:$A$2298=$A29,IF('SAP report test'!$D$2:$D$2298=F$3,'SAP report test'!$N$2:$N$2298)))-SUM(J29,N29,R29,V29,Z29,AD29,AH29,AL29,AP29)</f>
        <v>0</v>
      </c>
      <c r="G29" s="78">
        <f t="array" ref="G29">SUM(IF('SAP report test'!$A$2:$A$2298=$A29,IF('SAP report test'!$D$2:$D$2298=G$3,'SAP report test'!$N$2:$N$2298)))-SUM(K29,O29,S29,W29,AA29,AE29,AI29,AM29,AQ29)</f>
        <v>0</v>
      </c>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S29" s="23"/>
      <c r="AT29" s="42"/>
      <c r="BJ29" s="23">
        <f t="shared" si="4"/>
        <v>0</v>
      </c>
      <c r="BK29" s="23">
        <f t="shared" si="5"/>
        <v>0</v>
      </c>
      <c r="BL29" s="23">
        <f t="shared" si="6"/>
        <v>0</v>
      </c>
      <c r="BM29" s="23">
        <f t="shared" si="7"/>
        <v>0</v>
      </c>
      <c r="BN29" s="23">
        <f t="shared" si="8"/>
        <v>0</v>
      </c>
      <c r="BO29" s="23">
        <f t="shared" si="9"/>
        <v>0</v>
      </c>
      <c r="BP29" s="23">
        <f t="shared" si="10"/>
        <v>0</v>
      </c>
      <c r="BQ29" s="23">
        <f t="shared" si="11"/>
        <v>0</v>
      </c>
      <c r="BR29" s="23">
        <f t="shared" si="25"/>
        <v>0</v>
      </c>
      <c r="BS29" s="23">
        <f t="shared" si="26"/>
        <v>0</v>
      </c>
      <c r="BT29" s="23">
        <f t="shared" si="27"/>
        <v>0</v>
      </c>
      <c r="BX29" s="73">
        <v>2001</v>
      </c>
      <c r="BY29" s="25" t="s">
        <v>1089</v>
      </c>
      <c r="BZ29" s="23">
        <f t="shared" si="12"/>
        <v>0</v>
      </c>
      <c r="CA29" s="130">
        <f t="shared" si="13"/>
        <v>0</v>
      </c>
      <c r="CB29" s="156">
        <f t="shared" si="14"/>
        <v>0</v>
      </c>
      <c r="CC29" s="156">
        <f t="shared" si="15"/>
        <v>0</v>
      </c>
      <c r="CD29" s="156">
        <f t="shared" si="16"/>
        <v>0</v>
      </c>
      <c r="CE29" s="156">
        <f t="shared" si="17"/>
        <v>0</v>
      </c>
      <c r="CG29" s="156">
        <f t="shared" si="18"/>
        <v>0</v>
      </c>
      <c r="CH29" s="156">
        <f t="shared" si="19"/>
        <v>0</v>
      </c>
      <c r="CJ29" s="204" t="str">
        <f t="shared" si="20"/>
        <v>ok</v>
      </c>
      <c r="CK29" s="205">
        <f t="shared" si="24"/>
        <v>0</v>
      </c>
      <c r="CL29">
        <f t="shared" si="28"/>
        <v>0</v>
      </c>
      <c r="CN29" s="216">
        <f t="shared" si="21"/>
        <v>0</v>
      </c>
      <c r="CO29" s="216">
        <f t="shared" si="22"/>
        <v>0</v>
      </c>
      <c r="CP29" s="216">
        <f t="shared" si="23"/>
        <v>0</v>
      </c>
      <c r="CQ29" s="156">
        <f t="shared" si="3"/>
        <v>0</v>
      </c>
    </row>
    <row r="30" spans="1:95" x14ac:dyDescent="0.2">
      <c r="A30" s="73">
        <v>2002</v>
      </c>
      <c r="B30" s="25" t="s">
        <v>1066</v>
      </c>
      <c r="C30" s="25" t="s">
        <v>702</v>
      </c>
      <c r="D30" s="78"/>
      <c r="E30" s="78"/>
      <c r="F30" s="78"/>
      <c r="G30" s="78"/>
      <c r="H30" s="147">
        <f t="array" ref="H30">SUM(IF('SAP report test'!$A$2:$A$2298=$A30,IF('SAP report test'!$D$2:$D$2298="CI04",'SAP report test'!$N$2:$N$2298)))</f>
        <v>0</v>
      </c>
      <c r="I30" s="148"/>
      <c r="J30" s="148"/>
      <c r="K30" s="149"/>
      <c r="L30" s="147">
        <f>SUMIF(Balances!$A$5:$A$313,$A30,Balances!$P$5:$P$313)-SUMIF(Funding!$A$6:$A$294,$A30,Funding!$D$6:$D$294)</f>
        <v>0</v>
      </c>
      <c r="M30" s="148"/>
      <c r="N30" s="148"/>
      <c r="O30" s="149"/>
      <c r="P30" s="147">
        <f>SUMIF(Balances!$A$5:$A$313,$A30,Balances!$Q$5:$Q$313)-SUMIF(Funding!$A$6:$A$294,$A30,Funding!$E$6:$E$294)</f>
        <v>0</v>
      </c>
      <c r="Q30" s="148"/>
      <c r="R30" s="148"/>
      <c r="S30" s="149"/>
      <c r="T30" s="147">
        <f>SUMIF(Balances!$A$5:$A$313,$A30,Balances!$R$5:$R$313)-SUMIF(Funding!$A$6:$A$294,$A30,Funding!$F$6:$F$294)</f>
        <v>0</v>
      </c>
      <c r="U30" s="148"/>
      <c r="V30" s="148"/>
      <c r="W30" s="149"/>
      <c r="X30" s="147">
        <f>SUMIF(Balances!$A$7:$A$313,$A30,Balances!$S$7:$S$313)</f>
        <v>0</v>
      </c>
      <c r="Y30" s="148"/>
      <c r="Z30" s="148"/>
      <c r="AA30" s="149"/>
      <c r="AB30" s="147">
        <f>SUMIF(Balances!$A$7:$A$313,$A30,Balances!$T$7:$T$313)</f>
        <v>0</v>
      </c>
      <c r="AC30" s="148"/>
      <c r="AD30" s="148"/>
      <c r="AE30" s="149"/>
      <c r="AF30" s="147"/>
      <c r="AG30" s="148"/>
      <c r="AH30" s="148"/>
      <c r="AI30" s="149"/>
      <c r="AJ30" s="147">
        <f t="array" ref="AJ30">SUM(IF('SAP report test'!$A$2:$A$2298=$A30,IF('SAP report test'!$D$2:$D$2298="CI03",'SAP report test'!$N$2:$N$2298)))+SUMIF(Balances!$A$7:$A$313,$A30,Balances!$V$7:$V$313)</f>
        <v>0</v>
      </c>
      <c r="AK30" s="148"/>
      <c r="AL30" s="148"/>
      <c r="AM30" s="149"/>
      <c r="AN30" s="147">
        <f>SUMIF(Balances!$A$5:$A$313,$A30,Balances!$O$5:$O$313)-SUMIF(Funding!$A$6:$A$294,$A30,Funding!$K$6:$K$294)</f>
        <v>0</v>
      </c>
      <c r="AO30" s="148"/>
      <c r="AP30" s="148"/>
      <c r="AQ30" s="149"/>
      <c r="AS30" s="23">
        <f>SUM(D30:AQ31)</f>
        <v>0</v>
      </c>
      <c r="AT30" s="42"/>
      <c r="AU30" s="23">
        <f>SUM(AS30:AT30)</f>
        <v>0</v>
      </c>
      <c r="AW30" s="23">
        <f>SUM(AN30:AQ31)</f>
        <v>0</v>
      </c>
      <c r="AX30" s="23">
        <f>SUM(H30:K31)</f>
        <v>0</v>
      </c>
      <c r="AY30" s="23">
        <f>SUM(L30:O31)</f>
        <v>0</v>
      </c>
      <c r="AZ30" s="23">
        <f>SUM(P30:S31)</f>
        <v>0</v>
      </c>
      <c r="BA30" s="23">
        <f>SUM(T30:W31)</f>
        <v>0</v>
      </c>
      <c r="BB30" s="23">
        <f>SUM(X30:AA31)</f>
        <v>0</v>
      </c>
      <c r="BC30" s="23">
        <f>SUM(AB30:AE31)</f>
        <v>0</v>
      </c>
      <c r="BD30" s="23">
        <f>SUM(AF30:AI31)</f>
        <v>0</v>
      </c>
      <c r="BE30" s="23">
        <f>SUM(AJ30:AM31)</f>
        <v>0</v>
      </c>
      <c r="BF30" s="23">
        <f>SUM(AW30:BE30)</f>
        <v>0</v>
      </c>
      <c r="BG30" s="23">
        <f>SUM(AS30-BF30)</f>
        <v>0</v>
      </c>
      <c r="BH30" s="23">
        <f>SUM(AW30:BD30)</f>
        <v>0</v>
      </c>
      <c r="BJ30" s="23">
        <f t="shared" si="4"/>
        <v>0</v>
      </c>
      <c r="BK30" s="23">
        <f t="shared" si="5"/>
        <v>0</v>
      </c>
      <c r="BL30" s="23">
        <f t="shared" si="6"/>
        <v>0</v>
      </c>
      <c r="BM30" s="23">
        <f t="shared" si="7"/>
        <v>0</v>
      </c>
      <c r="BN30" s="23">
        <f t="shared" si="8"/>
        <v>0</v>
      </c>
      <c r="BO30" s="23">
        <f t="shared" si="9"/>
        <v>0</v>
      </c>
      <c r="BP30" s="23">
        <f t="shared" si="10"/>
        <v>0</v>
      </c>
      <c r="BQ30" s="23">
        <f t="shared" si="11"/>
        <v>0</v>
      </c>
      <c r="BR30" s="23">
        <f t="shared" si="25"/>
        <v>0</v>
      </c>
      <c r="BS30" s="23">
        <f t="shared" si="26"/>
        <v>0</v>
      </c>
      <c r="BT30" s="23">
        <f t="shared" si="27"/>
        <v>0</v>
      </c>
      <c r="BX30" s="73">
        <v>2002</v>
      </c>
      <c r="BY30" s="25" t="s">
        <v>1066</v>
      </c>
      <c r="BZ30" s="23">
        <f t="shared" si="12"/>
        <v>0</v>
      </c>
      <c r="CA30" s="130">
        <f t="shared" si="13"/>
        <v>0</v>
      </c>
      <c r="CB30" s="156">
        <f t="shared" si="14"/>
        <v>0</v>
      </c>
      <c r="CC30" s="156">
        <f t="shared" si="15"/>
        <v>0</v>
      </c>
      <c r="CD30" s="156">
        <f t="shared" si="16"/>
        <v>0</v>
      </c>
      <c r="CE30" s="156">
        <f t="shared" si="17"/>
        <v>0</v>
      </c>
      <c r="CG30" s="156">
        <f t="shared" si="18"/>
        <v>0</v>
      </c>
      <c r="CH30" s="156">
        <f t="shared" si="19"/>
        <v>0</v>
      </c>
      <c r="CJ30" s="204" t="str">
        <f t="shared" si="20"/>
        <v>ok</v>
      </c>
      <c r="CK30" s="205">
        <f t="shared" si="24"/>
        <v>0</v>
      </c>
      <c r="CL30">
        <f t="shared" si="28"/>
        <v>0</v>
      </c>
      <c r="CN30" s="216">
        <f t="shared" si="21"/>
        <v>0</v>
      </c>
      <c r="CO30" s="216">
        <f t="shared" si="22"/>
        <v>0</v>
      </c>
      <c r="CP30" s="216">
        <f t="shared" si="23"/>
        <v>0</v>
      </c>
      <c r="CQ30" s="156">
        <f t="shared" si="3"/>
        <v>0</v>
      </c>
    </row>
    <row r="31" spans="1:95" x14ac:dyDescent="0.2">
      <c r="A31" s="73">
        <v>2002</v>
      </c>
      <c r="B31" s="25" t="s">
        <v>1066</v>
      </c>
      <c r="C31" s="25" t="s">
        <v>703</v>
      </c>
      <c r="D31" s="78">
        <f t="array" ref="D31">SUM(IF('SAP report test'!$A$2:$A$2298=$A31,IF('SAP report test'!$D$2:$D$2298=D$3,'SAP report test'!$N$2:$N$2298)))-SUM(H31,L31,P31,T31,X31,AB31,AF31,AJ31,AN31)</f>
        <v>0</v>
      </c>
      <c r="E31" s="78">
        <f t="array" ref="E31">SUM(IF('SAP report test'!$A$2:$A$2298=$A31,IF('SAP report test'!$D$2:$D$2298=E$3,'SAP report test'!$N$2:$N$2298)))-SUM(I31,M31,Q31,U31,Y31,AC31,AG31,AK31,AO31)</f>
        <v>0</v>
      </c>
      <c r="F31" s="78">
        <f t="array" ref="F31">SUM(IF('SAP report test'!$A$2:$A$2298=$A31,IF('SAP report test'!$D$2:$D$2298=F$3,'SAP report test'!$N$2:$N$2298)))-SUM(J31,N31,R31,V31,Z31,AD31,AH31,AL31,AP31)</f>
        <v>0</v>
      </c>
      <c r="G31" s="78">
        <f t="array" ref="G31">SUM(IF('SAP report test'!$A$2:$A$2298=$A31,IF('SAP report test'!$D$2:$D$2298=G$3,'SAP report test'!$N$2:$N$2298)))-SUM(K31,O31,S31,W31,AA31,AE31,AI31,AM31,AQ31)</f>
        <v>0</v>
      </c>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S31" s="23"/>
      <c r="AT31" s="42"/>
      <c r="BJ31" s="23">
        <f t="shared" si="4"/>
        <v>0</v>
      </c>
      <c r="BK31" s="23">
        <f t="shared" si="5"/>
        <v>0</v>
      </c>
      <c r="BL31" s="23">
        <f t="shared" si="6"/>
        <v>0</v>
      </c>
      <c r="BM31" s="23">
        <f t="shared" si="7"/>
        <v>0</v>
      </c>
      <c r="BN31" s="23">
        <f t="shared" si="8"/>
        <v>0</v>
      </c>
      <c r="BO31" s="23">
        <f t="shared" si="9"/>
        <v>0</v>
      </c>
      <c r="BP31" s="23">
        <f t="shared" si="10"/>
        <v>0</v>
      </c>
      <c r="BQ31" s="23">
        <f t="shared" si="11"/>
        <v>0</v>
      </c>
      <c r="BR31" s="23">
        <f t="shared" si="25"/>
        <v>0</v>
      </c>
      <c r="BS31" s="23">
        <f t="shared" si="26"/>
        <v>0</v>
      </c>
      <c r="BT31" s="23">
        <f t="shared" si="27"/>
        <v>0</v>
      </c>
      <c r="BX31" s="73">
        <v>2002</v>
      </c>
      <c r="BY31" s="25" t="s">
        <v>1066</v>
      </c>
      <c r="BZ31" s="23">
        <f t="shared" si="12"/>
        <v>0</v>
      </c>
      <c r="CA31" s="130">
        <f t="shared" si="13"/>
        <v>0</v>
      </c>
      <c r="CB31" s="156">
        <f t="shared" si="14"/>
        <v>0</v>
      </c>
      <c r="CC31" s="156">
        <f t="shared" si="15"/>
        <v>0</v>
      </c>
      <c r="CD31" s="156">
        <f t="shared" si="16"/>
        <v>0</v>
      </c>
      <c r="CE31" s="156">
        <f t="shared" si="17"/>
        <v>0</v>
      </c>
      <c r="CG31" s="156">
        <f t="shared" si="18"/>
        <v>0</v>
      </c>
      <c r="CH31" s="156">
        <f t="shared" si="19"/>
        <v>0</v>
      </c>
      <c r="CJ31" s="204" t="str">
        <f t="shared" si="20"/>
        <v>ok</v>
      </c>
      <c r="CK31" s="205">
        <f t="shared" si="24"/>
        <v>0</v>
      </c>
      <c r="CL31">
        <f t="shared" si="28"/>
        <v>0</v>
      </c>
      <c r="CN31" s="216">
        <f t="shared" si="21"/>
        <v>0</v>
      </c>
      <c r="CO31" s="216">
        <f t="shared" si="22"/>
        <v>0</v>
      </c>
      <c r="CP31" s="216">
        <f t="shared" si="23"/>
        <v>0</v>
      </c>
      <c r="CQ31" s="156">
        <f t="shared" si="3"/>
        <v>0</v>
      </c>
    </row>
    <row r="32" spans="1:95" x14ac:dyDescent="0.2">
      <c r="A32" s="73">
        <v>2053</v>
      </c>
      <c r="B32" s="25" t="s">
        <v>1178</v>
      </c>
      <c r="C32" s="25" t="s">
        <v>702</v>
      </c>
      <c r="D32" s="78"/>
      <c r="E32" s="78"/>
      <c r="F32" s="78"/>
      <c r="G32" s="78"/>
      <c r="H32" s="147">
        <f t="array" ref="H32">SUM(IF('SAP report test'!$A$2:$A$2298=$A32,IF('SAP report test'!$D$2:$D$2298="CI04",'SAP report test'!$N$2:$N$2298)))</f>
        <v>0</v>
      </c>
      <c r="I32" s="148"/>
      <c r="J32" s="148"/>
      <c r="K32" s="149"/>
      <c r="L32" s="147">
        <f>SUMIF(Balances!$A$5:$A$313,$A32,Balances!$P$5:$P$313)-SUMIF(Funding!$A$6:$A$294,$A32,Funding!$D$6:$D$294)</f>
        <v>0</v>
      </c>
      <c r="M32" s="148"/>
      <c r="N32" s="148"/>
      <c r="O32" s="149"/>
      <c r="P32" s="147">
        <f>SUMIF(Balances!$A$5:$A$313,$A32,Balances!$Q$5:$Q$313)-SUMIF(Funding!$A$6:$A$294,$A32,Funding!$E$6:$E$294)</f>
        <v>0</v>
      </c>
      <c r="Q32" s="148"/>
      <c r="R32" s="148"/>
      <c r="S32" s="149"/>
      <c r="T32" s="147">
        <f>SUMIF(Balances!$A$5:$A$313,$A32,Balances!$R$5:$R$313)-SUMIF(Funding!$A$6:$A$294,$A32,Funding!$F$6:$F$294)</f>
        <v>0</v>
      </c>
      <c r="U32" s="148"/>
      <c r="V32" s="148"/>
      <c r="W32" s="149"/>
      <c r="X32" s="147">
        <f>SUMIF(Balances!$A$7:$A$313,$A32,Balances!$S$7:$S$313)</f>
        <v>0</v>
      </c>
      <c r="Y32" s="148"/>
      <c r="Z32" s="148"/>
      <c r="AA32" s="149"/>
      <c r="AB32" s="147">
        <f>SUMIF(Balances!$A$7:$A$313,$A32,Balances!$T$7:$T$313)</f>
        <v>0</v>
      </c>
      <c r="AC32" s="148"/>
      <c r="AD32" s="148"/>
      <c r="AE32" s="149"/>
      <c r="AF32" s="147"/>
      <c r="AG32" s="148"/>
      <c r="AH32" s="148"/>
      <c r="AI32" s="149"/>
      <c r="AJ32" s="147">
        <f t="array" ref="AJ32">SUM(IF('SAP report test'!$A$2:$A$2298=$A32,IF('SAP report test'!$D$2:$D$2298="CI03",'SAP report test'!$N$2:$N$2298)))+SUMIF(Balances!$A$7:$A$313,$A32,Balances!$V$7:$V$313)</f>
        <v>0</v>
      </c>
      <c r="AK32" s="148"/>
      <c r="AL32" s="148"/>
      <c r="AM32" s="149"/>
      <c r="AN32" s="147">
        <f>SUMIF(Balances!$A$5:$A$313,$A32,Balances!$O$5:$O$313)-SUMIF(Funding!$A$6:$A$294,$A32,Funding!$K$6:$K$294)</f>
        <v>0</v>
      </c>
      <c r="AO32" s="148"/>
      <c r="AP32" s="148"/>
      <c r="AQ32" s="149"/>
      <c r="AS32" s="23">
        <f>SUM(D32:AQ33)</f>
        <v>0</v>
      </c>
      <c r="AT32" s="42"/>
      <c r="AU32" s="23">
        <f>SUM(AS32:AT32)</f>
        <v>0</v>
      </c>
      <c r="AW32" s="23">
        <f>SUM(AN32:AQ33)</f>
        <v>0</v>
      </c>
      <c r="AX32" s="23">
        <f>SUM(H32:K33)</f>
        <v>0</v>
      </c>
      <c r="AY32" s="23">
        <f>SUM(L32:O33)</f>
        <v>0</v>
      </c>
      <c r="AZ32" s="23">
        <f>SUM(P32:S33)</f>
        <v>0</v>
      </c>
      <c r="BA32" s="23">
        <f>SUM(T32:W33)</f>
        <v>0</v>
      </c>
      <c r="BB32" s="23">
        <f>SUM(X32:AA33)</f>
        <v>0</v>
      </c>
      <c r="BC32" s="23">
        <f>SUM(AB32:AE33)</f>
        <v>0</v>
      </c>
      <c r="BD32" s="23">
        <f>SUM(AF32:AI33)</f>
        <v>0</v>
      </c>
      <c r="BE32" s="23">
        <f>SUM(AJ32:AM33)</f>
        <v>0</v>
      </c>
      <c r="BF32" s="23">
        <f>SUM(AW32:BE32)</f>
        <v>0</v>
      </c>
      <c r="BG32" s="23">
        <f>SUM(AS32-BF32)</f>
        <v>0</v>
      </c>
      <c r="BH32" s="23">
        <f>SUM(AW32:BD32)</f>
        <v>0</v>
      </c>
      <c r="BJ32" s="23">
        <f t="shared" si="4"/>
        <v>0</v>
      </c>
      <c r="BK32" s="23">
        <f t="shared" si="5"/>
        <v>0</v>
      </c>
      <c r="BL32" s="23">
        <f t="shared" si="6"/>
        <v>0</v>
      </c>
      <c r="BM32" s="23">
        <f t="shared" si="7"/>
        <v>0</v>
      </c>
      <c r="BN32" s="23">
        <f t="shared" si="8"/>
        <v>0</v>
      </c>
      <c r="BO32" s="23">
        <f t="shared" si="9"/>
        <v>0</v>
      </c>
      <c r="BP32" s="23">
        <f t="shared" si="10"/>
        <v>0</v>
      </c>
      <c r="BQ32" s="23">
        <f t="shared" si="11"/>
        <v>0</v>
      </c>
      <c r="BR32" s="23">
        <f t="shared" si="25"/>
        <v>0</v>
      </c>
      <c r="BS32" s="23">
        <f t="shared" si="26"/>
        <v>0</v>
      </c>
      <c r="BT32" s="23">
        <f t="shared" si="27"/>
        <v>0</v>
      </c>
      <c r="BX32" s="73">
        <v>2053</v>
      </c>
      <c r="BY32" s="25" t="s">
        <v>1178</v>
      </c>
      <c r="BZ32" s="23">
        <f t="shared" si="12"/>
        <v>0</v>
      </c>
      <c r="CA32" s="130">
        <f t="shared" si="13"/>
        <v>0</v>
      </c>
      <c r="CB32" s="156">
        <f t="shared" si="14"/>
        <v>0</v>
      </c>
      <c r="CC32" s="156">
        <f t="shared" si="15"/>
        <v>0</v>
      </c>
      <c r="CD32" s="156">
        <f t="shared" si="16"/>
        <v>0</v>
      </c>
      <c r="CE32" s="156">
        <f t="shared" si="17"/>
        <v>0</v>
      </c>
      <c r="CG32" s="156">
        <f t="shared" si="18"/>
        <v>0</v>
      </c>
      <c r="CH32" s="156">
        <f t="shared" si="19"/>
        <v>0</v>
      </c>
      <c r="CJ32" s="204" t="str">
        <f t="shared" si="20"/>
        <v>ok</v>
      </c>
      <c r="CK32" s="205">
        <f t="shared" si="24"/>
        <v>0</v>
      </c>
      <c r="CL32">
        <f t="shared" si="28"/>
        <v>0</v>
      </c>
      <c r="CN32" s="216">
        <f t="shared" si="21"/>
        <v>0</v>
      </c>
      <c r="CO32" s="216">
        <f t="shared" si="22"/>
        <v>0</v>
      </c>
      <c r="CP32" s="216">
        <f t="shared" si="23"/>
        <v>0</v>
      </c>
      <c r="CQ32" s="156">
        <f t="shared" si="3"/>
        <v>0</v>
      </c>
    </row>
    <row r="33" spans="1:95" x14ac:dyDescent="0.2">
      <c r="A33" s="73">
        <v>2053</v>
      </c>
      <c r="B33" s="25" t="s">
        <v>1178</v>
      </c>
      <c r="C33" s="25" t="s">
        <v>703</v>
      </c>
      <c r="D33" s="78">
        <f t="array" ref="D33">SUM(IF('SAP report test'!$A$2:$A$2298=$A33,IF('SAP report test'!$D$2:$D$2298=D$3,'SAP report test'!$N$2:$N$2298)))-SUM(H33,L33,P33,T33,X33,AB33,AF33,AJ33,AN33)</f>
        <v>0</v>
      </c>
      <c r="E33" s="78">
        <f t="array" ref="E33">SUM(IF('SAP report test'!$A$2:$A$2298=$A33,IF('SAP report test'!$D$2:$D$2298=E$3,'SAP report test'!$N$2:$N$2298)))-SUM(I33,M33,Q33,U33,Y33,AC33,AG33,AK33,AO33)</f>
        <v>0</v>
      </c>
      <c r="F33" s="78">
        <f t="array" ref="F33">SUM(IF('SAP report test'!$A$2:$A$2298=$A33,IF('SAP report test'!$D$2:$D$2298=F$3,'SAP report test'!$N$2:$N$2298)))-SUM(J33,N33,R33,V33,Z33,AD33,AH33,AL33,AP33)</f>
        <v>0</v>
      </c>
      <c r="G33" s="78">
        <f t="array" ref="G33">SUM(IF('SAP report test'!$A$2:$A$2298=$A33,IF('SAP report test'!$D$2:$D$2298=G$3,'SAP report test'!$N$2:$N$2298)))-SUM(K33,O33,S33,W33,AA33,AE33,AI33,AM33,AQ33)</f>
        <v>0</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S33" s="23"/>
      <c r="AT33" s="42"/>
      <c r="BJ33" s="23">
        <f t="shared" si="4"/>
        <v>0</v>
      </c>
      <c r="BK33" s="23">
        <f t="shared" si="5"/>
        <v>0</v>
      </c>
      <c r="BL33" s="23">
        <f t="shared" si="6"/>
        <v>0</v>
      </c>
      <c r="BM33" s="23">
        <f t="shared" si="7"/>
        <v>0</v>
      </c>
      <c r="BN33" s="23">
        <f t="shared" si="8"/>
        <v>0</v>
      </c>
      <c r="BO33" s="23">
        <f t="shared" si="9"/>
        <v>0</v>
      </c>
      <c r="BP33" s="23">
        <f t="shared" si="10"/>
        <v>0</v>
      </c>
      <c r="BQ33" s="23">
        <f t="shared" si="11"/>
        <v>0</v>
      </c>
      <c r="BR33" s="23">
        <f t="shared" si="25"/>
        <v>0</v>
      </c>
      <c r="BS33" s="23">
        <f t="shared" si="26"/>
        <v>0</v>
      </c>
      <c r="BT33" s="23">
        <f t="shared" si="27"/>
        <v>0</v>
      </c>
      <c r="BX33" s="73">
        <v>2053</v>
      </c>
      <c r="BY33" s="25" t="s">
        <v>1178</v>
      </c>
      <c r="BZ33" s="23">
        <f t="shared" si="12"/>
        <v>0</v>
      </c>
      <c r="CA33" s="130">
        <f t="shared" si="13"/>
        <v>0</v>
      </c>
      <c r="CB33" s="156">
        <f t="shared" si="14"/>
        <v>0</v>
      </c>
      <c r="CC33" s="156">
        <f t="shared" si="15"/>
        <v>0</v>
      </c>
      <c r="CD33" s="156">
        <f t="shared" si="16"/>
        <v>0</v>
      </c>
      <c r="CE33" s="156">
        <f t="shared" si="17"/>
        <v>0</v>
      </c>
      <c r="CG33" s="156">
        <f t="shared" si="18"/>
        <v>0</v>
      </c>
      <c r="CH33" s="156">
        <f t="shared" si="19"/>
        <v>0</v>
      </c>
      <c r="CJ33" s="204" t="str">
        <f t="shared" si="20"/>
        <v>ok</v>
      </c>
      <c r="CK33" s="205">
        <f t="shared" si="24"/>
        <v>0</v>
      </c>
      <c r="CL33">
        <f t="shared" si="28"/>
        <v>0</v>
      </c>
      <c r="CN33" s="216">
        <f t="shared" si="21"/>
        <v>0</v>
      </c>
      <c r="CO33" s="216">
        <f t="shared" si="22"/>
        <v>0</v>
      </c>
      <c r="CP33" s="216">
        <f t="shared" si="23"/>
        <v>0</v>
      </c>
      <c r="CQ33" s="156">
        <f t="shared" si="3"/>
        <v>0</v>
      </c>
    </row>
    <row r="34" spans="1:95" x14ac:dyDescent="0.2">
      <c r="A34" s="73">
        <v>2055</v>
      </c>
      <c r="B34" s="25" t="s">
        <v>858</v>
      </c>
      <c r="C34" s="25" t="s">
        <v>702</v>
      </c>
      <c r="D34" s="78"/>
      <c r="E34" s="78"/>
      <c r="F34" s="78"/>
      <c r="G34" s="78"/>
      <c r="H34" s="147">
        <f t="array" ref="H34">SUM(IF('SAP report test'!$A$2:$A$2298=$A34,IF('SAP report test'!$D$2:$D$2298="CI04",'SAP report test'!$N$2:$N$2298)))</f>
        <v>0</v>
      </c>
      <c r="I34" s="148"/>
      <c r="J34" s="148"/>
      <c r="K34" s="149"/>
      <c r="L34" s="147">
        <f>SUMIF(Balances!$A$5:$A$313,$A34,Balances!$P$5:$P$313)-SUMIF(Funding!$A$6:$A$294,$A34,Funding!$D$6:$D$294)</f>
        <v>0</v>
      </c>
      <c r="M34" s="148"/>
      <c r="N34" s="148"/>
      <c r="O34" s="149"/>
      <c r="P34" s="147">
        <f>SUMIF(Balances!$A$5:$A$313,$A34,Balances!$Q$5:$Q$313)-SUMIF(Funding!$A$6:$A$294,$A34,Funding!$E$6:$E$294)</f>
        <v>0</v>
      </c>
      <c r="Q34" s="148"/>
      <c r="R34" s="148"/>
      <c r="S34" s="149"/>
      <c r="T34" s="147">
        <f>SUMIF(Balances!$A$5:$A$313,$A34,Balances!$R$5:$R$313)-SUMIF(Funding!$A$6:$A$294,$A34,Funding!$F$6:$F$294)</f>
        <v>0</v>
      </c>
      <c r="U34" s="148"/>
      <c r="V34" s="148"/>
      <c r="W34" s="149"/>
      <c r="X34" s="147">
        <f>SUMIF(Balances!$A$7:$A$313,$A34,Balances!$S$7:$S$313)</f>
        <v>0</v>
      </c>
      <c r="Y34" s="148"/>
      <c r="Z34" s="148"/>
      <c r="AA34" s="149"/>
      <c r="AB34" s="147">
        <f>SUMIF(Balances!$A$7:$A$313,$A34,Balances!$T$7:$T$313)</f>
        <v>0</v>
      </c>
      <c r="AC34" s="148"/>
      <c r="AD34" s="148"/>
      <c r="AE34" s="149"/>
      <c r="AF34" s="147"/>
      <c r="AG34" s="148"/>
      <c r="AH34" s="148"/>
      <c r="AI34" s="149"/>
      <c r="AJ34" s="147">
        <f t="array" ref="AJ34">SUM(IF('SAP report test'!$A$2:$A$2298=$A34,IF('SAP report test'!$D$2:$D$2298="CI03",'SAP report test'!$N$2:$N$2298)))+SUMIF(Balances!$A$7:$A$313,$A34,Balances!$V$7:$V$313)</f>
        <v>0</v>
      </c>
      <c r="AK34" s="148"/>
      <c r="AL34" s="148"/>
      <c r="AM34" s="149"/>
      <c r="AN34" s="147">
        <f>SUMIF(Balances!$A$5:$A$313,$A34,Balances!$O$5:$O$313)-SUMIF(Funding!$A$6:$A$294,$A34,Funding!$K$6:$K$294)</f>
        <v>-38372</v>
      </c>
      <c r="AO34" s="148"/>
      <c r="AP34" s="148"/>
      <c r="AQ34" s="149"/>
      <c r="AS34" s="23">
        <f>SUM(D34:AQ35)</f>
        <v>-19080.28</v>
      </c>
      <c r="AT34" s="42"/>
      <c r="AU34" s="23">
        <f>SUM(AS34:AT34)</f>
        <v>-19080.28</v>
      </c>
      <c r="AW34" s="23">
        <f>SUM(AN34:AQ35)</f>
        <v>-19080</v>
      </c>
      <c r="AX34" s="23">
        <f>SUM(H34:K35)</f>
        <v>0</v>
      </c>
      <c r="AY34" s="23">
        <f>SUM(L34:O35)</f>
        <v>0</v>
      </c>
      <c r="AZ34" s="23">
        <f>SUM(P34:S35)</f>
        <v>0</v>
      </c>
      <c r="BA34" s="23">
        <f>SUM(T34:W35)</f>
        <v>0</v>
      </c>
      <c r="BB34" s="23">
        <f>SUM(X34:AA35)</f>
        <v>0</v>
      </c>
      <c r="BC34" s="23">
        <f>SUM(AB34:AE35)</f>
        <v>0</v>
      </c>
      <c r="BD34" s="23">
        <f>SUM(AF34:AI35)</f>
        <v>0</v>
      </c>
      <c r="BE34" s="23">
        <f>SUM(AJ34:AM35)</f>
        <v>0</v>
      </c>
      <c r="BF34" s="23">
        <f>SUM(AW34:BE34)</f>
        <v>-19080</v>
      </c>
      <c r="BG34" s="23">
        <f>SUM(AS34-BF34)</f>
        <v>-0.27999999999883585</v>
      </c>
      <c r="BH34" s="23">
        <f>SUM(AW34:BD34)</f>
        <v>-19080</v>
      </c>
      <c r="BJ34" s="23">
        <f t="shared" si="4"/>
        <v>-19080</v>
      </c>
      <c r="BK34" s="23">
        <f t="shared" si="5"/>
        <v>0</v>
      </c>
      <c r="BL34" s="23">
        <f t="shared" si="6"/>
        <v>0</v>
      </c>
      <c r="BM34" s="23">
        <f t="shared" si="7"/>
        <v>0</v>
      </c>
      <c r="BN34" s="23">
        <f t="shared" si="8"/>
        <v>0</v>
      </c>
      <c r="BO34" s="23">
        <f t="shared" si="9"/>
        <v>0</v>
      </c>
      <c r="BP34" s="23">
        <f t="shared" si="10"/>
        <v>0</v>
      </c>
      <c r="BQ34" s="23">
        <f t="shared" si="11"/>
        <v>0</v>
      </c>
      <c r="BR34" s="23">
        <f t="shared" si="25"/>
        <v>-19080</v>
      </c>
      <c r="BS34" s="23">
        <f t="shared" si="26"/>
        <v>-0.27999999999883585</v>
      </c>
      <c r="BT34" s="23">
        <f t="shared" si="27"/>
        <v>-19080</v>
      </c>
      <c r="BX34" s="73">
        <v>2055</v>
      </c>
      <c r="BY34" s="25" t="s">
        <v>858</v>
      </c>
      <c r="BZ34" s="23">
        <f t="shared" si="12"/>
        <v>-19080</v>
      </c>
      <c r="CA34" s="130">
        <f t="shared" si="13"/>
        <v>0</v>
      </c>
      <c r="CB34" s="156">
        <f t="shared" si="14"/>
        <v>-19080</v>
      </c>
      <c r="CC34" s="156">
        <f t="shared" si="15"/>
        <v>-19080</v>
      </c>
      <c r="CD34" s="156">
        <f t="shared" si="16"/>
        <v>0</v>
      </c>
      <c r="CE34" s="156">
        <f t="shared" si="17"/>
        <v>-19080</v>
      </c>
      <c r="CG34" s="156">
        <f t="shared" si="18"/>
        <v>0</v>
      </c>
      <c r="CH34" s="156">
        <f t="shared" si="19"/>
        <v>0</v>
      </c>
      <c r="CJ34" s="204" t="str">
        <f t="shared" si="20"/>
        <v>ok</v>
      </c>
      <c r="CK34" s="205">
        <f t="shared" si="24"/>
        <v>0</v>
      </c>
      <c r="CL34">
        <f t="shared" si="28"/>
        <v>0</v>
      </c>
      <c r="CN34" s="216">
        <f t="shared" si="21"/>
        <v>-19080</v>
      </c>
      <c r="CO34" s="216">
        <f t="shared" si="22"/>
        <v>0</v>
      </c>
      <c r="CP34" s="216">
        <f t="shared" si="23"/>
        <v>-19080</v>
      </c>
      <c r="CQ34" s="156">
        <f t="shared" si="3"/>
        <v>0</v>
      </c>
    </row>
    <row r="35" spans="1:95" x14ac:dyDescent="0.2">
      <c r="A35" s="73">
        <v>2055</v>
      </c>
      <c r="B35" s="25" t="s">
        <v>858</v>
      </c>
      <c r="C35" s="25" t="s">
        <v>703</v>
      </c>
      <c r="D35" s="78">
        <f t="array" ref="D35">SUM(IF('SAP report test'!$A$2:$A$2298=$A35,IF('SAP report test'!$D$2:$D$2298=D$3,'SAP report test'!$N$2:$N$2298)))-SUM(H35,L35,P35,T35,X35,AB35,AF35,AJ35,AN35)</f>
        <v>0</v>
      </c>
      <c r="E35" s="78">
        <f t="array" ref="E35">SUM(IF('SAP report test'!$A$2:$A$2298=$A35,IF('SAP report test'!$D$2:$D$2298=E$3,'SAP report test'!$N$2:$N$2298)))-SUM(I35,M35,Q35,U35,Y35,AC35,AG35,AK35,AO35)</f>
        <v>0</v>
      </c>
      <c r="F35" s="78">
        <f t="array" ref="F35">SUM(IF('SAP report test'!$A$2:$A$2298=$A35,IF('SAP report test'!$D$2:$D$2298=F$3,'SAP report test'!$N$2:$N$2298)))-SUM(J35,N35,R35,V35,Z35,AD35,AH35,AL35,AP35)</f>
        <v>0</v>
      </c>
      <c r="G35" s="78">
        <f t="array" ref="G35">SUM(IF('SAP report test'!$A$2:$A$2298=$A35,IF('SAP report test'!$D$2:$D$2298=G$3,'SAP report test'!$N$2:$N$2298)))-SUM(K35,O35,S35,W35,AA35,AE35,AI35,AM35,AQ35)</f>
        <v>-0.27999999999883585</v>
      </c>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v>19292</v>
      </c>
      <c r="AS35" s="23"/>
      <c r="AT35" s="42"/>
      <c r="BJ35" s="23">
        <f t="shared" si="4"/>
        <v>0</v>
      </c>
      <c r="BK35" s="23">
        <f t="shared" si="5"/>
        <v>0</v>
      </c>
      <c r="BL35" s="23">
        <f t="shared" si="6"/>
        <v>0</v>
      </c>
      <c r="BM35" s="23">
        <f t="shared" si="7"/>
        <v>0</v>
      </c>
      <c r="BN35" s="23">
        <f t="shared" si="8"/>
        <v>0</v>
      </c>
      <c r="BO35" s="23">
        <f t="shared" si="9"/>
        <v>0</v>
      </c>
      <c r="BP35" s="23">
        <f t="shared" si="10"/>
        <v>0</v>
      </c>
      <c r="BQ35" s="23">
        <f t="shared" si="11"/>
        <v>0</v>
      </c>
      <c r="BR35" s="23">
        <f t="shared" si="25"/>
        <v>0</v>
      </c>
      <c r="BS35" s="23">
        <f t="shared" si="26"/>
        <v>0</v>
      </c>
      <c r="BT35" s="23">
        <f t="shared" si="27"/>
        <v>0</v>
      </c>
      <c r="BX35" s="73">
        <v>2055</v>
      </c>
      <c r="BY35" s="25" t="s">
        <v>858</v>
      </c>
      <c r="BZ35" s="23">
        <f t="shared" si="12"/>
        <v>0</v>
      </c>
      <c r="CA35" s="130">
        <f t="shared" si="13"/>
        <v>0</v>
      </c>
      <c r="CB35" s="156">
        <f t="shared" si="14"/>
        <v>0</v>
      </c>
      <c r="CC35" s="156">
        <f t="shared" si="15"/>
        <v>0</v>
      </c>
      <c r="CD35" s="156">
        <f t="shared" si="16"/>
        <v>0</v>
      </c>
      <c r="CE35" s="156">
        <f t="shared" si="17"/>
        <v>0</v>
      </c>
      <c r="CG35" s="156">
        <f t="shared" si="18"/>
        <v>0</v>
      </c>
      <c r="CH35" s="156">
        <f t="shared" si="19"/>
        <v>0</v>
      </c>
      <c r="CJ35" s="204" t="str">
        <f t="shared" si="20"/>
        <v>ok</v>
      </c>
      <c r="CK35" s="205">
        <f t="shared" si="24"/>
        <v>0</v>
      </c>
      <c r="CL35">
        <f t="shared" si="28"/>
        <v>0</v>
      </c>
      <c r="CN35" s="216">
        <f t="shared" si="21"/>
        <v>0</v>
      </c>
      <c r="CO35" s="216">
        <f t="shared" si="22"/>
        <v>0</v>
      </c>
      <c r="CP35" s="216">
        <f t="shared" si="23"/>
        <v>0</v>
      </c>
      <c r="CQ35" s="156">
        <f t="shared" si="3"/>
        <v>0</v>
      </c>
    </row>
    <row r="36" spans="1:95" x14ac:dyDescent="0.2">
      <c r="A36" s="73">
        <v>2056</v>
      </c>
      <c r="B36" s="25" t="s">
        <v>1090</v>
      </c>
      <c r="C36" s="25" t="s">
        <v>702</v>
      </c>
      <c r="D36" s="78"/>
      <c r="E36" s="78"/>
      <c r="F36" s="78"/>
      <c r="G36" s="78"/>
      <c r="H36" s="147">
        <f t="array" ref="H36">SUM(IF('SAP report test'!$A$2:$A$2298=$A36,IF('SAP report test'!$D$2:$D$2298="CI04",'SAP report test'!$N$2:$N$2298)))</f>
        <v>0</v>
      </c>
      <c r="I36" s="148"/>
      <c r="J36" s="148"/>
      <c r="K36" s="149"/>
      <c r="L36" s="147">
        <f>SUMIF(Balances!$A$5:$A$313,$A36,Balances!$P$5:$P$313)-SUMIF(Funding!$A$6:$A$294,$A36,Funding!$D$6:$D$294)</f>
        <v>0</v>
      </c>
      <c r="M36" s="148"/>
      <c r="N36" s="148"/>
      <c r="O36" s="149"/>
      <c r="P36" s="147">
        <f>SUMIF(Balances!$A$5:$A$313,$A36,Balances!$Q$5:$Q$313)-SUMIF(Funding!$A$6:$A$294,$A36,Funding!$E$6:$E$294)</f>
        <v>0</v>
      </c>
      <c r="Q36" s="148"/>
      <c r="R36" s="148"/>
      <c r="S36" s="149"/>
      <c r="T36" s="147">
        <f>SUMIF(Balances!$A$5:$A$313,$A36,Balances!$R$5:$R$313)-SUMIF(Funding!$A$6:$A$294,$A36,Funding!$F$6:$F$294)</f>
        <v>0</v>
      </c>
      <c r="U36" s="148"/>
      <c r="V36" s="148"/>
      <c r="W36" s="149"/>
      <c r="X36" s="147">
        <f>SUMIF(Balances!$A$7:$A$313,$A36,Balances!$S$7:$S$313)</f>
        <v>0</v>
      </c>
      <c r="Y36" s="148"/>
      <c r="Z36" s="148"/>
      <c r="AA36" s="149"/>
      <c r="AB36" s="147">
        <f>SUMIF(Balances!$A$7:$A$313,$A36,Balances!$T$7:$T$313)</f>
        <v>0</v>
      </c>
      <c r="AC36" s="148"/>
      <c r="AD36" s="148"/>
      <c r="AE36" s="149"/>
      <c r="AF36" s="147"/>
      <c r="AG36" s="148"/>
      <c r="AH36" s="148"/>
      <c r="AI36" s="149"/>
      <c r="AJ36" s="147">
        <f t="array" ref="AJ36">SUM(IF('SAP report test'!$A$2:$A$2298=$A36,IF('SAP report test'!$D$2:$D$2298="CI03",'SAP report test'!$N$2:$N$2298)))+SUMIF(Balances!$A$7:$A$313,$A36,Balances!$V$7:$V$313)</f>
        <v>0</v>
      </c>
      <c r="AK36" s="148"/>
      <c r="AL36" s="148"/>
      <c r="AM36" s="149"/>
      <c r="AN36" s="147">
        <f>SUMIF(Balances!$A$5:$A$313,$A36,Balances!$O$5:$O$313)-SUMIF(Funding!$A$6:$A$294,$A36,Funding!$K$6:$K$294)</f>
        <v>0</v>
      </c>
      <c r="AO36" s="148"/>
      <c r="AP36" s="148"/>
      <c r="AQ36" s="149"/>
      <c r="AS36" s="23">
        <f>SUM(D36:AQ37)</f>
        <v>0</v>
      </c>
      <c r="AT36" s="130"/>
      <c r="AU36" s="23">
        <f>SUM(AS36:AT36)</f>
        <v>0</v>
      </c>
      <c r="AW36" s="23">
        <f>SUM(AN36:AQ37)</f>
        <v>0</v>
      </c>
      <c r="AX36" s="23">
        <f>SUM(H36:K37)</f>
        <v>0</v>
      </c>
      <c r="AY36" s="23">
        <f>SUM(L36:O37)</f>
        <v>0</v>
      </c>
      <c r="AZ36" s="23">
        <f>SUM(P36:S37)</f>
        <v>0</v>
      </c>
      <c r="BA36" s="23">
        <f>SUM(T36:W37)</f>
        <v>0</v>
      </c>
      <c r="BB36" s="23">
        <f>SUM(X36:AA37)</f>
        <v>0</v>
      </c>
      <c r="BC36" s="23">
        <f>SUM(AB36:AE37)</f>
        <v>0</v>
      </c>
      <c r="BD36" s="23">
        <f>SUM(AF36:AI37)</f>
        <v>0</v>
      </c>
      <c r="BE36" s="23">
        <f>SUM(AJ36:AM37)</f>
        <v>0</v>
      </c>
      <c r="BF36" s="23">
        <f>SUM(AW36:BE36)</f>
        <v>0</v>
      </c>
      <c r="BG36" s="23">
        <f>SUM(AS36-BF36)</f>
        <v>0</v>
      </c>
      <c r="BH36" s="23">
        <f>SUM(AW36:BD36)</f>
        <v>0</v>
      </c>
      <c r="BJ36" s="23">
        <f t="shared" si="4"/>
        <v>0</v>
      </c>
      <c r="BK36" s="23">
        <f t="shared" si="5"/>
        <v>0</v>
      </c>
      <c r="BL36" s="23">
        <f t="shared" si="6"/>
        <v>0</v>
      </c>
      <c r="BM36" s="23">
        <f t="shared" si="7"/>
        <v>0</v>
      </c>
      <c r="BN36" s="23">
        <f t="shared" si="8"/>
        <v>0</v>
      </c>
      <c r="BO36" s="23">
        <f t="shared" si="9"/>
        <v>0</v>
      </c>
      <c r="BP36" s="23">
        <f t="shared" si="10"/>
        <v>0</v>
      </c>
      <c r="BQ36" s="23">
        <f t="shared" si="11"/>
        <v>0</v>
      </c>
      <c r="BR36" s="23">
        <f t="shared" si="25"/>
        <v>0</v>
      </c>
      <c r="BS36" s="23">
        <f t="shared" si="26"/>
        <v>0</v>
      </c>
      <c r="BT36" s="23">
        <f t="shared" si="27"/>
        <v>0</v>
      </c>
      <c r="BX36" s="73">
        <v>2056</v>
      </c>
      <c r="BY36" s="25" t="s">
        <v>1090</v>
      </c>
      <c r="BZ36" s="23">
        <f t="shared" si="12"/>
        <v>0</v>
      </c>
      <c r="CA36" s="130">
        <f t="shared" si="13"/>
        <v>0</v>
      </c>
      <c r="CB36" s="156">
        <f t="shared" si="14"/>
        <v>0</v>
      </c>
      <c r="CC36" s="156">
        <f t="shared" si="15"/>
        <v>0</v>
      </c>
      <c r="CD36" s="156">
        <f t="shared" si="16"/>
        <v>0</v>
      </c>
      <c r="CE36" s="156">
        <f t="shared" si="17"/>
        <v>0</v>
      </c>
      <c r="CG36" s="156">
        <f t="shared" si="18"/>
        <v>0</v>
      </c>
      <c r="CH36" s="156">
        <f t="shared" si="19"/>
        <v>0</v>
      </c>
      <c r="CJ36" s="204" t="str">
        <f t="shared" si="20"/>
        <v>ok</v>
      </c>
      <c r="CK36" s="205">
        <f t="shared" si="24"/>
        <v>0</v>
      </c>
      <c r="CL36">
        <f t="shared" si="28"/>
        <v>0</v>
      </c>
      <c r="CN36" s="216">
        <f t="shared" si="21"/>
        <v>0</v>
      </c>
      <c r="CO36" s="216">
        <f t="shared" si="22"/>
        <v>0</v>
      </c>
      <c r="CP36" s="216">
        <f t="shared" si="23"/>
        <v>0</v>
      </c>
      <c r="CQ36" s="156">
        <f t="shared" si="3"/>
        <v>0</v>
      </c>
    </row>
    <row r="37" spans="1:95" x14ac:dyDescent="0.2">
      <c r="A37" s="73">
        <v>2056</v>
      </c>
      <c r="B37" s="25" t="s">
        <v>1090</v>
      </c>
      <c r="C37" s="25" t="s">
        <v>703</v>
      </c>
      <c r="D37" s="78">
        <f t="array" ref="D37">SUM(IF('SAP report test'!$A$2:$A$2298=$A37,IF('SAP report test'!$D$2:$D$2298=D$3,'SAP report test'!$N$2:$N$2298)))-SUM(H37,L37,P37,T37,X37,AB37,AF37,AJ37,AN37)</f>
        <v>0</v>
      </c>
      <c r="E37" s="78">
        <f t="array" ref="E37">SUM(IF('SAP report test'!$A$2:$A$2298=$A37,IF('SAP report test'!$D$2:$D$2298=E$3,'SAP report test'!$N$2:$N$2298)))-SUM(I37,M37,Q37,U37,Y37,AC37,AG37,AK37,AO37)</f>
        <v>0</v>
      </c>
      <c r="F37" s="78">
        <f t="array" ref="F37">SUM(IF('SAP report test'!$A$2:$A$2298=$A37,IF('SAP report test'!$D$2:$D$2298=F$3,'SAP report test'!$N$2:$N$2298)))-SUM(J37,N37,R37,V37,Z37,AD37,AH37,AL37,AP37)</f>
        <v>0</v>
      </c>
      <c r="G37" s="78">
        <f t="array" ref="G37">SUM(IF('SAP report test'!$A$2:$A$2298=$A37,IF('SAP report test'!$D$2:$D$2298=G$3,'SAP report test'!$N$2:$N$2298)))-SUM(K37,O37,S37,W37,AA37,AE37,AI37,AM37,AQ37)</f>
        <v>0</v>
      </c>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S37" s="23"/>
      <c r="AT37" s="42"/>
      <c r="BJ37" s="23">
        <f>SUM(AW37)</f>
        <v>0</v>
      </c>
      <c r="BK37" s="23">
        <f t="shared" si="5"/>
        <v>0</v>
      </c>
      <c r="BL37" s="23">
        <f t="shared" si="6"/>
        <v>0</v>
      </c>
      <c r="BM37" s="23">
        <f t="shared" si="7"/>
        <v>0</v>
      </c>
      <c r="BN37" s="23">
        <f t="shared" si="8"/>
        <v>0</v>
      </c>
      <c r="BO37" s="23">
        <f t="shared" si="9"/>
        <v>0</v>
      </c>
      <c r="BP37" s="23">
        <f t="shared" si="10"/>
        <v>0</v>
      </c>
      <c r="BQ37" s="23">
        <f t="shared" si="11"/>
        <v>0</v>
      </c>
      <c r="BR37" s="23">
        <f t="shared" si="25"/>
        <v>0</v>
      </c>
      <c r="BS37" s="23">
        <f t="shared" si="26"/>
        <v>0</v>
      </c>
      <c r="BT37" s="23">
        <f t="shared" si="27"/>
        <v>0</v>
      </c>
      <c r="BX37" s="73">
        <v>2056</v>
      </c>
      <c r="BY37" s="25" t="s">
        <v>1090</v>
      </c>
      <c r="BZ37" s="23">
        <f t="shared" si="12"/>
        <v>0</v>
      </c>
      <c r="CA37" s="130">
        <f t="shared" si="13"/>
        <v>0</v>
      </c>
      <c r="CB37" s="156">
        <f t="shared" si="14"/>
        <v>0</v>
      </c>
      <c r="CC37" s="156">
        <f t="shared" si="15"/>
        <v>0</v>
      </c>
      <c r="CD37" s="156">
        <f t="shared" si="16"/>
        <v>0</v>
      </c>
      <c r="CE37" s="156">
        <f t="shared" si="17"/>
        <v>0</v>
      </c>
      <c r="CG37" s="156">
        <f t="shared" si="18"/>
        <v>0</v>
      </c>
      <c r="CH37" s="156">
        <f t="shared" si="19"/>
        <v>0</v>
      </c>
      <c r="CJ37" s="204" t="str">
        <f t="shared" si="20"/>
        <v>ok</v>
      </c>
      <c r="CK37" s="205">
        <f t="shared" si="24"/>
        <v>0</v>
      </c>
      <c r="CL37">
        <f t="shared" si="28"/>
        <v>0</v>
      </c>
      <c r="CN37" s="216">
        <f t="shared" si="21"/>
        <v>0</v>
      </c>
      <c r="CO37" s="216">
        <f t="shared" si="22"/>
        <v>0</v>
      </c>
      <c r="CP37" s="216">
        <f t="shared" si="23"/>
        <v>0</v>
      </c>
      <c r="CQ37" s="156">
        <f t="shared" si="3"/>
        <v>0</v>
      </c>
    </row>
    <row r="38" spans="1:95" x14ac:dyDescent="0.2">
      <c r="A38" s="73">
        <v>2057</v>
      </c>
      <c r="B38" s="25" t="s">
        <v>859</v>
      </c>
      <c r="C38" s="25" t="s">
        <v>702</v>
      </c>
      <c r="D38" s="78"/>
      <c r="E38" s="78"/>
      <c r="F38" s="78"/>
      <c r="G38" s="78"/>
      <c r="H38" s="147">
        <f t="array" ref="H38">SUM(IF('SAP report test'!$A$2:$A$2298=$A38,IF('SAP report test'!$D$2:$D$2298="CI04",'SAP report test'!$N$2:$N$2298)))</f>
        <v>-22490</v>
      </c>
      <c r="I38" s="148"/>
      <c r="J38" s="148"/>
      <c r="K38" s="149"/>
      <c r="L38" s="147">
        <f>SUMIF(Balances!$A$5:$A$313,$A38,Balances!$P$5:$P$313)-SUMIF(Funding!$A$6:$A$294,$A38,Funding!$D$6:$D$294)</f>
        <v>0</v>
      </c>
      <c r="M38" s="148"/>
      <c r="N38" s="148"/>
      <c r="O38" s="149"/>
      <c r="P38" s="147">
        <f>SUMIF(Balances!$A$5:$A$313,$A38,Balances!$Q$5:$Q$313)-SUMIF(Funding!$A$6:$A$294,$A38,Funding!$E$6:$E$294)</f>
        <v>0</v>
      </c>
      <c r="Q38" s="148"/>
      <c r="R38" s="148"/>
      <c r="S38" s="149"/>
      <c r="T38" s="147">
        <f>SUMIF(Balances!$A$5:$A$313,$A38,Balances!$R$5:$R$313)-SUMIF(Funding!$A$6:$A$294,$A38,Funding!$F$6:$F$294)</f>
        <v>0</v>
      </c>
      <c r="U38" s="148"/>
      <c r="V38" s="148"/>
      <c r="W38" s="149"/>
      <c r="X38" s="147">
        <f>SUMIF(Balances!$A$7:$A$313,$A38,Balances!$S$7:$S$313)</f>
        <v>0</v>
      </c>
      <c r="Y38" s="148"/>
      <c r="Z38" s="148"/>
      <c r="AA38" s="149"/>
      <c r="AB38" s="147">
        <f>SUMIF(Balances!$A$7:$A$313,$A38,Balances!$T$7:$T$313)</f>
        <v>0</v>
      </c>
      <c r="AC38" s="148"/>
      <c r="AD38" s="148"/>
      <c r="AE38" s="149"/>
      <c r="AF38" s="147"/>
      <c r="AG38" s="148"/>
      <c r="AH38" s="148"/>
      <c r="AI38" s="149"/>
      <c r="AJ38" s="147">
        <f t="array" ref="AJ38">SUM(IF('SAP report test'!$A$2:$A$2298=$A38,IF('SAP report test'!$D$2:$D$2298="CI03",'SAP report test'!$N$2:$N$2298)))+SUMIF(Balances!$A$7:$A$313,$A38,Balances!$V$7:$V$313)</f>
        <v>0</v>
      </c>
      <c r="AK38" s="148"/>
      <c r="AL38" s="148"/>
      <c r="AM38" s="149"/>
      <c r="AN38" s="147">
        <f>SUMIF(Balances!$A$5:$A$313,$A38,Balances!$O$5:$O$313)-SUMIF(Funding!$A$6:$A$294,$A38,Funding!$K$6:$K$294)</f>
        <v>-8752</v>
      </c>
      <c r="AO38" s="148"/>
      <c r="AP38" s="148"/>
      <c r="AQ38" s="149"/>
      <c r="AS38" s="23">
        <f>SUM(D38:AQ39)</f>
        <v>-6.9999999999708962E-2</v>
      </c>
      <c r="AT38" s="42"/>
      <c r="AU38" s="23">
        <f>SUM(AS38:AT38)</f>
        <v>-6.9999999999708962E-2</v>
      </c>
      <c r="AW38" s="23">
        <f>SUM(AN38:AQ39)</f>
        <v>0</v>
      </c>
      <c r="AX38" s="23">
        <f>SUM(H38:K39)</f>
        <v>0</v>
      </c>
      <c r="AY38" s="23">
        <f>SUM(L38:O39)</f>
        <v>0</v>
      </c>
      <c r="AZ38" s="23">
        <f>SUM(P38:S39)</f>
        <v>0</v>
      </c>
      <c r="BA38" s="23">
        <f>SUM(T38:W39)</f>
        <v>0</v>
      </c>
      <c r="BB38" s="23">
        <f>SUM(X38:AA39)</f>
        <v>0</v>
      </c>
      <c r="BC38" s="23">
        <f>SUM(AB38:AE39)</f>
        <v>0</v>
      </c>
      <c r="BD38" s="23">
        <f>SUM(AF38:AI39)</f>
        <v>0</v>
      </c>
      <c r="BE38" s="23">
        <f>SUM(AJ38:AM39)</f>
        <v>0</v>
      </c>
      <c r="BF38" s="23">
        <f>SUM(AW38:BE38)</f>
        <v>0</v>
      </c>
      <c r="BG38" s="23">
        <f>SUM(AS38-BF38)</f>
        <v>-6.9999999999708962E-2</v>
      </c>
      <c r="BH38" s="23">
        <f>SUM(AW38:BD38)</f>
        <v>0</v>
      </c>
      <c r="BJ38" s="23">
        <f t="shared" si="4"/>
        <v>0</v>
      </c>
      <c r="BK38" s="23">
        <f t="shared" si="5"/>
        <v>0</v>
      </c>
      <c r="BL38" s="23">
        <f t="shared" si="6"/>
        <v>0</v>
      </c>
      <c r="BM38" s="23">
        <f t="shared" si="7"/>
        <v>0</v>
      </c>
      <c r="BN38" s="23">
        <f t="shared" si="8"/>
        <v>0</v>
      </c>
      <c r="BO38" s="23">
        <f t="shared" si="9"/>
        <v>0</v>
      </c>
      <c r="BP38" s="23">
        <f t="shared" si="10"/>
        <v>0</v>
      </c>
      <c r="BQ38" s="23">
        <f t="shared" si="11"/>
        <v>0</v>
      </c>
      <c r="BR38" s="23">
        <f t="shared" si="25"/>
        <v>0</v>
      </c>
      <c r="BS38" s="23">
        <f t="shared" si="26"/>
        <v>-6.9999999999708962E-2</v>
      </c>
      <c r="BT38" s="23">
        <f t="shared" si="27"/>
        <v>0</v>
      </c>
      <c r="BX38" s="73">
        <v>2057</v>
      </c>
      <c r="BY38" s="25" t="s">
        <v>859</v>
      </c>
      <c r="BZ38" s="23">
        <f t="shared" si="12"/>
        <v>0</v>
      </c>
      <c r="CA38" s="130">
        <f t="shared" si="13"/>
        <v>0</v>
      </c>
      <c r="CB38" s="156">
        <f t="shared" si="14"/>
        <v>0</v>
      </c>
      <c r="CC38" s="156">
        <f t="shared" si="15"/>
        <v>0</v>
      </c>
      <c r="CD38" s="156">
        <f t="shared" si="16"/>
        <v>0</v>
      </c>
      <c r="CE38" s="156">
        <f t="shared" si="17"/>
        <v>0</v>
      </c>
      <c r="CG38" s="156">
        <f t="shared" si="18"/>
        <v>0</v>
      </c>
      <c r="CH38" s="156">
        <f t="shared" si="19"/>
        <v>0</v>
      </c>
      <c r="CJ38" s="204" t="str">
        <f t="shared" si="20"/>
        <v>ok</v>
      </c>
      <c r="CK38" s="205">
        <f t="shared" si="24"/>
        <v>0</v>
      </c>
      <c r="CL38">
        <f t="shared" si="28"/>
        <v>0</v>
      </c>
      <c r="CN38" s="216">
        <f t="shared" si="21"/>
        <v>0</v>
      </c>
      <c r="CO38" s="216">
        <f t="shared" si="22"/>
        <v>0</v>
      </c>
      <c r="CP38" s="216">
        <f t="shared" si="23"/>
        <v>0</v>
      </c>
      <c r="CQ38" s="156">
        <f t="shared" si="3"/>
        <v>0</v>
      </c>
    </row>
    <row r="39" spans="1:95" x14ac:dyDescent="0.2">
      <c r="A39" s="73">
        <v>2057</v>
      </c>
      <c r="B39" s="25" t="s">
        <v>859</v>
      </c>
      <c r="C39" s="25" t="s">
        <v>703</v>
      </c>
      <c r="D39" s="78">
        <f t="array" ref="D39">SUM(IF('SAP report test'!$A$2:$A$2298=$A39,IF('SAP report test'!$D$2:$D$2298=D$3,'SAP report test'!$N$2:$N$2298)))-SUM(H39,L39,P39,T39,X39,AB39,AF39,AJ39,AN39)</f>
        <v>0</v>
      </c>
      <c r="E39" s="78">
        <f t="array" ref="E39">SUM(IF('SAP report test'!$A$2:$A$2298=$A39,IF('SAP report test'!$D$2:$D$2298=E$3,'SAP report test'!$N$2:$N$2298)))-SUM(I39,M39,Q39,U39,Y39,AC39,AG39,AK39,AO39)</f>
        <v>-6.9999999999708962E-2</v>
      </c>
      <c r="F39" s="78">
        <f t="array" ref="F39">SUM(IF('SAP report test'!$A$2:$A$2298=$A39,IF('SAP report test'!$D$2:$D$2298=F$3,'SAP report test'!$N$2:$N$2298)))-SUM(J39,N39,R39,V39,Z39,AD39,AH39,AL39,AP39)</f>
        <v>0</v>
      </c>
      <c r="G39" s="78">
        <f t="array" ref="G39">SUM(IF('SAP report test'!$A$2:$A$2298=$A39,IF('SAP report test'!$D$2:$D$2298=G$3,'SAP report test'!$N$2:$N$2298)))-SUM(K39,O39,S39,W39,AA39,AE39,AI39,AM39,AQ39)</f>
        <v>0</v>
      </c>
      <c r="H39" s="62"/>
      <c r="I39" s="62">
        <v>22490</v>
      </c>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v>5409</v>
      </c>
      <c r="AP39" s="62"/>
      <c r="AQ39" s="62">
        <v>3343</v>
      </c>
      <c r="AS39" s="23"/>
      <c r="AT39" s="42"/>
      <c r="BJ39" s="23">
        <f t="shared" si="4"/>
        <v>0</v>
      </c>
      <c r="BK39" s="23">
        <f t="shared" si="5"/>
        <v>0</v>
      </c>
      <c r="BL39" s="23">
        <f t="shared" si="6"/>
        <v>0</v>
      </c>
      <c r="BM39" s="23">
        <f t="shared" si="7"/>
        <v>0</v>
      </c>
      <c r="BN39" s="23">
        <f t="shared" si="8"/>
        <v>0</v>
      </c>
      <c r="BO39" s="23">
        <f t="shared" si="9"/>
        <v>0</v>
      </c>
      <c r="BP39" s="23">
        <f t="shared" si="10"/>
        <v>0</v>
      </c>
      <c r="BQ39" s="23">
        <f t="shared" si="11"/>
        <v>0</v>
      </c>
      <c r="BR39" s="23">
        <f t="shared" si="25"/>
        <v>0</v>
      </c>
      <c r="BS39" s="23">
        <f t="shared" si="26"/>
        <v>0</v>
      </c>
      <c r="BT39" s="23">
        <f t="shared" si="27"/>
        <v>0</v>
      </c>
      <c r="BX39" s="73">
        <v>2057</v>
      </c>
      <c r="BY39" s="25" t="s">
        <v>859</v>
      </c>
      <c r="BZ39" s="23">
        <f t="shared" si="12"/>
        <v>0</v>
      </c>
      <c r="CA39" s="130">
        <f t="shared" si="13"/>
        <v>0</v>
      </c>
      <c r="CB39" s="156">
        <f t="shared" si="14"/>
        <v>0</v>
      </c>
      <c r="CC39" s="156">
        <f t="shared" si="15"/>
        <v>0</v>
      </c>
      <c r="CD39" s="156">
        <f t="shared" si="16"/>
        <v>0</v>
      </c>
      <c r="CE39" s="156">
        <f t="shared" si="17"/>
        <v>0</v>
      </c>
      <c r="CG39" s="156">
        <f t="shared" si="18"/>
        <v>0</v>
      </c>
      <c r="CH39" s="156">
        <f t="shared" si="19"/>
        <v>0</v>
      </c>
      <c r="CJ39" s="204" t="str">
        <f t="shared" si="20"/>
        <v>ok</v>
      </c>
      <c r="CK39" s="205">
        <f t="shared" si="24"/>
        <v>0</v>
      </c>
      <c r="CL39">
        <f t="shared" si="28"/>
        <v>0</v>
      </c>
      <c r="CN39" s="216">
        <f t="shared" si="21"/>
        <v>0</v>
      </c>
      <c r="CO39" s="216">
        <f t="shared" si="22"/>
        <v>0</v>
      </c>
      <c r="CP39" s="216">
        <f t="shared" si="23"/>
        <v>0</v>
      </c>
      <c r="CQ39" s="156">
        <f t="shared" si="3"/>
        <v>0</v>
      </c>
    </row>
    <row r="40" spans="1:95" x14ac:dyDescent="0.2">
      <c r="A40" s="73">
        <v>2058</v>
      </c>
      <c r="B40" s="25" t="s">
        <v>860</v>
      </c>
      <c r="C40" s="25" t="s">
        <v>702</v>
      </c>
      <c r="D40" s="78"/>
      <c r="E40" s="78"/>
      <c r="F40" s="78"/>
      <c r="G40" s="78"/>
      <c r="H40" s="147">
        <f t="array" ref="H40">SUM(IF('SAP report test'!$A$2:$A$2298=$A40,IF('SAP report test'!$D$2:$D$2298="CI04",'SAP report test'!$N$2:$N$2298)))</f>
        <v>-79.069999999999993</v>
      </c>
      <c r="I40" s="148"/>
      <c r="J40" s="148"/>
      <c r="K40" s="149"/>
      <c r="L40" s="147">
        <f>SUMIF(Balances!$A$5:$A$313,$A40,Balances!$P$5:$P$313)-SUMIF(Funding!$A$6:$A$294,$A40,Funding!$D$6:$D$294)</f>
        <v>0</v>
      </c>
      <c r="M40" s="148"/>
      <c r="N40" s="148"/>
      <c r="O40" s="149"/>
      <c r="P40" s="147">
        <f>SUMIF(Balances!$A$5:$A$313,$A40,Balances!$Q$5:$Q$313)-SUMIF(Funding!$A$6:$A$294,$A40,Funding!$E$6:$E$294)</f>
        <v>0</v>
      </c>
      <c r="Q40" s="148"/>
      <c r="R40" s="148"/>
      <c r="S40" s="149"/>
      <c r="T40" s="147">
        <f>SUMIF(Balances!$A$5:$A$313,$A40,Balances!$R$5:$R$313)-SUMIF(Funding!$A$6:$A$294,$A40,Funding!$F$6:$F$294)</f>
        <v>0</v>
      </c>
      <c r="U40" s="148"/>
      <c r="V40" s="148"/>
      <c r="W40" s="149"/>
      <c r="X40" s="147">
        <f>SUMIF(Balances!$A$7:$A$313,$A40,Balances!$S$7:$S$313)</f>
        <v>0</v>
      </c>
      <c r="Y40" s="148"/>
      <c r="Z40" s="148"/>
      <c r="AA40" s="149"/>
      <c r="AB40" s="147">
        <f>SUMIF(Balances!$A$7:$A$313,$A40,Balances!$T$7:$T$313)</f>
        <v>0</v>
      </c>
      <c r="AC40" s="148"/>
      <c r="AD40" s="148"/>
      <c r="AE40" s="149"/>
      <c r="AF40" s="147"/>
      <c r="AG40" s="148"/>
      <c r="AH40" s="148"/>
      <c r="AI40" s="149"/>
      <c r="AJ40" s="147">
        <f t="array" ref="AJ40">SUM(IF('SAP report test'!$A$2:$A$2298=$A40,IF('SAP report test'!$D$2:$D$2298="CI03",'SAP report test'!$N$2:$N$2298)))+SUMIF(Balances!$A$7:$A$313,$A40,Balances!$V$7:$V$313)</f>
        <v>0</v>
      </c>
      <c r="AK40" s="148"/>
      <c r="AL40" s="148"/>
      <c r="AM40" s="149"/>
      <c r="AN40" s="147">
        <f>SUMIF(Balances!$A$5:$A$313,$A40,Balances!$O$5:$O$313)-SUMIF(Funding!$A$6:$A$294,$A40,Funding!$K$6:$K$294)</f>
        <v>-9414.25</v>
      </c>
      <c r="AO40" s="148"/>
      <c r="AP40" s="148"/>
      <c r="AQ40" s="149"/>
      <c r="AS40" s="23">
        <f>SUM(D40:AQ41)</f>
        <v>-1</v>
      </c>
      <c r="AT40" s="42"/>
      <c r="AU40" s="23">
        <f>SUM(AS40:AT40)</f>
        <v>-1</v>
      </c>
      <c r="AW40" s="23">
        <f>SUM(AN40:AQ41)</f>
        <v>-1.25</v>
      </c>
      <c r="AX40" s="23">
        <f>SUM(H40:K41)</f>
        <v>-6.9999999999993179E-2</v>
      </c>
      <c r="AY40" s="23">
        <f>SUM(L40:O41)</f>
        <v>0</v>
      </c>
      <c r="AZ40" s="23">
        <f>SUM(P40:S41)</f>
        <v>0</v>
      </c>
      <c r="BA40" s="23">
        <f>SUM(T40:W41)</f>
        <v>0</v>
      </c>
      <c r="BB40" s="23">
        <f>SUM(X40:AA41)</f>
        <v>0</v>
      </c>
      <c r="BC40" s="23">
        <f>SUM(AB40:AE41)</f>
        <v>0</v>
      </c>
      <c r="BD40" s="23">
        <f>SUM(AF40:AI41)</f>
        <v>0</v>
      </c>
      <c r="BE40" s="23">
        <f>SUM(AJ40:AM41)</f>
        <v>0</v>
      </c>
      <c r="BF40" s="23">
        <f>SUM(AW40:BE40)</f>
        <v>-1.3199999999999932</v>
      </c>
      <c r="BG40" s="23">
        <f>SUM(AS40-BF40)</f>
        <v>0.31999999999999318</v>
      </c>
      <c r="BH40" s="23">
        <f>SUM(AW40:BD40)</f>
        <v>-1.3199999999999932</v>
      </c>
      <c r="BJ40" s="23">
        <f t="shared" si="4"/>
        <v>-1.25</v>
      </c>
      <c r="BK40" s="23">
        <f t="shared" si="5"/>
        <v>0</v>
      </c>
      <c r="BL40" s="23">
        <f t="shared" si="6"/>
        <v>0</v>
      </c>
      <c r="BM40" s="23">
        <f t="shared" si="7"/>
        <v>0</v>
      </c>
      <c r="BN40" s="23">
        <f t="shared" si="8"/>
        <v>0</v>
      </c>
      <c r="BO40" s="23">
        <f t="shared" si="9"/>
        <v>0</v>
      </c>
      <c r="BP40" s="23">
        <f t="shared" si="10"/>
        <v>0</v>
      </c>
      <c r="BQ40" s="23">
        <f t="shared" si="11"/>
        <v>0</v>
      </c>
      <c r="BR40" s="23">
        <f t="shared" si="25"/>
        <v>-1.25</v>
      </c>
      <c r="BS40" s="23">
        <f t="shared" si="26"/>
        <v>0.25</v>
      </c>
      <c r="BT40" s="23">
        <f t="shared" si="27"/>
        <v>-1.25</v>
      </c>
      <c r="BX40" s="73">
        <v>2058</v>
      </c>
      <c r="BY40" s="25" t="s">
        <v>860</v>
      </c>
      <c r="BZ40" s="23">
        <f t="shared" si="12"/>
        <v>-1.25</v>
      </c>
      <c r="CA40" s="130">
        <f t="shared" si="13"/>
        <v>0</v>
      </c>
      <c r="CB40" s="156">
        <f t="shared" si="14"/>
        <v>-1.25</v>
      </c>
      <c r="CC40" s="156">
        <f t="shared" si="15"/>
        <v>-1</v>
      </c>
      <c r="CD40" s="156">
        <f t="shared" si="16"/>
        <v>0</v>
      </c>
      <c r="CE40" s="156">
        <f t="shared" si="17"/>
        <v>-1</v>
      </c>
      <c r="CG40" s="156">
        <f t="shared" si="18"/>
        <v>-0.31999999999999318</v>
      </c>
      <c r="CH40" s="156">
        <f t="shared" si="19"/>
        <v>0</v>
      </c>
      <c r="CJ40" s="204" t="str">
        <f t="shared" si="20"/>
        <v>ok</v>
      </c>
      <c r="CK40" s="205">
        <f t="shared" si="24"/>
        <v>0</v>
      </c>
      <c r="CL40">
        <f t="shared" si="28"/>
        <v>0</v>
      </c>
      <c r="CN40" s="216">
        <f t="shared" si="21"/>
        <v>-1.3199999999999932</v>
      </c>
      <c r="CO40" s="216">
        <f t="shared" si="22"/>
        <v>0</v>
      </c>
      <c r="CP40" s="216">
        <f t="shared" si="23"/>
        <v>-1.3199999999999932</v>
      </c>
      <c r="CQ40" s="156">
        <f t="shared" si="3"/>
        <v>0</v>
      </c>
    </row>
    <row r="41" spans="1:95" x14ac:dyDescent="0.2">
      <c r="A41" s="73">
        <v>2058</v>
      </c>
      <c r="B41" s="25" t="s">
        <v>860</v>
      </c>
      <c r="C41" s="25" t="s">
        <v>703</v>
      </c>
      <c r="D41" s="78">
        <f t="array" ref="D41">SUM(IF('SAP report test'!$A$2:$A$2298=$A41,IF('SAP report test'!$D$2:$D$2298=D$3,'SAP report test'!$N$2:$N$2298)))-SUM(H41,L41,P41,T41,X41,AB41,AF41,AJ41,AN41)</f>
        <v>0</v>
      </c>
      <c r="E41" s="78">
        <f t="array" ref="E41">SUM(IF('SAP report test'!$A$2:$A$2298=$A41,IF('SAP report test'!$D$2:$D$2298=E$3,'SAP report test'!$N$2:$N$2298)))-SUM(I41,M41,Q41,U41,Y41,AC41,AG41,AK41,AO41)</f>
        <v>0.31999999999970896</v>
      </c>
      <c r="F41" s="78">
        <f t="array" ref="F41">SUM(IF('SAP report test'!$A$2:$A$2298=$A41,IF('SAP report test'!$D$2:$D$2298=F$3,'SAP report test'!$N$2:$N$2298)))-SUM(J41,N41,R41,V41,Z41,AD41,AH41,AL41,AP41)</f>
        <v>0</v>
      </c>
      <c r="G41" s="78">
        <f t="array" ref="G41">SUM(IF('SAP report test'!$A$2:$A$2298=$A41,IF('SAP report test'!$D$2:$D$2298=G$3,'SAP report test'!$N$2:$N$2298)))-SUM(K41,O41,S41,W41,AA41,AE41,AI41,AM41,AQ41)</f>
        <v>0</v>
      </c>
      <c r="H41" s="62"/>
      <c r="I41" s="62">
        <v>79</v>
      </c>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v>9413</v>
      </c>
      <c r="AP41" s="62"/>
      <c r="AQ41" s="62"/>
      <c r="AS41" s="23"/>
      <c r="AT41" s="42"/>
      <c r="BJ41" s="23">
        <f t="shared" si="4"/>
        <v>0</v>
      </c>
      <c r="BK41" s="23">
        <f t="shared" si="5"/>
        <v>0</v>
      </c>
      <c r="BL41" s="23">
        <f t="shared" si="6"/>
        <v>0</v>
      </c>
      <c r="BM41" s="23">
        <f t="shared" si="7"/>
        <v>0</v>
      </c>
      <c r="BN41" s="23">
        <f t="shared" si="8"/>
        <v>0</v>
      </c>
      <c r="BO41" s="23">
        <f t="shared" si="9"/>
        <v>0</v>
      </c>
      <c r="BP41" s="23">
        <f t="shared" si="10"/>
        <v>0</v>
      </c>
      <c r="BQ41" s="23">
        <f t="shared" si="11"/>
        <v>0</v>
      </c>
      <c r="BR41" s="23">
        <f t="shared" si="25"/>
        <v>0</v>
      </c>
      <c r="BS41" s="23">
        <f t="shared" si="26"/>
        <v>0</v>
      </c>
      <c r="BT41" s="23">
        <f t="shared" si="27"/>
        <v>0</v>
      </c>
      <c r="BX41" s="73">
        <v>2058</v>
      </c>
      <c r="BY41" s="25" t="s">
        <v>860</v>
      </c>
      <c r="BZ41" s="23">
        <f t="shared" si="12"/>
        <v>0</v>
      </c>
      <c r="CA41" s="130">
        <f t="shared" si="13"/>
        <v>0</v>
      </c>
      <c r="CB41" s="156">
        <f t="shared" si="14"/>
        <v>0</v>
      </c>
      <c r="CC41" s="156">
        <f t="shared" si="15"/>
        <v>0</v>
      </c>
      <c r="CD41" s="156">
        <f t="shared" si="16"/>
        <v>0</v>
      </c>
      <c r="CE41" s="156">
        <f t="shared" si="17"/>
        <v>0</v>
      </c>
      <c r="CG41" s="156">
        <f t="shared" si="18"/>
        <v>0</v>
      </c>
      <c r="CH41" s="156">
        <f t="shared" si="19"/>
        <v>0</v>
      </c>
      <c r="CJ41" s="204" t="str">
        <f t="shared" si="20"/>
        <v>ok</v>
      </c>
      <c r="CK41" s="205">
        <f t="shared" si="24"/>
        <v>0</v>
      </c>
      <c r="CL41">
        <f t="shared" si="28"/>
        <v>0</v>
      </c>
      <c r="CN41" s="216">
        <f t="shared" si="21"/>
        <v>0</v>
      </c>
      <c r="CO41" s="216">
        <f t="shared" si="22"/>
        <v>0</v>
      </c>
      <c r="CP41" s="216">
        <f t="shared" si="23"/>
        <v>0</v>
      </c>
      <c r="CQ41" s="156">
        <f t="shared" si="3"/>
        <v>0</v>
      </c>
    </row>
    <row r="42" spans="1:95" x14ac:dyDescent="0.2">
      <c r="A42" s="73">
        <v>2059</v>
      </c>
      <c r="B42" s="25" t="s">
        <v>861</v>
      </c>
      <c r="C42" s="25" t="s">
        <v>702</v>
      </c>
      <c r="D42" s="78"/>
      <c r="E42" s="78"/>
      <c r="F42" s="78"/>
      <c r="G42" s="78"/>
      <c r="H42" s="147">
        <f t="array" ref="H42">SUM(IF('SAP report test'!$A$2:$A$2298=$A42,IF('SAP report test'!$D$2:$D$2298="CI04",'SAP report test'!$N$2:$N$2298)))</f>
        <v>0</v>
      </c>
      <c r="I42" s="148"/>
      <c r="J42" s="148"/>
      <c r="K42" s="149"/>
      <c r="L42" s="147">
        <f>SUMIF(Balances!$A$5:$A$313,$A42,Balances!$P$5:$P$313)-SUMIF(Funding!$A$6:$A$294,$A42,Funding!$D$6:$D$294)</f>
        <v>0</v>
      </c>
      <c r="M42" s="148"/>
      <c r="N42" s="148"/>
      <c r="O42" s="149"/>
      <c r="P42" s="147">
        <f>SUMIF(Balances!$A$5:$A$313,$A42,Balances!$Q$5:$Q$313)-SUMIF(Funding!$A$6:$A$294,$A42,Funding!$E$6:$E$294)</f>
        <v>0</v>
      </c>
      <c r="Q42" s="148"/>
      <c r="R42" s="148"/>
      <c r="S42" s="149"/>
      <c r="T42" s="147">
        <f>SUMIF(Balances!$A$5:$A$313,$A42,Balances!$R$5:$R$313)-SUMIF(Funding!$A$6:$A$294,$A42,Funding!$F$6:$F$294)</f>
        <v>0</v>
      </c>
      <c r="U42" s="148"/>
      <c r="V42" s="148"/>
      <c r="W42" s="149"/>
      <c r="X42" s="147">
        <f>SUMIF(Balances!$A$7:$A$313,$A42,Balances!$S$7:$S$313)</f>
        <v>0</v>
      </c>
      <c r="Y42" s="148"/>
      <c r="Z42" s="148"/>
      <c r="AA42" s="149"/>
      <c r="AB42" s="147">
        <f>SUMIF(Balances!$A$7:$A$313,$A42,Balances!$T$7:$T$313)</f>
        <v>0</v>
      </c>
      <c r="AC42" s="148"/>
      <c r="AD42" s="148"/>
      <c r="AE42" s="149"/>
      <c r="AF42" s="147"/>
      <c r="AG42" s="148"/>
      <c r="AH42" s="148"/>
      <c r="AI42" s="149"/>
      <c r="AJ42" s="147">
        <f t="array" ref="AJ42">SUM(IF('SAP report test'!$A$2:$A$2298=$A42,IF('SAP report test'!$D$2:$D$2298="CI03",'SAP report test'!$N$2:$N$2298)))+SUMIF(Balances!$A$7:$A$313,$A42,Balances!$V$7:$V$313)</f>
        <v>0</v>
      </c>
      <c r="AK42" s="148"/>
      <c r="AL42" s="148"/>
      <c r="AM42" s="149"/>
      <c r="AN42" s="147">
        <f>SUMIF(Balances!$A$5:$A$313,$A42,Balances!$O$5:$O$313)-SUMIF(Funding!$A$6:$A$294,$A42,Funding!$K$6:$K$294)</f>
        <v>0</v>
      </c>
      <c r="AO42" s="148"/>
      <c r="AP42" s="148"/>
      <c r="AQ42" s="149"/>
      <c r="AS42" s="23">
        <f>SUM(D42:AQ43)</f>
        <v>0</v>
      </c>
      <c r="AT42" s="42"/>
      <c r="AU42" s="23">
        <f>SUM(AS42:AT42)</f>
        <v>0</v>
      </c>
      <c r="AW42" s="23">
        <f>SUM(AN42:AQ43)</f>
        <v>0</v>
      </c>
      <c r="AX42" s="23">
        <f>SUM(H42:K43)</f>
        <v>0</v>
      </c>
      <c r="AY42" s="23">
        <f>SUM(L42:O43)</f>
        <v>0</v>
      </c>
      <c r="AZ42" s="23">
        <f>SUM(P42:S43)</f>
        <v>0</v>
      </c>
      <c r="BA42" s="23">
        <f>SUM(T42:W43)</f>
        <v>0</v>
      </c>
      <c r="BB42" s="23">
        <f>SUM(X42:AA43)</f>
        <v>0</v>
      </c>
      <c r="BC42" s="23">
        <f>SUM(AB42:AE43)</f>
        <v>0</v>
      </c>
      <c r="BD42" s="23">
        <f>SUM(AF42:AI43)</f>
        <v>0</v>
      </c>
      <c r="BE42" s="23">
        <f>SUM(AJ42:AM43)</f>
        <v>0</v>
      </c>
      <c r="BF42" s="23">
        <f>SUM(AW42:BE42)</f>
        <v>0</v>
      </c>
      <c r="BG42" s="23">
        <f>SUM(AS42-BF42)</f>
        <v>0</v>
      </c>
      <c r="BH42" s="23">
        <f>SUM(AW42:BD42)</f>
        <v>0</v>
      </c>
      <c r="BJ42" s="23">
        <f t="shared" si="4"/>
        <v>0</v>
      </c>
      <c r="BK42" s="23">
        <f t="shared" si="5"/>
        <v>0</v>
      </c>
      <c r="BL42" s="23">
        <f t="shared" si="6"/>
        <v>0</v>
      </c>
      <c r="BM42" s="23">
        <f t="shared" si="7"/>
        <v>0</v>
      </c>
      <c r="BN42" s="23">
        <f t="shared" si="8"/>
        <v>0</v>
      </c>
      <c r="BO42" s="23">
        <f t="shared" si="9"/>
        <v>0</v>
      </c>
      <c r="BP42" s="23">
        <f t="shared" si="10"/>
        <v>0</v>
      </c>
      <c r="BQ42" s="23">
        <f t="shared" si="11"/>
        <v>0</v>
      </c>
      <c r="BR42" s="23">
        <f t="shared" si="25"/>
        <v>0</v>
      </c>
      <c r="BS42" s="23">
        <f t="shared" si="26"/>
        <v>0</v>
      </c>
      <c r="BT42" s="23">
        <f t="shared" si="27"/>
        <v>0</v>
      </c>
      <c r="BX42" s="73">
        <v>2059</v>
      </c>
      <c r="BY42" s="25" t="s">
        <v>861</v>
      </c>
      <c r="BZ42" s="23">
        <f t="shared" si="12"/>
        <v>0</v>
      </c>
      <c r="CA42" s="130">
        <f t="shared" si="13"/>
        <v>0</v>
      </c>
      <c r="CB42" s="156">
        <f t="shared" si="14"/>
        <v>0</v>
      </c>
      <c r="CC42" s="156">
        <f t="shared" si="15"/>
        <v>0</v>
      </c>
      <c r="CD42" s="156">
        <f t="shared" si="16"/>
        <v>0</v>
      </c>
      <c r="CE42" s="156">
        <f t="shared" si="17"/>
        <v>0</v>
      </c>
      <c r="CG42" s="156">
        <f t="shared" si="18"/>
        <v>0</v>
      </c>
      <c r="CH42" s="156">
        <f t="shared" si="19"/>
        <v>0</v>
      </c>
      <c r="CJ42" s="204" t="str">
        <f t="shared" si="20"/>
        <v>ok</v>
      </c>
      <c r="CK42" s="205">
        <f t="shared" si="24"/>
        <v>0</v>
      </c>
      <c r="CL42">
        <f t="shared" si="28"/>
        <v>0</v>
      </c>
      <c r="CN42" s="216">
        <f t="shared" si="21"/>
        <v>0</v>
      </c>
      <c r="CO42" s="216">
        <f t="shared" si="22"/>
        <v>0</v>
      </c>
      <c r="CP42" s="216">
        <f t="shared" si="23"/>
        <v>0</v>
      </c>
      <c r="CQ42" s="156">
        <f t="shared" si="3"/>
        <v>0</v>
      </c>
    </row>
    <row r="43" spans="1:95" x14ac:dyDescent="0.2">
      <c r="A43" s="73">
        <v>2059</v>
      </c>
      <c r="B43" s="25" t="s">
        <v>861</v>
      </c>
      <c r="C43" s="25" t="s">
        <v>703</v>
      </c>
      <c r="D43" s="78">
        <f t="array" ref="D43">SUM(IF('SAP report test'!$A$2:$A$2298=$A43,IF('SAP report test'!$D$2:$D$2298=D$3,'SAP report test'!$N$2:$N$2298)))-SUM(H43,L43,P43,T43,X43,AB43,AF43,AJ43,AN43)</f>
        <v>0</v>
      </c>
      <c r="E43" s="78">
        <f t="array" ref="E43">SUM(IF('SAP report test'!$A$2:$A$2298=$A43,IF('SAP report test'!$D$2:$D$2298=E$3,'SAP report test'!$N$2:$N$2298)))-SUM(I43,M43,Q43,U43,Y43,AC43,AG43,AK43,AO43)</f>
        <v>0</v>
      </c>
      <c r="F43" s="78">
        <f t="array" ref="F43">SUM(IF('SAP report test'!$A$2:$A$2298=$A43,IF('SAP report test'!$D$2:$D$2298=F$3,'SAP report test'!$N$2:$N$2298)))-SUM(J43,N43,R43,V43,Z43,AD43,AH43,AL43,AP43)</f>
        <v>0</v>
      </c>
      <c r="G43" s="78">
        <f t="array" ref="G43">SUM(IF('SAP report test'!$A$2:$A$2298=$A43,IF('SAP report test'!$D$2:$D$2298=G$3,'SAP report test'!$N$2:$N$2298)))-SUM(K43,O43,S43,W43,AA43,AE43,AI43,AM43,AQ43)</f>
        <v>0</v>
      </c>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S43" s="23"/>
      <c r="AT43" s="42"/>
      <c r="BJ43" s="23">
        <f t="shared" si="4"/>
        <v>0</v>
      </c>
      <c r="BK43" s="23">
        <f t="shared" si="5"/>
        <v>0</v>
      </c>
      <c r="BL43" s="23">
        <f t="shared" si="6"/>
        <v>0</v>
      </c>
      <c r="BM43" s="23">
        <f t="shared" si="7"/>
        <v>0</v>
      </c>
      <c r="BN43" s="23">
        <f t="shared" si="8"/>
        <v>0</v>
      </c>
      <c r="BO43" s="23">
        <f t="shared" si="9"/>
        <v>0</v>
      </c>
      <c r="BP43" s="23">
        <f t="shared" si="10"/>
        <v>0</v>
      </c>
      <c r="BQ43" s="23">
        <f t="shared" si="11"/>
        <v>0</v>
      </c>
      <c r="BR43" s="23">
        <f t="shared" si="25"/>
        <v>0</v>
      </c>
      <c r="BS43" s="23">
        <f t="shared" si="26"/>
        <v>0</v>
      </c>
      <c r="BT43" s="23">
        <f t="shared" si="27"/>
        <v>0</v>
      </c>
      <c r="BX43" s="73">
        <v>2059</v>
      </c>
      <c r="BY43" s="25" t="s">
        <v>861</v>
      </c>
      <c r="BZ43" s="23">
        <f t="shared" si="12"/>
        <v>0</v>
      </c>
      <c r="CA43" s="130">
        <f t="shared" si="13"/>
        <v>0</v>
      </c>
      <c r="CB43" s="156">
        <f t="shared" si="14"/>
        <v>0</v>
      </c>
      <c r="CC43" s="156">
        <f t="shared" si="15"/>
        <v>0</v>
      </c>
      <c r="CD43" s="156">
        <f t="shared" si="16"/>
        <v>0</v>
      </c>
      <c r="CE43" s="156">
        <f t="shared" si="17"/>
        <v>0</v>
      </c>
      <c r="CG43" s="156">
        <f t="shared" si="18"/>
        <v>0</v>
      </c>
      <c r="CH43" s="156">
        <f t="shared" si="19"/>
        <v>0</v>
      </c>
      <c r="CJ43" s="204" t="str">
        <f t="shared" si="20"/>
        <v>ok</v>
      </c>
      <c r="CK43" s="205">
        <f t="shared" si="24"/>
        <v>0</v>
      </c>
      <c r="CL43">
        <f t="shared" si="28"/>
        <v>0</v>
      </c>
      <c r="CN43" s="216">
        <f t="shared" si="21"/>
        <v>0</v>
      </c>
      <c r="CO43" s="216">
        <f t="shared" si="22"/>
        <v>0</v>
      </c>
      <c r="CP43" s="216">
        <f t="shared" si="23"/>
        <v>0</v>
      </c>
      <c r="CQ43" s="156">
        <f t="shared" si="3"/>
        <v>0</v>
      </c>
    </row>
    <row r="44" spans="1:95" x14ac:dyDescent="0.2">
      <c r="A44" s="73">
        <v>2060</v>
      </c>
      <c r="B44" s="25" t="s">
        <v>1091</v>
      </c>
      <c r="C44" s="25" t="s">
        <v>702</v>
      </c>
      <c r="D44" s="78"/>
      <c r="E44" s="78"/>
      <c r="F44" s="78"/>
      <c r="G44" s="78"/>
      <c r="H44" s="147">
        <f t="array" ref="H44">SUM(IF('SAP report test'!$A$2:$A$2298=$A44,IF('SAP report test'!$D$2:$D$2298="CI04",'SAP report test'!$N$2:$N$2298)))</f>
        <v>0</v>
      </c>
      <c r="I44" s="148"/>
      <c r="J44" s="148"/>
      <c r="K44" s="149"/>
      <c r="L44" s="147">
        <f>SUMIF(Balances!$A$5:$A$313,$A44,Balances!$P$5:$P$313)-SUMIF(Funding!$A$6:$A$294,$A44,Funding!$D$6:$D$294)</f>
        <v>0</v>
      </c>
      <c r="M44" s="148"/>
      <c r="N44" s="148"/>
      <c r="O44" s="149"/>
      <c r="P44" s="147">
        <f>SUMIF(Balances!$A$5:$A$313,$A44,Balances!$Q$5:$Q$313)-SUMIF(Funding!$A$6:$A$294,$A44,Funding!$E$6:$E$294)</f>
        <v>0</v>
      </c>
      <c r="Q44" s="148"/>
      <c r="R44" s="148"/>
      <c r="S44" s="149"/>
      <c r="T44" s="147">
        <f>SUMIF(Balances!$A$5:$A$313,$A44,Balances!$R$5:$R$313)-SUMIF(Funding!$A$6:$A$294,$A44,Funding!$F$6:$F$294)</f>
        <v>0</v>
      </c>
      <c r="U44" s="148"/>
      <c r="V44" s="148"/>
      <c r="W44" s="149"/>
      <c r="X44" s="147">
        <f>SUMIF(Balances!$A$7:$A$313,$A44,Balances!$S$7:$S$313)</f>
        <v>0</v>
      </c>
      <c r="Y44" s="148"/>
      <c r="Z44" s="148"/>
      <c r="AA44" s="149"/>
      <c r="AB44" s="147">
        <f>SUMIF(Balances!$A$7:$A$313,$A44,Balances!$T$7:$T$313)</f>
        <v>0</v>
      </c>
      <c r="AC44" s="148"/>
      <c r="AD44" s="148"/>
      <c r="AE44" s="149"/>
      <c r="AF44" s="147"/>
      <c r="AG44" s="148"/>
      <c r="AH44" s="148"/>
      <c r="AI44" s="149"/>
      <c r="AJ44" s="147">
        <f t="array" ref="AJ44">SUM(IF('SAP report test'!$A$2:$A$2298=$A44,IF('SAP report test'!$D$2:$D$2298="CI03",'SAP report test'!$N$2:$N$2298)))+SUMIF(Balances!$A$7:$A$313,$A44,Balances!$V$7:$V$313)</f>
        <v>0</v>
      </c>
      <c r="AK44" s="148"/>
      <c r="AL44" s="148"/>
      <c r="AM44" s="149"/>
      <c r="AN44" s="147">
        <f>SUMIF(Balances!$A$5:$A$313,$A44,Balances!$O$5:$O$313)-SUMIF(Funding!$A$6:$A$294,$A44,Funding!$K$6:$K$294)</f>
        <v>0</v>
      </c>
      <c r="AO44" s="148"/>
      <c r="AP44" s="148"/>
      <c r="AQ44" s="149"/>
      <c r="AS44" s="23">
        <f>SUM(D44:AQ45)</f>
        <v>0</v>
      </c>
      <c r="AT44" s="130"/>
      <c r="AU44" s="23">
        <f>SUM(AS44:AT44)</f>
        <v>0</v>
      </c>
      <c r="AW44" s="23">
        <f>SUM(AN44:AQ45)</f>
        <v>0</v>
      </c>
      <c r="AX44" s="23">
        <f>SUM(H44:K45)</f>
        <v>0</v>
      </c>
      <c r="AY44" s="23">
        <f>SUM(L44:O45)</f>
        <v>0</v>
      </c>
      <c r="AZ44" s="23">
        <f>SUM(P44:S45)</f>
        <v>0</v>
      </c>
      <c r="BA44" s="23">
        <f>SUM(T44:W45)</f>
        <v>0</v>
      </c>
      <c r="BB44" s="23">
        <f>SUM(X44:AA45)</f>
        <v>0</v>
      </c>
      <c r="BC44" s="23">
        <f>SUM(AB44:AE45)</f>
        <v>0</v>
      </c>
      <c r="BD44" s="23">
        <f>SUM(AF44:AI45)</f>
        <v>0</v>
      </c>
      <c r="BE44" s="23">
        <f>SUM(AJ44:AM45)</f>
        <v>0</v>
      </c>
      <c r="BF44" s="23">
        <f>SUM(AW44:BE44)</f>
        <v>0</v>
      </c>
      <c r="BG44" s="23">
        <f>SUM(AS44-BF44)</f>
        <v>0</v>
      </c>
      <c r="BH44" s="23">
        <f>SUM(AW44:BD44)</f>
        <v>0</v>
      </c>
      <c r="BJ44" s="23">
        <f t="shared" si="4"/>
        <v>0</v>
      </c>
      <c r="BK44" s="23">
        <f t="shared" si="5"/>
        <v>0</v>
      </c>
      <c r="BL44" s="23">
        <f t="shared" si="6"/>
        <v>0</v>
      </c>
      <c r="BM44" s="23">
        <f t="shared" si="7"/>
        <v>0</v>
      </c>
      <c r="BN44" s="23">
        <f t="shared" si="8"/>
        <v>0</v>
      </c>
      <c r="BO44" s="23">
        <f t="shared" si="9"/>
        <v>0</v>
      </c>
      <c r="BP44" s="23">
        <f t="shared" si="10"/>
        <v>0</v>
      </c>
      <c r="BQ44" s="23">
        <f t="shared" si="11"/>
        <v>0</v>
      </c>
      <c r="BR44" s="23">
        <f t="shared" si="25"/>
        <v>0</v>
      </c>
      <c r="BS44" s="23">
        <f t="shared" si="26"/>
        <v>0</v>
      </c>
      <c r="BT44" s="23">
        <f t="shared" si="27"/>
        <v>0</v>
      </c>
      <c r="BX44" s="73">
        <v>2060</v>
      </c>
      <c r="BY44" s="25" t="s">
        <v>1091</v>
      </c>
      <c r="BZ44" s="23">
        <f t="shared" si="12"/>
        <v>0</v>
      </c>
      <c r="CA44" s="130">
        <f t="shared" si="13"/>
        <v>0</v>
      </c>
      <c r="CB44" s="156">
        <f t="shared" si="14"/>
        <v>0</v>
      </c>
      <c r="CC44" s="156">
        <f t="shared" si="15"/>
        <v>0</v>
      </c>
      <c r="CD44" s="156">
        <f t="shared" si="16"/>
        <v>0</v>
      </c>
      <c r="CE44" s="156">
        <f t="shared" si="17"/>
        <v>0</v>
      </c>
      <c r="CG44" s="156">
        <f t="shared" si="18"/>
        <v>0</v>
      </c>
      <c r="CH44" s="156">
        <f t="shared" si="19"/>
        <v>0</v>
      </c>
      <c r="CJ44" s="204" t="str">
        <f t="shared" si="20"/>
        <v>ok</v>
      </c>
      <c r="CK44" s="205">
        <f t="shared" si="24"/>
        <v>0</v>
      </c>
      <c r="CL44">
        <f t="shared" si="28"/>
        <v>0</v>
      </c>
      <c r="CN44" s="216">
        <f t="shared" si="21"/>
        <v>0</v>
      </c>
      <c r="CO44" s="216">
        <f t="shared" si="22"/>
        <v>0</v>
      </c>
      <c r="CP44" s="216">
        <f t="shared" si="23"/>
        <v>0</v>
      </c>
      <c r="CQ44" s="156">
        <f t="shared" si="3"/>
        <v>0</v>
      </c>
    </row>
    <row r="45" spans="1:95" x14ac:dyDescent="0.2">
      <c r="A45" s="73">
        <v>2060</v>
      </c>
      <c r="B45" s="25" t="s">
        <v>1091</v>
      </c>
      <c r="C45" s="25" t="s">
        <v>703</v>
      </c>
      <c r="D45" s="78">
        <f t="array" ref="D45">SUM(IF('SAP report test'!$A$2:$A$2298=$A45,IF('SAP report test'!$D$2:$D$2298=D$3,'SAP report test'!$N$2:$N$2298)))-SUM(H45,L45,P45,T45,X45,AB45,AF45,AJ45,AN45)</f>
        <v>0</v>
      </c>
      <c r="E45" s="78">
        <f t="array" ref="E45">SUM(IF('SAP report test'!$A$2:$A$2298=$A45,IF('SAP report test'!$D$2:$D$2298=E$3,'SAP report test'!$N$2:$N$2298)))-SUM(I45,M45,Q45,U45,Y45,AC45,AG45,AK45,AO45)</f>
        <v>0</v>
      </c>
      <c r="F45" s="78">
        <f t="array" ref="F45">SUM(IF('SAP report test'!$A$2:$A$2298=$A45,IF('SAP report test'!$D$2:$D$2298=F$3,'SAP report test'!$N$2:$N$2298)))-SUM(J45,N45,R45,V45,Z45,AD45,AH45,AL45,AP45)</f>
        <v>0</v>
      </c>
      <c r="G45" s="78">
        <f t="array" ref="G45">SUM(IF('SAP report test'!$A$2:$A$2298=$A45,IF('SAP report test'!$D$2:$D$2298=G$3,'SAP report test'!$N$2:$N$2298)))-SUM(K45,O45,S45,W45,AA45,AE45,AI45,AM45,AQ45)</f>
        <v>0</v>
      </c>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S45" s="23"/>
      <c r="AT45" s="42"/>
      <c r="BJ45" s="23">
        <f t="shared" si="4"/>
        <v>0</v>
      </c>
      <c r="BK45" s="23">
        <f t="shared" si="5"/>
        <v>0</v>
      </c>
      <c r="BL45" s="23">
        <f t="shared" si="6"/>
        <v>0</v>
      </c>
      <c r="BM45" s="23">
        <f t="shared" si="7"/>
        <v>0</v>
      </c>
      <c r="BN45" s="23">
        <f t="shared" si="8"/>
        <v>0</v>
      </c>
      <c r="BO45" s="23">
        <f t="shared" si="9"/>
        <v>0</v>
      </c>
      <c r="BP45" s="23">
        <f t="shared" si="10"/>
        <v>0</v>
      </c>
      <c r="BQ45" s="23">
        <f t="shared" si="11"/>
        <v>0</v>
      </c>
      <c r="BR45" s="23">
        <f t="shared" si="25"/>
        <v>0</v>
      </c>
      <c r="BS45" s="23">
        <f t="shared" si="26"/>
        <v>0</v>
      </c>
      <c r="BT45" s="23">
        <f t="shared" si="27"/>
        <v>0</v>
      </c>
      <c r="BX45" s="73">
        <v>2060</v>
      </c>
      <c r="BY45" s="101" t="s">
        <v>1091</v>
      </c>
      <c r="BZ45" s="23">
        <f t="shared" si="12"/>
        <v>0</v>
      </c>
      <c r="CA45" s="130">
        <f t="shared" si="13"/>
        <v>0</v>
      </c>
      <c r="CB45" s="156">
        <f t="shared" si="14"/>
        <v>0</v>
      </c>
      <c r="CC45" s="156">
        <f t="shared" si="15"/>
        <v>0</v>
      </c>
      <c r="CD45" s="156">
        <f t="shared" si="16"/>
        <v>0</v>
      </c>
      <c r="CE45" s="156">
        <f t="shared" si="17"/>
        <v>0</v>
      </c>
      <c r="CG45" s="156">
        <f t="shared" si="18"/>
        <v>0</v>
      </c>
      <c r="CH45" s="156">
        <f t="shared" si="19"/>
        <v>0</v>
      </c>
      <c r="CJ45" s="204" t="str">
        <f t="shared" si="20"/>
        <v>ok</v>
      </c>
      <c r="CK45" s="205">
        <f t="shared" si="24"/>
        <v>0</v>
      </c>
      <c r="CL45">
        <f t="shared" si="28"/>
        <v>0</v>
      </c>
      <c r="CN45" s="216">
        <f t="shared" si="21"/>
        <v>0</v>
      </c>
      <c r="CO45" s="216">
        <f t="shared" si="22"/>
        <v>0</v>
      </c>
      <c r="CP45" s="216">
        <f t="shared" si="23"/>
        <v>0</v>
      </c>
      <c r="CQ45" s="156">
        <f t="shared" si="3"/>
        <v>0</v>
      </c>
    </row>
    <row r="46" spans="1:95" x14ac:dyDescent="0.2">
      <c r="A46" s="73">
        <v>2100</v>
      </c>
      <c r="B46" s="25" t="s">
        <v>1092</v>
      </c>
      <c r="C46" s="25" t="s">
        <v>702</v>
      </c>
      <c r="D46" s="78"/>
      <c r="E46" s="78"/>
      <c r="F46" s="78"/>
      <c r="G46" s="78"/>
      <c r="H46" s="147">
        <f t="array" ref="H46">SUM(IF('SAP report test'!$A$2:$A$2298=$A46,IF('SAP report test'!$D$2:$D$2298="CI04",'SAP report test'!$N$2:$N$2298)))</f>
        <v>0</v>
      </c>
      <c r="I46" s="148"/>
      <c r="J46" s="148"/>
      <c r="K46" s="149"/>
      <c r="L46" s="147">
        <f>SUMIF(Balances!$A$5:$A$313,$A46,Balances!$P$5:$P$313)-SUMIF(Funding!$A$6:$A$294,$A46,Funding!$D$6:$D$294)</f>
        <v>0</v>
      </c>
      <c r="M46" s="148"/>
      <c r="N46" s="148"/>
      <c r="O46" s="149"/>
      <c r="P46" s="147">
        <f>SUMIF(Balances!$A$5:$A$313,$A46,Balances!$Q$5:$Q$313)-SUMIF(Funding!$A$6:$A$294,$A46,Funding!$E$6:$E$294)</f>
        <v>0</v>
      </c>
      <c r="Q46" s="148"/>
      <c r="R46" s="148"/>
      <c r="S46" s="149"/>
      <c r="T46" s="147">
        <f>SUMIF(Balances!$A$5:$A$313,$A46,Balances!$R$5:$R$313)-SUMIF(Funding!$A$6:$A$294,$A46,Funding!$F$6:$F$294)</f>
        <v>0</v>
      </c>
      <c r="U46" s="148"/>
      <c r="V46" s="148"/>
      <c r="W46" s="149"/>
      <c r="X46" s="147">
        <f>SUMIF(Balances!$A$7:$A$313,$A46,Balances!$S$7:$S$313)</f>
        <v>0</v>
      </c>
      <c r="Y46" s="148"/>
      <c r="Z46" s="148"/>
      <c r="AA46" s="149"/>
      <c r="AB46" s="147">
        <f>SUMIF(Balances!$A$7:$A$313,$A46,Balances!$T$7:$T$313)</f>
        <v>0</v>
      </c>
      <c r="AC46" s="148"/>
      <c r="AD46" s="148"/>
      <c r="AE46" s="149"/>
      <c r="AF46" s="147"/>
      <c r="AG46" s="148"/>
      <c r="AH46" s="148"/>
      <c r="AI46" s="149"/>
      <c r="AJ46" s="147">
        <f t="array" ref="AJ46">SUM(IF('SAP report test'!$A$2:$A$2298=$A46,IF('SAP report test'!$D$2:$D$2298="CI03",'SAP report test'!$N$2:$N$2298)))+SUMIF(Balances!$A$7:$A$313,$A46,Balances!$V$7:$V$313)</f>
        <v>0</v>
      </c>
      <c r="AK46" s="148"/>
      <c r="AL46" s="148"/>
      <c r="AM46" s="149"/>
      <c r="AN46" s="147">
        <f>SUMIF(Balances!$A$5:$A$313,$A46,Balances!$O$5:$O$313)-SUMIF(Funding!$A$6:$A$294,$A46,Funding!$K$6:$K$294)</f>
        <v>0</v>
      </c>
      <c r="AO46" s="148"/>
      <c r="AP46" s="148"/>
      <c r="AQ46" s="149"/>
      <c r="AS46" s="23">
        <f>SUM(D46:AQ47)</f>
        <v>0</v>
      </c>
      <c r="AT46" s="42"/>
      <c r="AU46" s="23">
        <f>SUM(AS46:AT46)</f>
        <v>0</v>
      </c>
      <c r="AW46" s="23">
        <f>SUM(AN46:AQ47)</f>
        <v>0</v>
      </c>
      <c r="AX46" s="23">
        <f>SUM(H46:K47)</f>
        <v>0</v>
      </c>
      <c r="AY46" s="23">
        <f>SUM(L46:O47)</f>
        <v>0</v>
      </c>
      <c r="AZ46" s="23">
        <f>SUM(P46:S47)</f>
        <v>0</v>
      </c>
      <c r="BA46" s="23">
        <f>SUM(T46:W47)</f>
        <v>0</v>
      </c>
      <c r="BB46" s="23">
        <f>SUM(X46:AA47)</f>
        <v>0</v>
      </c>
      <c r="BC46" s="23">
        <f>SUM(AB46:AE47)</f>
        <v>0</v>
      </c>
      <c r="BD46" s="23">
        <f>SUM(AF46:AI47)</f>
        <v>0</v>
      </c>
      <c r="BE46" s="23">
        <f>SUM(AJ46:AM47)</f>
        <v>0</v>
      </c>
      <c r="BF46" s="23">
        <f>SUM(AW46:BE46)</f>
        <v>0</v>
      </c>
      <c r="BG46" s="23">
        <f>SUM(AS46-BF46)</f>
        <v>0</v>
      </c>
      <c r="BH46" s="23">
        <f>SUM(AW46:BD46)</f>
        <v>0</v>
      </c>
      <c r="BJ46" s="23">
        <f t="shared" si="4"/>
        <v>0</v>
      </c>
      <c r="BK46" s="23">
        <f t="shared" si="5"/>
        <v>0</v>
      </c>
      <c r="BL46" s="23">
        <f t="shared" si="6"/>
        <v>0</v>
      </c>
      <c r="BM46" s="23">
        <f t="shared" si="7"/>
        <v>0</v>
      </c>
      <c r="BN46" s="23">
        <f t="shared" si="8"/>
        <v>0</v>
      </c>
      <c r="BO46" s="23">
        <f t="shared" si="9"/>
        <v>0</v>
      </c>
      <c r="BP46" s="23">
        <f t="shared" si="10"/>
        <v>0</v>
      </c>
      <c r="BQ46" s="23">
        <f t="shared" si="11"/>
        <v>0</v>
      </c>
      <c r="BR46" s="23">
        <f t="shared" si="25"/>
        <v>0</v>
      </c>
      <c r="BS46" s="23">
        <f t="shared" si="26"/>
        <v>0</v>
      </c>
      <c r="BT46" s="23">
        <f t="shared" si="27"/>
        <v>0</v>
      </c>
      <c r="BX46" s="73">
        <v>2100</v>
      </c>
      <c r="BY46" s="25" t="s">
        <v>1092</v>
      </c>
      <c r="BZ46" s="23">
        <f t="shared" si="12"/>
        <v>0</v>
      </c>
      <c r="CA46" s="130">
        <f t="shared" si="13"/>
        <v>0</v>
      </c>
      <c r="CB46" s="156">
        <f t="shared" si="14"/>
        <v>0</v>
      </c>
      <c r="CC46" s="156">
        <f t="shared" si="15"/>
        <v>0</v>
      </c>
      <c r="CD46" s="156">
        <f t="shared" si="16"/>
        <v>0</v>
      </c>
      <c r="CE46" s="156">
        <f t="shared" si="17"/>
        <v>0</v>
      </c>
      <c r="CG46" s="156">
        <f t="shared" si="18"/>
        <v>0</v>
      </c>
      <c r="CH46" s="156">
        <f t="shared" si="19"/>
        <v>0</v>
      </c>
      <c r="CJ46" s="204" t="str">
        <f t="shared" si="20"/>
        <v>ok</v>
      </c>
      <c r="CK46" s="205">
        <f t="shared" si="24"/>
        <v>0</v>
      </c>
      <c r="CL46">
        <f t="shared" si="28"/>
        <v>0</v>
      </c>
      <c r="CN46" s="216">
        <f t="shared" si="21"/>
        <v>0</v>
      </c>
      <c r="CO46" s="216">
        <f t="shared" si="22"/>
        <v>0</v>
      </c>
      <c r="CP46" s="216">
        <f t="shared" ref="CP46:CP109" si="29">SUM(CN46:CO46)</f>
        <v>0</v>
      </c>
      <c r="CQ46" s="156">
        <f t="shared" si="3"/>
        <v>0</v>
      </c>
    </row>
    <row r="47" spans="1:95" x14ac:dyDescent="0.2">
      <c r="A47" s="73">
        <v>2100</v>
      </c>
      <c r="B47" s="25" t="s">
        <v>1092</v>
      </c>
      <c r="C47" s="25" t="s">
        <v>703</v>
      </c>
      <c r="D47" s="78">
        <f t="array" ref="D47">SUM(IF('SAP report test'!$A$2:$A$2298=$A47,IF('SAP report test'!$D$2:$D$2298=D$3,'SAP report test'!$N$2:$N$2298)))-SUM(H47,L47,P47,T47,X47,AB47,AF47,AJ47,AN47)</f>
        <v>0</v>
      </c>
      <c r="E47" s="78">
        <f t="array" ref="E47">SUM(IF('SAP report test'!$A$2:$A$2298=$A47,IF('SAP report test'!$D$2:$D$2298=E$3,'SAP report test'!$N$2:$N$2298)))-SUM(I47,M47,Q47,U47,Y47,AC47,AG47,AK47,AO47)</f>
        <v>0</v>
      </c>
      <c r="F47" s="78">
        <f t="array" ref="F47">SUM(IF('SAP report test'!$A$2:$A$2298=$A47,IF('SAP report test'!$D$2:$D$2298=F$3,'SAP report test'!$N$2:$N$2298)))-SUM(J47,N47,R47,V47,Z47,AD47,AH47,AL47,AP47)</f>
        <v>0</v>
      </c>
      <c r="G47" s="78">
        <f t="array" ref="G47">SUM(IF('SAP report test'!$A$2:$A$2298=$A47,IF('SAP report test'!$D$2:$D$2298=G$3,'SAP report test'!$N$2:$N$2298)))-SUM(K47,O47,S47,W47,AA47,AE47,AI47,AM47,AQ47)</f>
        <v>0</v>
      </c>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S47" s="23"/>
      <c r="AT47" s="42"/>
      <c r="BJ47" s="23">
        <f t="shared" si="4"/>
        <v>0</v>
      </c>
      <c r="BK47" s="23">
        <f t="shared" si="5"/>
        <v>0</v>
      </c>
      <c r="BL47" s="23">
        <f t="shared" si="6"/>
        <v>0</v>
      </c>
      <c r="BM47" s="23">
        <f t="shared" si="7"/>
        <v>0</v>
      </c>
      <c r="BN47" s="23">
        <f t="shared" si="8"/>
        <v>0</v>
      </c>
      <c r="BO47" s="23">
        <f t="shared" si="9"/>
        <v>0</v>
      </c>
      <c r="BP47" s="23">
        <f t="shared" si="10"/>
        <v>0</v>
      </c>
      <c r="BQ47" s="23">
        <f t="shared" si="11"/>
        <v>0</v>
      </c>
      <c r="BR47" s="23">
        <f t="shared" si="25"/>
        <v>0</v>
      </c>
      <c r="BS47" s="23">
        <f t="shared" si="26"/>
        <v>0</v>
      </c>
      <c r="BT47" s="23">
        <f t="shared" si="27"/>
        <v>0</v>
      </c>
      <c r="BX47" s="73">
        <v>2100</v>
      </c>
      <c r="BY47" s="25" t="s">
        <v>1092</v>
      </c>
      <c r="BZ47" s="23">
        <f t="shared" si="12"/>
        <v>0</v>
      </c>
      <c r="CA47" s="130">
        <f t="shared" si="13"/>
        <v>0</v>
      </c>
      <c r="CB47" s="156">
        <f t="shared" si="14"/>
        <v>0</v>
      </c>
      <c r="CC47" s="156">
        <f t="shared" si="15"/>
        <v>0</v>
      </c>
      <c r="CD47" s="156">
        <f t="shared" si="16"/>
        <v>0</v>
      </c>
      <c r="CE47" s="156">
        <f t="shared" si="17"/>
        <v>0</v>
      </c>
      <c r="CG47" s="156">
        <f t="shared" si="18"/>
        <v>0</v>
      </c>
      <c r="CH47" s="156">
        <f t="shared" si="19"/>
        <v>0</v>
      </c>
      <c r="CJ47" s="204" t="str">
        <f t="shared" si="20"/>
        <v>ok</v>
      </c>
      <c r="CK47" s="205">
        <f t="shared" si="24"/>
        <v>0</v>
      </c>
      <c r="CL47">
        <f t="shared" si="28"/>
        <v>0</v>
      </c>
      <c r="CN47" s="216">
        <f t="shared" si="21"/>
        <v>0</v>
      </c>
      <c r="CO47" s="216">
        <f t="shared" si="22"/>
        <v>0</v>
      </c>
      <c r="CP47" s="216">
        <f t="shared" si="29"/>
        <v>0</v>
      </c>
      <c r="CQ47" s="156">
        <f t="shared" si="3"/>
        <v>0</v>
      </c>
    </row>
    <row r="48" spans="1:95" x14ac:dyDescent="0.2">
      <c r="A48" s="73">
        <v>2103</v>
      </c>
      <c r="B48" s="25" t="s">
        <v>1093</v>
      </c>
      <c r="C48" s="25" t="s">
        <v>702</v>
      </c>
      <c r="D48" s="78"/>
      <c r="E48" s="78"/>
      <c r="F48" s="78"/>
      <c r="G48" s="78"/>
      <c r="H48" s="147">
        <f t="array" ref="H48">SUM(IF('SAP report test'!$A$2:$A$2298=$A48,IF('SAP report test'!$D$2:$D$2298="CI04",'SAP report test'!$N$2:$N$2298)))</f>
        <v>0</v>
      </c>
      <c r="I48" s="148"/>
      <c r="J48" s="148"/>
      <c r="K48" s="149"/>
      <c r="L48" s="147">
        <f>SUMIF(Balances!$A$5:$A$313,$A48,Balances!$P$5:$P$313)-SUMIF(Funding!$A$6:$A$294,$A48,Funding!$D$6:$D$294)</f>
        <v>0</v>
      </c>
      <c r="M48" s="148"/>
      <c r="N48" s="148"/>
      <c r="O48" s="149"/>
      <c r="P48" s="147">
        <f>SUMIF(Balances!$A$5:$A$313,$A48,Balances!$Q$5:$Q$313)-SUMIF(Funding!$A$6:$A$294,$A48,Funding!$E$6:$E$294)</f>
        <v>0</v>
      </c>
      <c r="Q48" s="148"/>
      <c r="R48" s="148"/>
      <c r="S48" s="149"/>
      <c r="T48" s="147">
        <f>SUMIF(Balances!$A$5:$A$313,$A48,Balances!$R$5:$R$313)-SUMIF(Funding!$A$6:$A$294,$A48,Funding!$F$6:$F$294)</f>
        <v>0</v>
      </c>
      <c r="U48" s="148"/>
      <c r="V48" s="148"/>
      <c r="W48" s="149"/>
      <c r="X48" s="147">
        <f>SUMIF(Balances!$A$7:$A$313,$A48,Balances!$S$7:$S$313)</f>
        <v>0</v>
      </c>
      <c r="Y48" s="148"/>
      <c r="Z48" s="148"/>
      <c r="AA48" s="149"/>
      <c r="AB48" s="147">
        <f>SUMIF(Balances!$A$7:$A$313,$A48,Balances!$T$7:$T$313)</f>
        <v>0</v>
      </c>
      <c r="AC48" s="148"/>
      <c r="AD48" s="148"/>
      <c r="AE48" s="149"/>
      <c r="AF48" s="147"/>
      <c r="AG48" s="148"/>
      <c r="AH48" s="148"/>
      <c r="AI48" s="149"/>
      <c r="AJ48" s="147">
        <f t="array" ref="AJ48">SUM(IF('SAP report test'!$A$2:$A$2298=$A48,IF('SAP report test'!$D$2:$D$2298="CI03",'SAP report test'!$N$2:$N$2298)))+SUMIF(Balances!$A$7:$A$313,$A48,Balances!$V$7:$V$313)</f>
        <v>0</v>
      </c>
      <c r="AK48" s="148"/>
      <c r="AL48" s="148"/>
      <c r="AM48" s="149"/>
      <c r="AN48" s="147">
        <f>SUMIF(Balances!$A$5:$A$313,$A48,Balances!$O$5:$O$313)-SUMIF(Funding!$A$6:$A$294,$A48,Funding!$K$6:$K$294)</f>
        <v>-22223.5</v>
      </c>
      <c r="AO48" s="148"/>
      <c r="AP48" s="148"/>
      <c r="AQ48" s="149"/>
      <c r="AS48" s="23">
        <f>SUM(D48:AQ49)</f>
        <v>-22223.5</v>
      </c>
      <c r="AT48" s="42"/>
      <c r="AU48" s="23">
        <f>SUM(AS48:AT48)</f>
        <v>-22223.5</v>
      </c>
      <c r="AW48" s="23">
        <f>SUM(AN48:AQ49)</f>
        <v>-22223.5</v>
      </c>
      <c r="AX48" s="23">
        <f>SUM(H48:K49)</f>
        <v>0</v>
      </c>
      <c r="AY48" s="23">
        <f>SUM(L48:O49)</f>
        <v>0</v>
      </c>
      <c r="AZ48" s="23">
        <f>SUM(P48:S49)</f>
        <v>0</v>
      </c>
      <c r="BA48" s="23">
        <f>SUM(T48:W49)</f>
        <v>0</v>
      </c>
      <c r="BB48" s="23">
        <f>SUM(X48:AA49)</f>
        <v>0</v>
      </c>
      <c r="BC48" s="23">
        <f>SUM(AB48:AE49)</f>
        <v>0</v>
      </c>
      <c r="BD48" s="23">
        <f>SUM(AF48:AI49)</f>
        <v>0</v>
      </c>
      <c r="BE48" s="23">
        <f>SUM(AJ48:AM49)</f>
        <v>0</v>
      </c>
      <c r="BF48" s="23">
        <f>SUM(AW48:BE48)</f>
        <v>-22223.5</v>
      </c>
      <c r="BG48" s="23">
        <f>SUM(AS48-BF48)</f>
        <v>0</v>
      </c>
      <c r="BH48" s="23">
        <f>SUM(AW48:BD48)</f>
        <v>-22223.5</v>
      </c>
      <c r="BJ48" s="23">
        <f t="shared" si="4"/>
        <v>-22223.5</v>
      </c>
      <c r="BK48" s="23">
        <f t="shared" si="5"/>
        <v>0</v>
      </c>
      <c r="BL48" s="23">
        <f t="shared" si="6"/>
        <v>0</v>
      </c>
      <c r="BM48" s="23">
        <f t="shared" si="7"/>
        <v>0</v>
      </c>
      <c r="BN48" s="23">
        <f t="shared" si="8"/>
        <v>0</v>
      </c>
      <c r="BO48" s="23">
        <f t="shared" si="9"/>
        <v>0</v>
      </c>
      <c r="BP48" s="23">
        <f t="shared" si="10"/>
        <v>0</v>
      </c>
      <c r="BQ48" s="23">
        <f t="shared" si="11"/>
        <v>0</v>
      </c>
      <c r="BR48" s="23">
        <f t="shared" si="25"/>
        <v>-22223.5</v>
      </c>
      <c r="BS48" s="23">
        <f t="shared" si="26"/>
        <v>0</v>
      </c>
      <c r="BT48" s="23">
        <f t="shared" si="27"/>
        <v>-22223.5</v>
      </c>
      <c r="BX48" s="73">
        <v>2103</v>
      </c>
      <c r="BY48" s="25" t="s">
        <v>1093</v>
      </c>
      <c r="BZ48" s="23">
        <f t="shared" si="12"/>
        <v>-22223.5</v>
      </c>
      <c r="CA48" s="130">
        <f t="shared" si="13"/>
        <v>0</v>
      </c>
      <c r="CB48" s="156">
        <f t="shared" si="14"/>
        <v>-22223.5</v>
      </c>
      <c r="CC48" s="156">
        <f t="shared" si="15"/>
        <v>-22224</v>
      </c>
      <c r="CD48" s="156">
        <f t="shared" si="16"/>
        <v>0</v>
      </c>
      <c r="CE48" s="156">
        <f t="shared" si="17"/>
        <v>-22224</v>
      </c>
      <c r="CG48" s="156">
        <f t="shared" si="18"/>
        <v>0.5</v>
      </c>
      <c r="CH48" s="156">
        <f t="shared" si="19"/>
        <v>0</v>
      </c>
      <c r="CJ48" s="204" t="str">
        <f t="shared" si="20"/>
        <v>ok</v>
      </c>
      <c r="CK48" s="205">
        <f t="shared" si="24"/>
        <v>0</v>
      </c>
      <c r="CL48">
        <f t="shared" si="28"/>
        <v>0</v>
      </c>
      <c r="CN48" s="216">
        <f t="shared" si="21"/>
        <v>-22223.5</v>
      </c>
      <c r="CO48" s="216">
        <f t="shared" si="22"/>
        <v>0</v>
      </c>
      <c r="CP48" s="216">
        <f t="shared" si="29"/>
        <v>-22223.5</v>
      </c>
      <c r="CQ48" s="156">
        <f t="shared" si="3"/>
        <v>0</v>
      </c>
    </row>
    <row r="49" spans="1:95" x14ac:dyDescent="0.2">
      <c r="A49" s="73">
        <v>2103</v>
      </c>
      <c r="B49" s="25" t="s">
        <v>1093</v>
      </c>
      <c r="C49" s="25" t="s">
        <v>703</v>
      </c>
      <c r="D49" s="78">
        <f t="array" ref="D49">SUM(IF('SAP report test'!$A$2:$A$2298=$A49,IF('SAP report test'!$D$2:$D$2298=D$3,'SAP report test'!$N$2:$N$2298)))-SUM(H49,L49,P49,T49,X49,AB49,AF49,AJ49,AN49)</f>
        <v>0</v>
      </c>
      <c r="E49" s="78">
        <f t="array" ref="E49">SUM(IF('SAP report test'!$A$2:$A$2298=$A49,IF('SAP report test'!$D$2:$D$2298=E$3,'SAP report test'!$N$2:$N$2298)))-SUM(I49,M49,Q49,U49,Y49,AC49,AG49,AK49,AO49)</f>
        <v>0</v>
      </c>
      <c r="F49" s="78">
        <f t="array" ref="F49">SUM(IF('SAP report test'!$A$2:$A$2298=$A49,IF('SAP report test'!$D$2:$D$2298=F$3,'SAP report test'!$N$2:$N$2298)))-SUM(J49,N49,R49,V49,Z49,AD49,AH49,AL49,AP49)</f>
        <v>0</v>
      </c>
      <c r="G49" s="78">
        <f t="array" ref="G49">SUM(IF('SAP report test'!$A$2:$A$2298=$A49,IF('SAP report test'!$D$2:$D$2298=G$3,'SAP report test'!$N$2:$N$2298)))-SUM(K49,O49,S49,W49,AA49,AE49,AI49,AM49,AQ49)</f>
        <v>0</v>
      </c>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S49" s="23"/>
      <c r="AT49" s="42"/>
      <c r="BJ49" s="23">
        <f t="shared" si="4"/>
        <v>0</v>
      </c>
      <c r="BK49" s="23">
        <f t="shared" si="5"/>
        <v>0</v>
      </c>
      <c r="BL49" s="23">
        <f t="shared" si="6"/>
        <v>0</v>
      </c>
      <c r="BM49" s="23">
        <f t="shared" si="7"/>
        <v>0</v>
      </c>
      <c r="BN49" s="23">
        <f t="shared" si="8"/>
        <v>0</v>
      </c>
      <c r="BO49" s="23">
        <f t="shared" si="9"/>
        <v>0</v>
      </c>
      <c r="BP49" s="23">
        <f t="shared" si="10"/>
        <v>0</v>
      </c>
      <c r="BQ49" s="23">
        <f t="shared" si="11"/>
        <v>0</v>
      </c>
      <c r="BR49" s="23">
        <f t="shared" si="25"/>
        <v>0</v>
      </c>
      <c r="BS49" s="23">
        <f t="shared" si="26"/>
        <v>0</v>
      </c>
      <c r="BT49" s="23">
        <f t="shared" si="27"/>
        <v>0</v>
      </c>
      <c r="BX49" s="73">
        <v>2103</v>
      </c>
      <c r="BY49" s="25" t="s">
        <v>1093</v>
      </c>
      <c r="BZ49" s="23">
        <f t="shared" si="12"/>
        <v>0</v>
      </c>
      <c r="CA49" s="130">
        <f t="shared" si="13"/>
        <v>0</v>
      </c>
      <c r="CB49" s="156">
        <f t="shared" si="14"/>
        <v>0</v>
      </c>
      <c r="CC49" s="156">
        <f t="shared" si="15"/>
        <v>0</v>
      </c>
      <c r="CD49" s="156">
        <f t="shared" si="16"/>
        <v>0</v>
      </c>
      <c r="CE49" s="156">
        <f t="shared" si="17"/>
        <v>0</v>
      </c>
      <c r="CG49" s="156">
        <f t="shared" si="18"/>
        <v>0</v>
      </c>
      <c r="CH49" s="156">
        <f t="shared" si="19"/>
        <v>0</v>
      </c>
      <c r="CJ49" s="204" t="str">
        <f t="shared" si="20"/>
        <v>ok</v>
      </c>
      <c r="CK49" s="205">
        <f t="shared" si="24"/>
        <v>0</v>
      </c>
      <c r="CL49">
        <f t="shared" si="28"/>
        <v>0</v>
      </c>
      <c r="CN49" s="216">
        <f t="shared" si="21"/>
        <v>0</v>
      </c>
      <c r="CO49" s="216">
        <f t="shared" si="22"/>
        <v>0</v>
      </c>
      <c r="CP49" s="216">
        <f t="shared" si="29"/>
        <v>0</v>
      </c>
      <c r="CQ49" s="156">
        <f t="shared" si="3"/>
        <v>0</v>
      </c>
    </row>
    <row r="50" spans="1:95" x14ac:dyDescent="0.2">
      <c r="A50" s="73">
        <v>2104</v>
      </c>
      <c r="B50" s="25" t="s">
        <v>1094</v>
      </c>
      <c r="C50" s="25" t="s">
        <v>702</v>
      </c>
      <c r="D50" s="78"/>
      <c r="E50" s="78"/>
      <c r="F50" s="78"/>
      <c r="G50" s="78"/>
      <c r="H50" s="147">
        <f t="array" ref="H50">SUM(IF('SAP report test'!$A$2:$A$2298=$A50,IF('SAP report test'!$D$2:$D$2298="CI04",'SAP report test'!$N$2:$N$2298)))</f>
        <v>0</v>
      </c>
      <c r="I50" s="148"/>
      <c r="J50" s="148"/>
      <c r="K50" s="149"/>
      <c r="L50" s="147">
        <f>SUMIF(Balances!$A$5:$A$313,$A50,Balances!$P$5:$P$313)-SUMIF(Funding!$A$6:$A$294,$A50,Funding!$D$6:$D$294)</f>
        <v>0</v>
      </c>
      <c r="M50" s="148"/>
      <c r="N50" s="148"/>
      <c r="O50" s="149"/>
      <c r="P50" s="147">
        <f>SUMIF(Balances!$A$5:$A$313,$A50,Balances!$Q$5:$Q$313)-SUMIF(Funding!$A$6:$A$294,$A50,Funding!$E$6:$E$294)</f>
        <v>0</v>
      </c>
      <c r="Q50" s="148"/>
      <c r="R50" s="148"/>
      <c r="S50" s="149"/>
      <c r="T50" s="147">
        <f>SUMIF(Balances!$A$5:$A$313,$A50,Balances!$R$5:$R$313)-SUMIF(Funding!$A$6:$A$294,$A50,Funding!$F$6:$F$294)</f>
        <v>0</v>
      </c>
      <c r="U50" s="148"/>
      <c r="V50" s="148"/>
      <c r="W50" s="149"/>
      <c r="X50" s="147">
        <f>SUMIF(Balances!$A$7:$A$313,$A50,Balances!$S$7:$S$313)</f>
        <v>0</v>
      </c>
      <c r="Y50" s="148"/>
      <c r="Z50" s="148"/>
      <c r="AA50" s="149"/>
      <c r="AB50" s="147">
        <f>SUMIF(Balances!$A$7:$A$313,$A50,Balances!$T$7:$T$313)</f>
        <v>0</v>
      </c>
      <c r="AC50" s="148"/>
      <c r="AD50" s="148"/>
      <c r="AE50" s="149"/>
      <c r="AF50" s="147"/>
      <c r="AG50" s="148"/>
      <c r="AH50" s="148"/>
      <c r="AI50" s="149"/>
      <c r="AJ50" s="147">
        <f t="array" ref="AJ50">SUM(IF('SAP report test'!$A$2:$A$2298=$A50,IF('SAP report test'!$D$2:$D$2298="CI03",'SAP report test'!$N$2:$N$2298)))+SUMIF(Balances!$A$7:$A$313,$A50,Balances!$V$7:$V$313)</f>
        <v>0</v>
      </c>
      <c r="AK50" s="148"/>
      <c r="AL50" s="148"/>
      <c r="AM50" s="149"/>
      <c r="AN50" s="147">
        <f>SUMIF(Balances!$A$5:$A$313,$A50,Balances!$O$5:$O$313)-SUMIF(Funding!$A$6:$A$294,$A50,Funding!$K$6:$K$294)</f>
        <v>-9907</v>
      </c>
      <c r="AO50" s="148"/>
      <c r="AP50" s="148"/>
      <c r="AQ50" s="149"/>
      <c r="AS50" s="23">
        <f>SUM(D50:AQ51)</f>
        <v>-7072</v>
      </c>
      <c r="AT50" s="42"/>
      <c r="AU50" s="23">
        <f>SUM(AS50:AT50)</f>
        <v>-7072</v>
      </c>
      <c r="AW50" s="23">
        <f>SUM(AN50:AQ51)</f>
        <v>-7072</v>
      </c>
      <c r="AX50" s="23">
        <f>SUM(H50:K51)</f>
        <v>0</v>
      </c>
      <c r="AY50" s="23">
        <f>SUM(L50:O51)</f>
        <v>0</v>
      </c>
      <c r="AZ50" s="23">
        <f>SUM(P50:S51)</f>
        <v>0</v>
      </c>
      <c r="BA50" s="23">
        <f>SUM(T50:W51)</f>
        <v>0</v>
      </c>
      <c r="BB50" s="23">
        <f>SUM(X50:AA51)</f>
        <v>0</v>
      </c>
      <c r="BC50" s="23">
        <f>SUM(AB50:AE51)</f>
        <v>0</v>
      </c>
      <c r="BD50" s="23">
        <f>SUM(AF50:AI51)</f>
        <v>0</v>
      </c>
      <c r="BE50" s="23">
        <f>SUM(AJ50:AM51)</f>
        <v>0</v>
      </c>
      <c r="BF50" s="23">
        <f>SUM(AW50:BE50)</f>
        <v>-7072</v>
      </c>
      <c r="BG50" s="23">
        <f>SUM(AS50-BF50)</f>
        <v>0</v>
      </c>
      <c r="BH50" s="23">
        <f>SUM(AW50:BD50)</f>
        <v>-7072</v>
      </c>
      <c r="BJ50" s="23">
        <f t="shared" si="4"/>
        <v>-7072</v>
      </c>
      <c r="BK50" s="23">
        <f t="shared" si="5"/>
        <v>0</v>
      </c>
      <c r="BL50" s="23">
        <f t="shared" si="6"/>
        <v>0</v>
      </c>
      <c r="BM50" s="23">
        <f t="shared" si="7"/>
        <v>0</v>
      </c>
      <c r="BN50" s="23">
        <f t="shared" si="8"/>
        <v>0</v>
      </c>
      <c r="BO50" s="23">
        <f t="shared" si="9"/>
        <v>0</v>
      </c>
      <c r="BP50" s="23">
        <f t="shared" si="10"/>
        <v>0</v>
      </c>
      <c r="BQ50" s="23">
        <f t="shared" si="11"/>
        <v>0</v>
      </c>
      <c r="BR50" s="23">
        <f t="shared" si="25"/>
        <v>-7072</v>
      </c>
      <c r="BS50" s="23">
        <f t="shared" si="26"/>
        <v>0</v>
      </c>
      <c r="BT50" s="23">
        <f t="shared" si="27"/>
        <v>-7072</v>
      </c>
      <c r="BX50" s="73">
        <v>2104</v>
      </c>
      <c r="BY50" s="25" t="s">
        <v>1094</v>
      </c>
      <c r="BZ50" s="23">
        <f t="shared" si="12"/>
        <v>-7072</v>
      </c>
      <c r="CA50" s="130">
        <f t="shared" si="13"/>
        <v>0</v>
      </c>
      <c r="CB50" s="156">
        <f t="shared" si="14"/>
        <v>-7072</v>
      </c>
      <c r="CC50" s="156">
        <f t="shared" si="15"/>
        <v>-7072</v>
      </c>
      <c r="CD50" s="156">
        <f t="shared" si="16"/>
        <v>0</v>
      </c>
      <c r="CE50" s="156">
        <f t="shared" si="17"/>
        <v>-7072</v>
      </c>
      <c r="CG50" s="156">
        <f t="shared" si="18"/>
        <v>0</v>
      </c>
      <c r="CH50" s="156">
        <f t="shared" si="19"/>
        <v>0</v>
      </c>
      <c r="CJ50" s="204" t="str">
        <f t="shared" si="20"/>
        <v>ok</v>
      </c>
      <c r="CK50" s="205">
        <f>SUMIF(CJ50,"Deficit",AU50)</f>
        <v>0</v>
      </c>
      <c r="CL50">
        <f t="shared" si="28"/>
        <v>0</v>
      </c>
      <c r="CN50" s="216">
        <f t="shared" si="21"/>
        <v>-7072</v>
      </c>
      <c r="CO50" s="216">
        <f t="shared" si="22"/>
        <v>0</v>
      </c>
      <c r="CP50" s="216">
        <f t="shared" si="29"/>
        <v>-7072</v>
      </c>
      <c r="CQ50" s="156">
        <f t="shared" si="3"/>
        <v>0</v>
      </c>
    </row>
    <row r="51" spans="1:95" x14ac:dyDescent="0.2">
      <c r="A51" s="73">
        <v>2104</v>
      </c>
      <c r="B51" s="25" t="s">
        <v>1094</v>
      </c>
      <c r="C51" s="25" t="s">
        <v>703</v>
      </c>
      <c r="D51" s="78">
        <f t="array" ref="D51">SUM(IF('SAP report test'!$A$2:$A$2298=$A51,IF('SAP report test'!$D$2:$D$2298=D$3,'SAP report test'!$N$2:$N$2298)))-SUM(H51,L51,P51,T51,X51,AB51,AF51,AJ51,AN51)</f>
        <v>0</v>
      </c>
      <c r="E51" s="78">
        <f t="array" ref="E51">SUM(IF('SAP report test'!$A$2:$A$2298=$A51,IF('SAP report test'!$D$2:$D$2298=E$3,'SAP report test'!$N$2:$N$2298)))-SUM(I51,M51,Q51,U51,Y51,AC51,AG51,AK51,AO51)</f>
        <v>0</v>
      </c>
      <c r="F51" s="78">
        <f t="array" ref="F51">SUM(IF('SAP report test'!$A$2:$A$2298=$A51,IF('SAP report test'!$D$2:$D$2298=F$3,'SAP report test'!$N$2:$N$2298)))-SUM(J51,N51,R51,V51,Z51,AD51,AH51,AL51,AP51)</f>
        <v>0</v>
      </c>
      <c r="G51" s="78">
        <f t="array" ref="G51">SUM(IF('SAP report test'!$A$2:$A$2298=$A51,IF('SAP report test'!$D$2:$D$2298=G$3,'SAP report test'!$N$2:$N$2298)))-SUM(K51,O51,S51,W51,AA51,AE51,AI51,AM51,AQ51)</f>
        <v>0</v>
      </c>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v>2835</v>
      </c>
      <c r="AP51" s="62"/>
      <c r="AQ51" s="62"/>
      <c r="AS51" s="23"/>
      <c r="AT51" s="42"/>
      <c r="BJ51" s="23">
        <f t="shared" si="4"/>
        <v>0</v>
      </c>
      <c r="BK51" s="23">
        <f t="shared" si="5"/>
        <v>0</v>
      </c>
      <c r="BL51" s="23">
        <f t="shared" si="6"/>
        <v>0</v>
      </c>
      <c r="BM51" s="23">
        <f t="shared" si="7"/>
        <v>0</v>
      </c>
      <c r="BN51" s="23">
        <f t="shared" si="8"/>
        <v>0</v>
      </c>
      <c r="BO51" s="23">
        <f t="shared" si="9"/>
        <v>0</v>
      </c>
      <c r="BP51" s="23">
        <f t="shared" si="10"/>
        <v>0</v>
      </c>
      <c r="BQ51" s="23">
        <f t="shared" si="11"/>
        <v>0</v>
      </c>
      <c r="BR51" s="23">
        <f t="shared" si="25"/>
        <v>0</v>
      </c>
      <c r="BS51" s="23">
        <f t="shared" si="26"/>
        <v>0</v>
      </c>
      <c r="BT51" s="23">
        <f t="shared" si="27"/>
        <v>0</v>
      </c>
      <c r="BX51" s="73">
        <v>2104</v>
      </c>
      <c r="BY51" s="25" t="s">
        <v>1094</v>
      </c>
      <c r="BZ51" s="23">
        <f t="shared" si="12"/>
        <v>0</v>
      </c>
      <c r="CA51" s="130">
        <f t="shared" si="13"/>
        <v>0</v>
      </c>
      <c r="CB51" s="156">
        <f t="shared" si="14"/>
        <v>0</v>
      </c>
      <c r="CC51" s="156">
        <f t="shared" si="15"/>
        <v>0</v>
      </c>
      <c r="CD51" s="156">
        <f t="shared" si="16"/>
        <v>0</v>
      </c>
      <c r="CE51" s="156">
        <f t="shared" si="17"/>
        <v>0</v>
      </c>
      <c r="CG51" s="156">
        <f t="shared" si="18"/>
        <v>0</v>
      </c>
      <c r="CH51" s="156">
        <f t="shared" si="19"/>
        <v>0</v>
      </c>
      <c r="CJ51" s="204" t="str">
        <f t="shared" si="20"/>
        <v>ok</v>
      </c>
      <c r="CK51" s="205">
        <f t="shared" ref="CK51:CK114" si="30">SUMIF(CJ51,"Deficit",AU51)</f>
        <v>0</v>
      </c>
      <c r="CL51">
        <f t="shared" si="28"/>
        <v>0</v>
      </c>
      <c r="CN51" s="216">
        <f t="shared" si="21"/>
        <v>0</v>
      </c>
      <c r="CO51" s="216">
        <f t="shared" si="22"/>
        <v>0</v>
      </c>
      <c r="CP51" s="216">
        <f t="shared" si="29"/>
        <v>0</v>
      </c>
      <c r="CQ51" s="156">
        <f t="shared" si="3"/>
        <v>0</v>
      </c>
    </row>
    <row r="52" spans="1:95" x14ac:dyDescent="0.2">
      <c r="A52" s="73">
        <v>2106</v>
      </c>
      <c r="B52" s="25" t="s">
        <v>1095</v>
      </c>
      <c r="C52" s="25" t="s">
        <v>702</v>
      </c>
      <c r="D52" s="78"/>
      <c r="E52" s="78"/>
      <c r="F52" s="78"/>
      <c r="G52" s="78"/>
      <c r="H52" s="147">
        <f t="array" ref="H52">SUM(IF('SAP report test'!$A$2:$A$2298=$A52,IF('SAP report test'!$D$2:$D$2298="CI04",'SAP report test'!$N$2:$N$2298)))</f>
        <v>0</v>
      </c>
      <c r="I52" s="148"/>
      <c r="J52" s="148"/>
      <c r="K52" s="149"/>
      <c r="L52" s="147">
        <f>SUMIF(Balances!$A$5:$A$313,$A52,Balances!$P$5:$P$313)-SUMIF(Funding!$A$6:$A$294,$A52,Funding!$D$6:$D$294)</f>
        <v>0</v>
      </c>
      <c r="M52" s="148"/>
      <c r="N52" s="148"/>
      <c r="O52" s="149"/>
      <c r="P52" s="147">
        <f>SUMIF(Balances!$A$5:$A$313,$A52,Balances!$Q$5:$Q$313)-SUMIF(Funding!$A$6:$A$294,$A52,Funding!$E$6:$E$294)</f>
        <v>0</v>
      </c>
      <c r="Q52" s="148"/>
      <c r="R52" s="148"/>
      <c r="S52" s="149"/>
      <c r="T52" s="147">
        <f>SUMIF(Balances!$A$5:$A$313,$A52,Balances!$R$5:$R$313)-SUMIF(Funding!$A$6:$A$294,$A52,Funding!$F$6:$F$294)</f>
        <v>0</v>
      </c>
      <c r="U52" s="148"/>
      <c r="V52" s="148"/>
      <c r="W52" s="149"/>
      <c r="X52" s="147">
        <f>SUMIF(Balances!$A$7:$A$313,$A52,Balances!$S$7:$S$313)</f>
        <v>0</v>
      </c>
      <c r="Y52" s="148"/>
      <c r="Z52" s="148"/>
      <c r="AA52" s="149"/>
      <c r="AB52" s="147">
        <f>SUMIF(Balances!$A$7:$A$313,$A52,Balances!$T$7:$T$313)</f>
        <v>0</v>
      </c>
      <c r="AC52" s="148"/>
      <c r="AD52" s="148"/>
      <c r="AE52" s="149"/>
      <c r="AF52" s="147"/>
      <c r="AG52" s="148"/>
      <c r="AH52" s="148"/>
      <c r="AI52" s="149"/>
      <c r="AJ52" s="147">
        <f t="array" ref="AJ52">SUM(IF('SAP report test'!$A$2:$A$2298=$A52,IF('SAP report test'!$D$2:$D$2298="CI03",'SAP report test'!$N$2:$N$2298)))+SUMIF(Balances!$A$7:$A$313,$A52,Balances!$V$7:$V$313)</f>
        <v>0</v>
      </c>
      <c r="AK52" s="148"/>
      <c r="AL52" s="148"/>
      <c r="AM52" s="149"/>
      <c r="AN52" s="147">
        <f>SUMIF(Balances!$A$5:$A$313,$A52,Balances!$O$5:$O$313)-SUMIF(Funding!$A$6:$A$294,$A52,Funding!$K$6:$K$294)</f>
        <v>-6454.75</v>
      </c>
      <c r="AO52" s="148"/>
      <c r="AP52" s="148"/>
      <c r="AQ52" s="149"/>
      <c r="AS52" s="23">
        <f>SUM(D52:AQ53)</f>
        <v>-3484.75</v>
      </c>
      <c r="AT52" s="130"/>
      <c r="AU52" s="23">
        <f>SUM(AS52:AT52)</f>
        <v>-3484.75</v>
      </c>
      <c r="AW52" s="23">
        <f>SUM(AN52:AQ53)</f>
        <v>-3484.75</v>
      </c>
      <c r="AX52" s="23">
        <f>SUM(H52:K53)</f>
        <v>0</v>
      </c>
      <c r="AY52" s="23">
        <f>SUM(L52:O53)</f>
        <v>0</v>
      </c>
      <c r="AZ52" s="23">
        <f>SUM(P52:S53)</f>
        <v>0</v>
      </c>
      <c r="BA52" s="23">
        <f>SUM(T52:W53)</f>
        <v>0</v>
      </c>
      <c r="BB52" s="23">
        <f>SUM(X52:AA53)</f>
        <v>0</v>
      </c>
      <c r="BC52" s="23">
        <f>SUM(AB52:AE53)</f>
        <v>0</v>
      </c>
      <c r="BD52" s="23">
        <f>SUM(AF52:AI53)</f>
        <v>0</v>
      </c>
      <c r="BE52" s="23">
        <f>SUM(AJ52:AM53)</f>
        <v>0</v>
      </c>
      <c r="BF52" s="23">
        <f>SUM(AW52:BE52)</f>
        <v>-3484.75</v>
      </c>
      <c r="BG52" s="23">
        <f>SUM(AS52-BF52)</f>
        <v>0</v>
      </c>
      <c r="BH52" s="23">
        <f>SUM(AW52:BD52)</f>
        <v>-3484.75</v>
      </c>
      <c r="BJ52" s="23">
        <f t="shared" si="4"/>
        <v>-3484.75</v>
      </c>
      <c r="BK52" s="23">
        <f t="shared" si="5"/>
        <v>0</v>
      </c>
      <c r="BL52" s="23">
        <f t="shared" si="6"/>
        <v>0</v>
      </c>
      <c r="BM52" s="23">
        <f t="shared" si="7"/>
        <v>0</v>
      </c>
      <c r="BN52" s="23">
        <f t="shared" si="8"/>
        <v>0</v>
      </c>
      <c r="BO52" s="23">
        <f t="shared" si="9"/>
        <v>0</v>
      </c>
      <c r="BP52" s="23">
        <f t="shared" si="10"/>
        <v>0</v>
      </c>
      <c r="BQ52" s="23">
        <f t="shared" si="11"/>
        <v>0</v>
      </c>
      <c r="BR52" s="23">
        <f t="shared" si="25"/>
        <v>-3484.75</v>
      </c>
      <c r="BS52" s="23">
        <f t="shared" si="26"/>
        <v>0</v>
      </c>
      <c r="BT52" s="23">
        <f t="shared" si="27"/>
        <v>-3484.75</v>
      </c>
      <c r="BX52" s="73">
        <v>2106</v>
      </c>
      <c r="BY52" s="25" t="s">
        <v>1095</v>
      </c>
      <c r="BZ52" s="23">
        <f t="shared" si="12"/>
        <v>-3484.75</v>
      </c>
      <c r="CA52" s="130">
        <f t="shared" si="13"/>
        <v>0</v>
      </c>
      <c r="CB52" s="156">
        <f t="shared" si="14"/>
        <v>-3484.75</v>
      </c>
      <c r="CC52" s="156">
        <f t="shared" si="15"/>
        <v>-3485</v>
      </c>
      <c r="CD52" s="156">
        <f t="shared" si="16"/>
        <v>0</v>
      </c>
      <c r="CE52" s="156">
        <f t="shared" si="17"/>
        <v>-3485</v>
      </c>
      <c r="CG52" s="156">
        <f t="shared" si="18"/>
        <v>0.25</v>
      </c>
      <c r="CH52" s="156">
        <f t="shared" si="19"/>
        <v>0</v>
      </c>
      <c r="CJ52" s="204" t="str">
        <f t="shared" si="20"/>
        <v>ok</v>
      </c>
      <c r="CK52" s="205">
        <f t="shared" si="30"/>
        <v>0</v>
      </c>
      <c r="CL52">
        <f t="shared" si="28"/>
        <v>0</v>
      </c>
      <c r="CN52" s="216">
        <f t="shared" si="21"/>
        <v>-3484.75</v>
      </c>
      <c r="CO52" s="216">
        <f t="shared" si="22"/>
        <v>0</v>
      </c>
      <c r="CP52" s="216">
        <f t="shared" si="29"/>
        <v>-3484.75</v>
      </c>
      <c r="CQ52" s="156">
        <f t="shared" si="3"/>
        <v>0</v>
      </c>
    </row>
    <row r="53" spans="1:95" x14ac:dyDescent="0.2">
      <c r="A53" s="73">
        <v>2106</v>
      </c>
      <c r="B53" s="25" t="s">
        <v>1095</v>
      </c>
      <c r="C53" s="25" t="s">
        <v>703</v>
      </c>
      <c r="D53" s="78">
        <f t="array" ref="D53">SUM(IF('SAP report test'!$A$2:$A$2298=$A53,IF('SAP report test'!$D$2:$D$2298=D$3,'SAP report test'!$N$2:$N$2298)))-SUM(H53,L53,P53,T53,X53,AB53,AF53,AJ53,AN53)</f>
        <v>0</v>
      </c>
      <c r="E53" s="78">
        <f t="array" ref="E53">SUM(IF('SAP report test'!$A$2:$A$2298=$A53,IF('SAP report test'!$D$2:$D$2298=E$3,'SAP report test'!$N$2:$N$2298)))-SUM(I53,M53,Q53,U53,Y53,AC53,AG53,AK53,AO53)</f>
        <v>0</v>
      </c>
      <c r="F53" s="78">
        <f t="array" ref="F53">SUM(IF('SAP report test'!$A$2:$A$2298=$A53,IF('SAP report test'!$D$2:$D$2298=F$3,'SAP report test'!$N$2:$N$2298)))-SUM(J53,N53,R53,V53,Z53,AD53,AH53,AL53,AP53)</f>
        <v>0</v>
      </c>
      <c r="G53" s="78">
        <f t="array" ref="G53">SUM(IF('SAP report test'!$A$2:$A$2298=$A53,IF('SAP report test'!$D$2:$D$2298=G$3,'SAP report test'!$N$2:$N$2298)))-SUM(K53,O53,S53,W53,AA53,AE53,AI53,AM53,AQ53)</f>
        <v>0</v>
      </c>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v>2970</v>
      </c>
      <c r="AP53" s="62"/>
      <c r="AQ53" s="62"/>
      <c r="AS53" s="23"/>
      <c r="AT53" s="42"/>
      <c r="BJ53" s="23">
        <f t="shared" si="4"/>
        <v>0</v>
      </c>
      <c r="BK53" s="23">
        <f t="shared" si="5"/>
        <v>0</v>
      </c>
      <c r="BL53" s="23">
        <f t="shared" si="6"/>
        <v>0</v>
      </c>
      <c r="BM53" s="23">
        <f t="shared" si="7"/>
        <v>0</v>
      </c>
      <c r="BN53" s="23">
        <f t="shared" si="8"/>
        <v>0</v>
      </c>
      <c r="BO53" s="23">
        <f t="shared" si="9"/>
        <v>0</v>
      </c>
      <c r="BP53" s="23">
        <f t="shared" si="10"/>
        <v>0</v>
      </c>
      <c r="BQ53" s="23">
        <f t="shared" si="11"/>
        <v>0</v>
      </c>
      <c r="BR53" s="23">
        <f t="shared" si="25"/>
        <v>0</v>
      </c>
      <c r="BS53" s="23">
        <f t="shared" si="26"/>
        <v>0</v>
      </c>
      <c r="BT53" s="23">
        <f t="shared" si="27"/>
        <v>0</v>
      </c>
      <c r="BX53" s="73">
        <v>2106</v>
      </c>
      <c r="BY53" s="25" t="s">
        <v>1095</v>
      </c>
      <c r="BZ53" s="23">
        <f t="shared" si="12"/>
        <v>0</v>
      </c>
      <c r="CA53" s="130">
        <f t="shared" si="13"/>
        <v>0</v>
      </c>
      <c r="CB53" s="156">
        <f t="shared" si="14"/>
        <v>0</v>
      </c>
      <c r="CC53" s="156">
        <f t="shared" si="15"/>
        <v>0</v>
      </c>
      <c r="CD53" s="156">
        <f t="shared" si="16"/>
        <v>0</v>
      </c>
      <c r="CE53" s="156">
        <f t="shared" si="17"/>
        <v>0</v>
      </c>
      <c r="CG53" s="156">
        <f t="shared" si="18"/>
        <v>0</v>
      </c>
      <c r="CH53" s="156">
        <f t="shared" si="19"/>
        <v>0</v>
      </c>
      <c r="CJ53" s="204" t="str">
        <f t="shared" si="20"/>
        <v>ok</v>
      </c>
      <c r="CK53" s="205">
        <f t="shared" si="30"/>
        <v>0</v>
      </c>
      <c r="CL53">
        <f t="shared" si="28"/>
        <v>0</v>
      </c>
      <c r="CN53" s="216">
        <f t="shared" si="21"/>
        <v>0</v>
      </c>
      <c r="CO53" s="216">
        <f t="shared" si="22"/>
        <v>0</v>
      </c>
      <c r="CP53" s="216">
        <f t="shared" si="29"/>
        <v>0</v>
      </c>
      <c r="CQ53" s="156">
        <f t="shared" si="3"/>
        <v>0</v>
      </c>
    </row>
    <row r="54" spans="1:95" x14ac:dyDescent="0.2">
      <c r="A54" s="73">
        <v>2110</v>
      </c>
      <c r="B54" s="25" t="s">
        <v>1096</v>
      </c>
      <c r="C54" s="25" t="s">
        <v>702</v>
      </c>
      <c r="D54" s="78"/>
      <c r="E54" s="78"/>
      <c r="F54" s="78"/>
      <c r="G54" s="78"/>
      <c r="H54" s="147">
        <f t="array" ref="H54">SUM(IF('SAP report test'!$A$2:$A$2298=$A54,IF('SAP report test'!$D$2:$D$2298="CI04",'SAP report test'!$N$2:$N$2298)))</f>
        <v>0</v>
      </c>
      <c r="I54" s="148"/>
      <c r="J54" s="148"/>
      <c r="K54" s="149"/>
      <c r="L54" s="147">
        <f>SUMIF(Balances!$A$5:$A$313,$A54,Balances!$P$5:$P$313)-SUMIF(Funding!$A$6:$A$294,$A54,Funding!$D$6:$D$294)</f>
        <v>0</v>
      </c>
      <c r="M54" s="148"/>
      <c r="N54" s="148"/>
      <c r="O54" s="149"/>
      <c r="P54" s="147">
        <f>SUMIF(Balances!$A$5:$A$313,$A54,Balances!$Q$5:$Q$313)-SUMIF(Funding!$A$6:$A$294,$A54,Funding!$E$6:$E$294)</f>
        <v>0</v>
      </c>
      <c r="Q54" s="148"/>
      <c r="R54" s="148"/>
      <c r="S54" s="149"/>
      <c r="T54" s="147">
        <f>SUMIF(Balances!$A$5:$A$313,$A54,Balances!$R$5:$R$313)-SUMIF(Funding!$A$6:$A$294,$A54,Funding!$F$6:$F$294)</f>
        <v>0</v>
      </c>
      <c r="U54" s="148"/>
      <c r="V54" s="148"/>
      <c r="W54" s="149"/>
      <c r="X54" s="147">
        <f>SUMIF(Balances!$A$7:$A$313,$A54,Balances!$S$7:$S$313)</f>
        <v>0</v>
      </c>
      <c r="Y54" s="148"/>
      <c r="Z54" s="148"/>
      <c r="AA54" s="149"/>
      <c r="AB54" s="147">
        <f>SUMIF(Balances!$A$7:$A$313,$A54,Balances!$T$7:$T$313)</f>
        <v>0</v>
      </c>
      <c r="AC54" s="148"/>
      <c r="AD54" s="148"/>
      <c r="AE54" s="149"/>
      <c r="AF54" s="147"/>
      <c r="AG54" s="148"/>
      <c r="AH54" s="148"/>
      <c r="AI54" s="149"/>
      <c r="AJ54" s="147">
        <f t="array" ref="AJ54">SUM(IF('SAP report test'!$A$2:$A$2298=$A54,IF('SAP report test'!$D$2:$D$2298="CI03",'SAP report test'!$N$2:$N$2298)))+SUMIF(Balances!$A$7:$A$313,$A54,Balances!$V$7:$V$313)</f>
        <v>0</v>
      </c>
      <c r="AK54" s="148"/>
      <c r="AL54" s="148"/>
      <c r="AM54" s="149"/>
      <c r="AN54" s="147">
        <f>SUMIF(Balances!$A$5:$A$313,$A54,Balances!$O$5:$O$313)-SUMIF(Funding!$A$6:$A$294,$A54,Funding!$K$6:$K$294)</f>
        <v>0</v>
      </c>
      <c r="AO54" s="148"/>
      <c r="AP54" s="148"/>
      <c r="AQ54" s="149"/>
      <c r="AS54" s="23">
        <f>SUM(D54:AQ55)</f>
        <v>0</v>
      </c>
      <c r="AT54" s="42"/>
      <c r="AU54" s="23">
        <f>SUM(AS54:AT54)</f>
        <v>0</v>
      </c>
      <c r="AW54" s="23">
        <f>SUM(AN54:AQ55)</f>
        <v>0</v>
      </c>
      <c r="AX54" s="23">
        <f>SUM(H54:K55)</f>
        <v>0</v>
      </c>
      <c r="AY54" s="23">
        <f>SUM(L54:O55)</f>
        <v>0</v>
      </c>
      <c r="AZ54" s="23">
        <f>SUM(P54:S55)</f>
        <v>0</v>
      </c>
      <c r="BA54" s="23">
        <f>SUM(T54:W55)</f>
        <v>0</v>
      </c>
      <c r="BB54" s="23">
        <f>SUM(X54:AA55)</f>
        <v>0</v>
      </c>
      <c r="BC54" s="23">
        <f>SUM(AB54:AE55)</f>
        <v>0</v>
      </c>
      <c r="BD54" s="23">
        <f>SUM(AF54:AI55)</f>
        <v>0</v>
      </c>
      <c r="BE54" s="23">
        <f>SUM(AJ54:AM55)</f>
        <v>0</v>
      </c>
      <c r="BF54" s="23">
        <f>SUM(AW54:BE54)</f>
        <v>0</v>
      </c>
      <c r="BG54" s="23">
        <f>SUM(AS54-BF54)</f>
        <v>0</v>
      </c>
      <c r="BH54" s="23">
        <f>SUM(AW54:BD54)</f>
        <v>0</v>
      </c>
      <c r="BJ54" s="23">
        <f t="shared" si="4"/>
        <v>0</v>
      </c>
      <c r="BK54" s="23">
        <f t="shared" si="5"/>
        <v>0</v>
      </c>
      <c r="BL54" s="23">
        <f t="shared" si="6"/>
        <v>0</v>
      </c>
      <c r="BM54" s="23">
        <f t="shared" si="7"/>
        <v>0</v>
      </c>
      <c r="BN54" s="23">
        <f t="shared" si="8"/>
        <v>0</v>
      </c>
      <c r="BO54" s="23">
        <f t="shared" si="9"/>
        <v>0</v>
      </c>
      <c r="BP54" s="23">
        <f t="shared" si="10"/>
        <v>0</v>
      </c>
      <c r="BQ54" s="23">
        <f t="shared" si="11"/>
        <v>0</v>
      </c>
      <c r="BR54" s="23">
        <f t="shared" si="25"/>
        <v>0</v>
      </c>
      <c r="BS54" s="23">
        <f t="shared" si="26"/>
        <v>0</v>
      </c>
      <c r="BT54" s="23">
        <f t="shared" si="27"/>
        <v>0</v>
      </c>
      <c r="BX54" s="73">
        <v>2110</v>
      </c>
      <c r="BY54" s="25" t="s">
        <v>1096</v>
      </c>
      <c r="BZ54" s="23">
        <f t="shared" si="12"/>
        <v>0</v>
      </c>
      <c r="CA54" s="130">
        <f t="shared" si="13"/>
        <v>0</v>
      </c>
      <c r="CB54" s="156">
        <f t="shared" si="14"/>
        <v>0</v>
      </c>
      <c r="CC54" s="156">
        <f t="shared" si="15"/>
        <v>0</v>
      </c>
      <c r="CD54" s="156">
        <f t="shared" si="16"/>
        <v>0</v>
      </c>
      <c r="CE54" s="156">
        <f t="shared" si="17"/>
        <v>0</v>
      </c>
      <c r="CG54" s="156">
        <f t="shared" si="18"/>
        <v>0</v>
      </c>
      <c r="CH54" s="156">
        <f t="shared" si="19"/>
        <v>0</v>
      </c>
      <c r="CJ54" s="204" t="str">
        <f t="shared" si="20"/>
        <v>ok</v>
      </c>
      <c r="CK54" s="205">
        <f t="shared" si="30"/>
        <v>0</v>
      </c>
      <c r="CL54">
        <f t="shared" si="28"/>
        <v>0</v>
      </c>
      <c r="CN54" s="216">
        <f t="shared" si="21"/>
        <v>0</v>
      </c>
      <c r="CO54" s="216">
        <f t="shared" si="22"/>
        <v>0</v>
      </c>
      <c r="CP54" s="216">
        <f t="shared" si="29"/>
        <v>0</v>
      </c>
      <c r="CQ54" s="156">
        <f t="shared" si="3"/>
        <v>0</v>
      </c>
    </row>
    <row r="55" spans="1:95" x14ac:dyDescent="0.2">
      <c r="A55" s="73">
        <v>2110</v>
      </c>
      <c r="B55" s="25" t="s">
        <v>1096</v>
      </c>
      <c r="C55" s="25" t="s">
        <v>703</v>
      </c>
      <c r="D55" s="78">
        <f t="array" ref="D55">SUM(IF('SAP report test'!$A$2:$A$2298=$A55,IF('SAP report test'!$D$2:$D$2298=D$3,'SAP report test'!$N$2:$N$2298)))-SUM(H55,L55,P55,T55,X55,AB55,AF55,AJ55,AN55)</f>
        <v>0</v>
      </c>
      <c r="E55" s="78">
        <f t="array" ref="E55">SUM(IF('SAP report test'!$A$2:$A$2298=$A55,IF('SAP report test'!$D$2:$D$2298=E$3,'SAP report test'!$N$2:$N$2298)))-SUM(I55,M55,Q55,U55,Y55,AC55,AG55,AK55,AO55)</f>
        <v>0</v>
      </c>
      <c r="F55" s="78">
        <f t="array" ref="F55">SUM(IF('SAP report test'!$A$2:$A$2298=$A55,IF('SAP report test'!$D$2:$D$2298=F$3,'SAP report test'!$N$2:$N$2298)))-SUM(J55,N55,R55,V55,Z55,AD55,AH55,AL55,AP55)</f>
        <v>0</v>
      </c>
      <c r="G55" s="78">
        <f t="array" ref="G55">SUM(IF('SAP report test'!$A$2:$A$2298=$A55,IF('SAP report test'!$D$2:$D$2298=G$3,'SAP report test'!$N$2:$N$2298)))-SUM(K55,O55,S55,W55,AA55,AE55,AI55,AM55,AQ55)</f>
        <v>0</v>
      </c>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S55" s="23"/>
      <c r="AT55" s="42"/>
      <c r="BJ55" s="23">
        <f t="shared" si="4"/>
        <v>0</v>
      </c>
      <c r="BK55" s="23">
        <f t="shared" si="5"/>
        <v>0</v>
      </c>
      <c r="BL55" s="23">
        <f t="shared" si="6"/>
        <v>0</v>
      </c>
      <c r="BM55" s="23">
        <f t="shared" si="7"/>
        <v>0</v>
      </c>
      <c r="BN55" s="23">
        <f t="shared" si="8"/>
        <v>0</v>
      </c>
      <c r="BO55" s="23">
        <f t="shared" si="9"/>
        <v>0</v>
      </c>
      <c r="BP55" s="23">
        <f t="shared" si="10"/>
        <v>0</v>
      </c>
      <c r="BQ55" s="23">
        <f t="shared" si="11"/>
        <v>0</v>
      </c>
      <c r="BR55" s="23">
        <f t="shared" si="25"/>
        <v>0</v>
      </c>
      <c r="BS55" s="23">
        <f t="shared" si="26"/>
        <v>0</v>
      </c>
      <c r="BT55" s="23">
        <f t="shared" si="27"/>
        <v>0</v>
      </c>
      <c r="BX55" s="73">
        <v>2110</v>
      </c>
      <c r="BY55" s="25" t="s">
        <v>1096</v>
      </c>
      <c r="BZ55" s="23">
        <f t="shared" si="12"/>
        <v>0</v>
      </c>
      <c r="CA55" s="130">
        <f t="shared" si="13"/>
        <v>0</v>
      </c>
      <c r="CB55" s="156">
        <f t="shared" si="14"/>
        <v>0</v>
      </c>
      <c r="CC55" s="156">
        <f t="shared" si="15"/>
        <v>0</v>
      </c>
      <c r="CD55" s="156">
        <f t="shared" si="16"/>
        <v>0</v>
      </c>
      <c r="CE55" s="156">
        <f t="shared" si="17"/>
        <v>0</v>
      </c>
      <c r="CG55" s="156">
        <f t="shared" si="18"/>
        <v>0</v>
      </c>
      <c r="CH55" s="156">
        <f t="shared" si="19"/>
        <v>0</v>
      </c>
      <c r="CJ55" s="204" t="str">
        <f t="shared" si="20"/>
        <v>ok</v>
      </c>
      <c r="CK55" s="205">
        <f t="shared" si="30"/>
        <v>0</v>
      </c>
      <c r="CL55">
        <f t="shared" si="28"/>
        <v>0</v>
      </c>
      <c r="CN55" s="216">
        <f t="shared" si="21"/>
        <v>0</v>
      </c>
      <c r="CO55" s="216">
        <f t="shared" si="22"/>
        <v>0</v>
      </c>
      <c r="CP55" s="216">
        <f t="shared" si="29"/>
        <v>0</v>
      </c>
      <c r="CQ55" s="156">
        <f t="shared" si="3"/>
        <v>0</v>
      </c>
    </row>
    <row r="56" spans="1:95" x14ac:dyDescent="0.2">
      <c r="A56" s="73">
        <v>2151</v>
      </c>
      <c r="B56" s="25" t="s">
        <v>862</v>
      </c>
      <c r="C56" s="25" t="s">
        <v>702</v>
      </c>
      <c r="D56" s="78"/>
      <c r="E56" s="78"/>
      <c r="F56" s="78"/>
      <c r="G56" s="78"/>
      <c r="H56" s="147">
        <f t="array" ref="H56">SUM(IF('SAP report test'!$A$2:$A$2298=$A56,IF('SAP report test'!$D$2:$D$2298="CI04",'SAP report test'!$N$2:$N$2298)))</f>
        <v>0</v>
      </c>
      <c r="I56" s="148"/>
      <c r="J56" s="148"/>
      <c r="K56" s="149"/>
      <c r="L56" s="147">
        <f>SUMIF(Balances!$A$5:$A$313,$A56,Balances!$P$5:$P$313)-SUMIF(Funding!$A$6:$A$294,$A56,Funding!$D$6:$D$294)</f>
        <v>0</v>
      </c>
      <c r="M56" s="148"/>
      <c r="N56" s="148"/>
      <c r="O56" s="149"/>
      <c r="P56" s="147">
        <f>SUMIF(Balances!$A$5:$A$313,$A56,Balances!$Q$5:$Q$313)-SUMIF(Funding!$A$6:$A$294,$A56,Funding!$E$6:$E$294)</f>
        <v>0</v>
      </c>
      <c r="Q56" s="148"/>
      <c r="R56" s="148"/>
      <c r="S56" s="149"/>
      <c r="T56" s="147">
        <f>SUMIF(Balances!$A$5:$A$313,$A56,Balances!$R$5:$R$313)-SUMIF(Funding!$A$6:$A$294,$A56,Funding!$F$6:$F$294)</f>
        <v>0</v>
      </c>
      <c r="U56" s="148"/>
      <c r="V56" s="148"/>
      <c r="W56" s="149"/>
      <c r="X56" s="147">
        <f>SUMIF(Balances!$A$7:$A$313,$A56,Balances!$S$7:$S$313)</f>
        <v>0</v>
      </c>
      <c r="Y56" s="148"/>
      <c r="Z56" s="148"/>
      <c r="AA56" s="149"/>
      <c r="AB56" s="147">
        <f>SUMIF(Balances!$A$7:$A$313,$A56,Balances!$T$7:$T$313)</f>
        <v>0</v>
      </c>
      <c r="AC56" s="148"/>
      <c r="AD56" s="148"/>
      <c r="AE56" s="149"/>
      <c r="AF56" s="147"/>
      <c r="AG56" s="148"/>
      <c r="AH56" s="148"/>
      <c r="AI56" s="149"/>
      <c r="AJ56" s="147">
        <f t="array" ref="AJ56">SUM(IF('SAP report test'!$A$2:$A$2298=$A56,IF('SAP report test'!$D$2:$D$2298="CI03",'SAP report test'!$N$2:$N$2298)))+SUMIF(Balances!$A$7:$A$313,$A56,Balances!$V$7:$V$313)</f>
        <v>0</v>
      </c>
      <c r="AK56" s="148"/>
      <c r="AL56" s="148"/>
      <c r="AM56" s="149"/>
      <c r="AN56" s="147">
        <f>SUMIF(Balances!$A$5:$A$313,$A56,Balances!$O$5:$O$313)-SUMIF(Funding!$A$6:$A$294,$A56,Funding!$K$6:$K$294)</f>
        <v>0</v>
      </c>
      <c r="AO56" s="148"/>
      <c r="AP56" s="148"/>
      <c r="AQ56" s="149"/>
      <c r="AS56" s="23">
        <f>SUM(D56:AQ57)</f>
        <v>0</v>
      </c>
      <c r="AT56" s="42"/>
      <c r="AU56" s="23">
        <f>SUM(AS56:AT56)</f>
        <v>0</v>
      </c>
      <c r="AW56" s="23">
        <f>SUM(AN56:AQ57)</f>
        <v>0</v>
      </c>
      <c r="AX56" s="23">
        <f>SUM(H56:K57)</f>
        <v>0</v>
      </c>
      <c r="AY56" s="23">
        <f>SUM(L56:O57)</f>
        <v>0</v>
      </c>
      <c r="AZ56" s="23">
        <f>SUM(P56:S57)</f>
        <v>0</v>
      </c>
      <c r="BA56" s="23">
        <f>SUM(T56:W57)</f>
        <v>0</v>
      </c>
      <c r="BB56" s="23">
        <f>SUM(X56:AA57)</f>
        <v>0</v>
      </c>
      <c r="BC56" s="23">
        <f>SUM(AB56:AE57)</f>
        <v>0</v>
      </c>
      <c r="BD56" s="23">
        <f>SUM(AF56:AI57)</f>
        <v>0</v>
      </c>
      <c r="BE56" s="23">
        <f>SUM(AJ56:AM57)</f>
        <v>0</v>
      </c>
      <c r="BF56" s="23">
        <f>SUM(AW56:BE56)</f>
        <v>0</v>
      </c>
      <c r="BG56" s="23">
        <f>SUM(AS56-BF56)</f>
        <v>0</v>
      </c>
      <c r="BH56" s="23">
        <f>SUM(AW56:BD56)</f>
        <v>0</v>
      </c>
      <c r="BJ56" s="23">
        <f t="shared" si="4"/>
        <v>0</v>
      </c>
      <c r="BK56" s="23">
        <f t="shared" si="5"/>
        <v>0</v>
      </c>
      <c r="BL56" s="23">
        <f t="shared" si="6"/>
        <v>0</v>
      </c>
      <c r="BM56" s="23">
        <f t="shared" si="7"/>
        <v>0</v>
      </c>
      <c r="BN56" s="23">
        <f t="shared" si="8"/>
        <v>0</v>
      </c>
      <c r="BO56" s="23">
        <f t="shared" si="9"/>
        <v>0</v>
      </c>
      <c r="BP56" s="23">
        <f t="shared" si="10"/>
        <v>0</v>
      </c>
      <c r="BQ56" s="23">
        <f t="shared" si="11"/>
        <v>0</v>
      </c>
      <c r="BR56" s="23">
        <f t="shared" si="25"/>
        <v>0</v>
      </c>
      <c r="BS56" s="23">
        <f t="shared" si="26"/>
        <v>0</v>
      </c>
      <c r="BT56" s="23">
        <f t="shared" si="27"/>
        <v>0</v>
      </c>
      <c r="BX56" s="73">
        <v>2151</v>
      </c>
      <c r="BY56" s="25" t="s">
        <v>862</v>
      </c>
      <c r="BZ56" s="23">
        <f t="shared" si="12"/>
        <v>0</v>
      </c>
      <c r="CA56" s="130">
        <f t="shared" si="13"/>
        <v>0</v>
      </c>
      <c r="CB56" s="156">
        <f t="shared" si="14"/>
        <v>0</v>
      </c>
      <c r="CC56" s="156">
        <f t="shared" si="15"/>
        <v>0</v>
      </c>
      <c r="CD56" s="156">
        <f t="shared" si="16"/>
        <v>0</v>
      </c>
      <c r="CE56" s="156">
        <f t="shared" si="17"/>
        <v>0</v>
      </c>
      <c r="CG56" s="156">
        <f t="shared" si="18"/>
        <v>0</v>
      </c>
      <c r="CH56" s="156">
        <f t="shared" si="19"/>
        <v>0</v>
      </c>
      <c r="CJ56" s="204" t="str">
        <f t="shared" si="20"/>
        <v>ok</v>
      </c>
      <c r="CK56" s="205">
        <f t="shared" si="30"/>
        <v>0</v>
      </c>
      <c r="CL56">
        <f t="shared" si="28"/>
        <v>0</v>
      </c>
      <c r="CN56" s="216">
        <f t="shared" si="21"/>
        <v>0</v>
      </c>
      <c r="CO56" s="216">
        <f t="shared" si="22"/>
        <v>0</v>
      </c>
      <c r="CP56" s="216">
        <f t="shared" si="29"/>
        <v>0</v>
      </c>
      <c r="CQ56" s="156">
        <f t="shared" si="3"/>
        <v>0</v>
      </c>
    </row>
    <row r="57" spans="1:95" x14ac:dyDescent="0.2">
      <c r="A57" s="73">
        <v>2151</v>
      </c>
      <c r="B57" s="25" t="s">
        <v>862</v>
      </c>
      <c r="C57" s="25" t="s">
        <v>703</v>
      </c>
      <c r="D57" s="78">
        <f t="array" ref="D57">SUM(IF('SAP report test'!$A$2:$A$2298=$A57,IF('SAP report test'!$D$2:$D$2298=D$3,'SAP report test'!$N$2:$N$2298)))-SUM(H57,L57,P57,T57,X57,AB57,AF57,AJ57,AN57)</f>
        <v>0</v>
      </c>
      <c r="E57" s="78">
        <f t="array" ref="E57">SUM(IF('SAP report test'!$A$2:$A$2298=$A57,IF('SAP report test'!$D$2:$D$2298=E$3,'SAP report test'!$N$2:$N$2298)))-SUM(I57,M57,Q57,U57,Y57,AC57,AG57,AK57,AO57)</f>
        <v>0</v>
      </c>
      <c r="F57" s="78">
        <f t="array" ref="F57">SUM(IF('SAP report test'!$A$2:$A$2298=$A57,IF('SAP report test'!$D$2:$D$2298=F$3,'SAP report test'!$N$2:$N$2298)))-SUM(J57,N57,R57,V57,Z57,AD57,AH57,AL57,AP57)</f>
        <v>0</v>
      </c>
      <c r="G57" s="78">
        <f t="array" ref="G57">SUM(IF('SAP report test'!$A$2:$A$2298=$A57,IF('SAP report test'!$D$2:$D$2298=G$3,'SAP report test'!$N$2:$N$2298)))-SUM(K57,O57,S57,W57,AA57,AE57,AI57,AM57,AQ57)</f>
        <v>0</v>
      </c>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S57" s="23"/>
      <c r="AT57" s="42"/>
      <c r="BJ57" s="23">
        <f t="shared" si="4"/>
        <v>0</v>
      </c>
      <c r="BK57" s="23">
        <f t="shared" si="5"/>
        <v>0</v>
      </c>
      <c r="BL57" s="23">
        <f t="shared" si="6"/>
        <v>0</v>
      </c>
      <c r="BM57" s="23">
        <f t="shared" si="7"/>
        <v>0</v>
      </c>
      <c r="BN57" s="23">
        <f t="shared" si="8"/>
        <v>0</v>
      </c>
      <c r="BO57" s="23">
        <f t="shared" si="9"/>
        <v>0</v>
      </c>
      <c r="BP57" s="23">
        <f t="shared" si="10"/>
        <v>0</v>
      </c>
      <c r="BQ57" s="23">
        <f t="shared" si="11"/>
        <v>0</v>
      </c>
      <c r="BR57" s="23">
        <f t="shared" si="25"/>
        <v>0</v>
      </c>
      <c r="BS57" s="23">
        <f t="shared" si="26"/>
        <v>0</v>
      </c>
      <c r="BT57" s="23">
        <f t="shared" si="27"/>
        <v>0</v>
      </c>
      <c r="BX57" s="73">
        <v>2151</v>
      </c>
      <c r="BY57" s="25" t="s">
        <v>862</v>
      </c>
      <c r="BZ57" s="23">
        <f t="shared" si="12"/>
        <v>0</v>
      </c>
      <c r="CA57" s="130">
        <f t="shared" si="13"/>
        <v>0</v>
      </c>
      <c r="CB57" s="156">
        <f t="shared" si="14"/>
        <v>0</v>
      </c>
      <c r="CC57" s="156">
        <f t="shared" si="15"/>
        <v>0</v>
      </c>
      <c r="CD57" s="156">
        <f t="shared" si="16"/>
        <v>0</v>
      </c>
      <c r="CE57" s="156">
        <f t="shared" si="17"/>
        <v>0</v>
      </c>
      <c r="CG57" s="156">
        <f t="shared" si="18"/>
        <v>0</v>
      </c>
      <c r="CH57" s="156">
        <f t="shared" si="19"/>
        <v>0</v>
      </c>
      <c r="CJ57" s="204" t="str">
        <f t="shared" si="20"/>
        <v>ok</v>
      </c>
      <c r="CK57" s="205">
        <f t="shared" si="30"/>
        <v>0</v>
      </c>
      <c r="CL57">
        <f t="shared" si="28"/>
        <v>0</v>
      </c>
      <c r="CN57" s="216">
        <f t="shared" si="21"/>
        <v>0</v>
      </c>
      <c r="CO57" s="216">
        <f t="shared" si="22"/>
        <v>0</v>
      </c>
      <c r="CP57" s="216">
        <f t="shared" si="29"/>
        <v>0</v>
      </c>
      <c r="CQ57" s="156">
        <f t="shared" si="3"/>
        <v>0</v>
      </c>
    </row>
    <row r="58" spans="1:95" x14ac:dyDescent="0.2">
      <c r="A58" s="73">
        <v>2200</v>
      </c>
      <c r="B58" s="25" t="s">
        <v>1097</v>
      </c>
      <c r="C58" s="25" t="s">
        <v>702</v>
      </c>
      <c r="D58" s="78"/>
      <c r="E58" s="78"/>
      <c r="F58" s="78"/>
      <c r="G58" s="78"/>
      <c r="H58" s="147">
        <f t="array" ref="H58">SUM(IF('SAP report test'!$A$2:$A$2298=$A58,IF('SAP report test'!$D$2:$D$2298="CI04",'SAP report test'!$N$2:$N$2298)))</f>
        <v>0</v>
      </c>
      <c r="I58" s="148"/>
      <c r="J58" s="148"/>
      <c r="K58" s="149"/>
      <c r="L58" s="147">
        <f>SUMIF(Balances!$A$5:$A$313,$A58,Balances!$P$5:$P$313)-SUMIF(Funding!$A$6:$A$294,$A58,Funding!$D$6:$D$294)</f>
        <v>0</v>
      </c>
      <c r="M58" s="148"/>
      <c r="N58" s="148"/>
      <c r="O58" s="149"/>
      <c r="P58" s="147">
        <f>SUMIF(Balances!$A$5:$A$313,$A58,Balances!$Q$5:$Q$313)-SUMIF(Funding!$A$6:$A$294,$A58,Funding!$E$6:$E$294)</f>
        <v>0</v>
      </c>
      <c r="Q58" s="148"/>
      <c r="R58" s="148"/>
      <c r="S58" s="149"/>
      <c r="T58" s="147">
        <f>SUMIF(Balances!$A$5:$A$313,$A58,Balances!$R$5:$R$313)-SUMIF(Funding!$A$6:$A$294,$A58,Funding!$F$6:$F$294)</f>
        <v>0</v>
      </c>
      <c r="U58" s="148"/>
      <c r="V58" s="148"/>
      <c r="W58" s="149"/>
      <c r="X58" s="147">
        <f>SUMIF(Balances!$A$7:$A$313,$A58,Balances!$S$7:$S$313)</f>
        <v>0</v>
      </c>
      <c r="Y58" s="148"/>
      <c r="Z58" s="148"/>
      <c r="AA58" s="149"/>
      <c r="AB58" s="147">
        <f>SUMIF(Balances!$A$7:$A$313,$A58,Balances!$T$7:$T$313)</f>
        <v>0</v>
      </c>
      <c r="AC58" s="148"/>
      <c r="AD58" s="148"/>
      <c r="AE58" s="149"/>
      <c r="AF58" s="147"/>
      <c r="AG58" s="148"/>
      <c r="AH58" s="148"/>
      <c r="AI58" s="149"/>
      <c r="AJ58" s="147">
        <f t="array" ref="AJ58">SUM(IF('SAP report test'!$A$2:$A$2298=$A58,IF('SAP report test'!$D$2:$D$2298="CI03",'SAP report test'!$N$2:$N$2298)))+SUMIF(Balances!$A$7:$A$313,$A58,Balances!$V$7:$V$313)</f>
        <v>0</v>
      </c>
      <c r="AK58" s="148"/>
      <c r="AL58" s="148"/>
      <c r="AM58" s="149"/>
      <c r="AN58" s="147">
        <f>SUMIF(Balances!$A$5:$A$313,$A58,Balances!$O$5:$O$313)-SUMIF(Funding!$A$6:$A$294,$A58,Funding!$K$6:$K$294)</f>
        <v>-9542.130000000001</v>
      </c>
      <c r="AO58" s="148"/>
      <c r="AP58" s="148"/>
      <c r="AQ58" s="149"/>
      <c r="AS58" s="23">
        <f>SUM(D58:AQ59)</f>
        <v>-9542.130000000001</v>
      </c>
      <c r="AT58" s="42"/>
      <c r="AU58" s="23">
        <f>SUM(AS58:AT58)</f>
        <v>-9542.130000000001</v>
      </c>
      <c r="AW58" s="23">
        <f>SUM(AN58:AQ59)</f>
        <v>-9542.130000000001</v>
      </c>
      <c r="AX58" s="23">
        <f>SUM(H58:K59)</f>
        <v>0</v>
      </c>
      <c r="AY58" s="23">
        <f>SUM(L58:O59)</f>
        <v>0</v>
      </c>
      <c r="AZ58" s="23">
        <f>SUM(P58:S59)</f>
        <v>0</v>
      </c>
      <c r="BA58" s="23">
        <f>SUM(T58:W59)</f>
        <v>0</v>
      </c>
      <c r="BB58" s="23">
        <f>SUM(X58:AA59)</f>
        <v>0</v>
      </c>
      <c r="BC58" s="23">
        <f>SUM(AB58:AE59)</f>
        <v>0</v>
      </c>
      <c r="BD58" s="23">
        <f>SUM(AF58:AI59)</f>
        <v>0</v>
      </c>
      <c r="BE58" s="23">
        <f>SUM(AJ58:AM59)</f>
        <v>0</v>
      </c>
      <c r="BF58" s="23">
        <f>SUM(AW58:BE58)</f>
        <v>-9542.130000000001</v>
      </c>
      <c r="BG58" s="23">
        <f>SUM(AS58-BF58)</f>
        <v>0</v>
      </c>
      <c r="BH58" s="23">
        <f>SUM(AW58:BD58)</f>
        <v>-9542.130000000001</v>
      </c>
      <c r="BJ58" s="23">
        <f t="shared" si="4"/>
        <v>-9542.130000000001</v>
      </c>
      <c r="BK58" s="23">
        <f t="shared" si="5"/>
        <v>0</v>
      </c>
      <c r="BL58" s="23">
        <f t="shared" si="6"/>
        <v>0</v>
      </c>
      <c r="BM58" s="23">
        <f t="shared" si="7"/>
        <v>0</v>
      </c>
      <c r="BN58" s="23">
        <f t="shared" si="8"/>
        <v>0</v>
      </c>
      <c r="BO58" s="23">
        <f t="shared" si="9"/>
        <v>0</v>
      </c>
      <c r="BP58" s="23">
        <f t="shared" si="10"/>
        <v>0</v>
      </c>
      <c r="BQ58" s="23">
        <f t="shared" si="11"/>
        <v>0</v>
      </c>
      <c r="BR58" s="23">
        <f t="shared" si="25"/>
        <v>-9542.130000000001</v>
      </c>
      <c r="BS58" s="23">
        <f t="shared" si="26"/>
        <v>0</v>
      </c>
      <c r="BT58" s="23">
        <f t="shared" si="27"/>
        <v>-9542.130000000001</v>
      </c>
      <c r="BX58" s="73">
        <v>2200</v>
      </c>
      <c r="BY58" s="25" t="s">
        <v>1097</v>
      </c>
      <c r="BZ58" s="23">
        <f t="shared" si="12"/>
        <v>-9542.130000000001</v>
      </c>
      <c r="CA58" s="130">
        <f t="shared" si="13"/>
        <v>0</v>
      </c>
      <c r="CB58" s="156">
        <f t="shared" si="14"/>
        <v>-9542.130000000001</v>
      </c>
      <c r="CC58" s="156">
        <f t="shared" si="15"/>
        <v>-9542</v>
      </c>
      <c r="CD58" s="156">
        <f t="shared" si="16"/>
        <v>0</v>
      </c>
      <c r="CE58" s="156">
        <f t="shared" si="17"/>
        <v>-9542</v>
      </c>
      <c r="CG58" s="156">
        <f t="shared" si="18"/>
        <v>-0.13000000000101863</v>
      </c>
      <c r="CH58" s="156">
        <f t="shared" si="19"/>
        <v>0</v>
      </c>
      <c r="CJ58" s="204" t="str">
        <f t="shared" si="20"/>
        <v>ok</v>
      </c>
      <c r="CK58" s="205">
        <f t="shared" si="30"/>
        <v>0</v>
      </c>
      <c r="CL58">
        <f t="shared" si="28"/>
        <v>0</v>
      </c>
      <c r="CN58" s="216">
        <f t="shared" si="21"/>
        <v>-9542.130000000001</v>
      </c>
      <c r="CO58" s="216">
        <f t="shared" si="22"/>
        <v>0</v>
      </c>
      <c r="CP58" s="216">
        <f t="shared" si="29"/>
        <v>-9542.130000000001</v>
      </c>
      <c r="CQ58" s="156">
        <f t="shared" si="3"/>
        <v>0</v>
      </c>
    </row>
    <row r="59" spans="1:95" x14ac:dyDescent="0.2">
      <c r="A59" s="73">
        <v>2200</v>
      </c>
      <c r="B59" s="25" t="s">
        <v>1097</v>
      </c>
      <c r="C59" s="25" t="s">
        <v>703</v>
      </c>
      <c r="D59" s="78">
        <f t="array" ref="D59">SUM(IF('SAP report test'!$A$2:$A$2298=$A59,IF('SAP report test'!$D$2:$D$2298=D$3,'SAP report test'!$N$2:$N$2298)))-SUM(H59,L59,P59,T59,X59,AB59,AF59,AJ59,AN59)</f>
        <v>0</v>
      </c>
      <c r="E59" s="78">
        <f t="array" ref="E59">SUM(IF('SAP report test'!$A$2:$A$2298=$A59,IF('SAP report test'!$D$2:$D$2298=E$3,'SAP report test'!$N$2:$N$2298)))-SUM(I59,M59,Q59,U59,Y59,AC59,AG59,AK59,AO59)</f>
        <v>0</v>
      </c>
      <c r="F59" s="78">
        <f t="array" ref="F59">SUM(IF('SAP report test'!$A$2:$A$2298=$A59,IF('SAP report test'!$D$2:$D$2298=F$3,'SAP report test'!$N$2:$N$2298)))-SUM(J59,N59,R59,V59,Z59,AD59,AH59,AL59,AP59)</f>
        <v>0</v>
      </c>
      <c r="G59" s="78">
        <f t="array" ref="G59">SUM(IF('SAP report test'!$A$2:$A$2298=$A59,IF('SAP report test'!$D$2:$D$2298=G$3,'SAP report test'!$N$2:$N$2298)))-SUM(K59,O59,S59,W59,AA59,AE59,AI59,AM59,AQ59)</f>
        <v>0</v>
      </c>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S59" s="23"/>
      <c r="AT59" s="42"/>
      <c r="BJ59" s="23">
        <f t="shared" si="4"/>
        <v>0</v>
      </c>
      <c r="BK59" s="23">
        <f t="shared" si="5"/>
        <v>0</v>
      </c>
      <c r="BL59" s="23">
        <f t="shared" si="6"/>
        <v>0</v>
      </c>
      <c r="BM59" s="23">
        <f t="shared" si="7"/>
        <v>0</v>
      </c>
      <c r="BN59" s="23">
        <f t="shared" si="8"/>
        <v>0</v>
      </c>
      <c r="BO59" s="23">
        <f t="shared" si="9"/>
        <v>0</v>
      </c>
      <c r="BP59" s="23">
        <f t="shared" si="10"/>
        <v>0</v>
      </c>
      <c r="BQ59" s="23">
        <f t="shared" si="11"/>
        <v>0</v>
      </c>
      <c r="BR59" s="23">
        <f t="shared" si="25"/>
        <v>0</v>
      </c>
      <c r="BS59" s="23">
        <f t="shared" si="26"/>
        <v>0</v>
      </c>
      <c r="BT59" s="23">
        <f t="shared" si="27"/>
        <v>0</v>
      </c>
      <c r="BX59" s="73">
        <v>2200</v>
      </c>
      <c r="BY59" s="25" t="s">
        <v>1097</v>
      </c>
      <c r="BZ59" s="23">
        <f t="shared" si="12"/>
        <v>0</v>
      </c>
      <c r="CA59" s="130">
        <f t="shared" si="13"/>
        <v>0</v>
      </c>
      <c r="CB59" s="156">
        <f t="shared" si="14"/>
        <v>0</v>
      </c>
      <c r="CC59" s="156">
        <f t="shared" si="15"/>
        <v>0</v>
      </c>
      <c r="CD59" s="156">
        <f t="shared" si="16"/>
        <v>0</v>
      </c>
      <c r="CE59" s="156">
        <f t="shared" si="17"/>
        <v>0</v>
      </c>
      <c r="CG59" s="156">
        <f t="shared" si="18"/>
        <v>0</v>
      </c>
      <c r="CH59" s="156">
        <f t="shared" si="19"/>
        <v>0</v>
      </c>
      <c r="CJ59" s="204" t="str">
        <f t="shared" si="20"/>
        <v>ok</v>
      </c>
      <c r="CK59" s="205">
        <f t="shared" si="30"/>
        <v>0</v>
      </c>
      <c r="CL59">
        <f t="shared" si="28"/>
        <v>0</v>
      </c>
      <c r="CN59" s="216">
        <f t="shared" si="21"/>
        <v>0</v>
      </c>
      <c r="CO59" s="216">
        <f t="shared" si="22"/>
        <v>0</v>
      </c>
      <c r="CP59" s="216">
        <f t="shared" si="29"/>
        <v>0</v>
      </c>
      <c r="CQ59" s="156">
        <f t="shared" si="3"/>
        <v>0</v>
      </c>
    </row>
    <row r="60" spans="1:95" x14ac:dyDescent="0.2">
      <c r="A60" s="73">
        <v>2202</v>
      </c>
      <c r="B60" s="25" t="s">
        <v>1098</v>
      </c>
      <c r="C60" s="25" t="s">
        <v>702</v>
      </c>
      <c r="D60" s="78"/>
      <c r="E60" s="78"/>
      <c r="F60" s="78"/>
      <c r="G60" s="78"/>
      <c r="H60" s="147">
        <f t="array" ref="H60">SUM(IF('SAP report test'!$A$2:$A$2298=$A60,IF('SAP report test'!$D$2:$D$2298="CI04",'SAP report test'!$N$2:$N$2298)))</f>
        <v>0</v>
      </c>
      <c r="I60" s="148"/>
      <c r="J60" s="148"/>
      <c r="K60" s="149"/>
      <c r="L60" s="147">
        <f>SUMIF(Balances!$A$5:$A$313,$A60,Balances!$P$5:$P$313)-SUMIF(Funding!$A$6:$A$294,$A60,Funding!$D$6:$D$294)</f>
        <v>0</v>
      </c>
      <c r="M60" s="148"/>
      <c r="N60" s="148"/>
      <c r="O60" s="149"/>
      <c r="P60" s="147">
        <f>SUMIF(Balances!$A$5:$A$313,$A60,Balances!$Q$5:$Q$313)-SUMIF(Funding!$A$6:$A$294,$A60,Funding!$E$6:$E$294)</f>
        <v>0</v>
      </c>
      <c r="Q60" s="148"/>
      <c r="R60" s="148"/>
      <c r="S60" s="149"/>
      <c r="T60" s="147">
        <f>SUMIF(Balances!$A$5:$A$313,$A60,Balances!$R$5:$R$313)-SUMIF(Funding!$A$6:$A$294,$A60,Funding!$F$6:$F$294)</f>
        <v>0</v>
      </c>
      <c r="U60" s="148"/>
      <c r="V60" s="148"/>
      <c r="W60" s="149"/>
      <c r="X60" s="147">
        <f>SUMIF(Balances!$A$7:$A$313,$A60,Balances!$S$7:$S$313)</f>
        <v>0</v>
      </c>
      <c r="Y60" s="148"/>
      <c r="Z60" s="148"/>
      <c r="AA60" s="149"/>
      <c r="AB60" s="147">
        <f>SUMIF(Balances!$A$7:$A$313,$A60,Balances!$T$7:$T$313)</f>
        <v>0</v>
      </c>
      <c r="AC60" s="148"/>
      <c r="AD60" s="148"/>
      <c r="AE60" s="149"/>
      <c r="AF60" s="147"/>
      <c r="AG60" s="148"/>
      <c r="AH60" s="148"/>
      <c r="AI60" s="149"/>
      <c r="AJ60" s="147">
        <f t="array" ref="AJ60">SUM(IF('SAP report test'!$A$2:$A$2298=$A60,IF('SAP report test'!$D$2:$D$2298="CI03",'SAP report test'!$N$2:$N$2298)))+SUMIF(Balances!$A$7:$A$313,$A60,Balances!$V$7:$V$313)</f>
        <v>0</v>
      </c>
      <c r="AK60" s="148"/>
      <c r="AL60" s="148"/>
      <c r="AM60" s="149"/>
      <c r="AN60" s="147">
        <f>SUMIF(Balances!$A$5:$A$313,$A60,Balances!$O$5:$O$313)-SUMIF(Funding!$A$6:$A$294,$A60,Funding!$K$6:$K$294)</f>
        <v>-19826</v>
      </c>
      <c r="AO60" s="148"/>
      <c r="AP60" s="148"/>
      <c r="AQ60" s="149"/>
      <c r="AS60" s="23">
        <f>SUM(D60:AQ61)</f>
        <v>-19826</v>
      </c>
      <c r="AT60" s="130"/>
      <c r="AU60" s="23">
        <f>SUM(AS60:AT60)</f>
        <v>-19826</v>
      </c>
      <c r="AW60" s="23">
        <f>SUM(AN60:AQ61)</f>
        <v>-19826</v>
      </c>
      <c r="AX60" s="23">
        <f>SUM(H60:K61)</f>
        <v>0</v>
      </c>
      <c r="AY60" s="23">
        <f>SUM(L60:O61)</f>
        <v>0</v>
      </c>
      <c r="AZ60" s="23">
        <f>SUM(P60:S61)</f>
        <v>0</v>
      </c>
      <c r="BA60" s="23">
        <f>SUM(T60:W61)</f>
        <v>0</v>
      </c>
      <c r="BB60" s="23">
        <f>SUM(X60:AA61)</f>
        <v>0</v>
      </c>
      <c r="BC60" s="23">
        <f>SUM(AB60:AE61)</f>
        <v>0</v>
      </c>
      <c r="BD60" s="23">
        <f>SUM(AF60:AI61)</f>
        <v>0</v>
      </c>
      <c r="BE60" s="23">
        <f>SUM(AJ60:AM61)</f>
        <v>0</v>
      </c>
      <c r="BF60" s="23">
        <f>SUM(AW60:BE60)</f>
        <v>-19826</v>
      </c>
      <c r="BG60" s="23">
        <f>SUM(AS60-BF60)</f>
        <v>0</v>
      </c>
      <c r="BH60" s="23">
        <f>SUM(AW60:BD60)</f>
        <v>-19826</v>
      </c>
      <c r="BJ60" s="23">
        <f t="shared" si="4"/>
        <v>-19826</v>
      </c>
      <c r="BK60" s="23">
        <f t="shared" si="5"/>
        <v>0</v>
      </c>
      <c r="BL60" s="23">
        <f t="shared" si="6"/>
        <v>0</v>
      </c>
      <c r="BM60" s="23">
        <f t="shared" si="7"/>
        <v>0</v>
      </c>
      <c r="BN60" s="23">
        <f t="shared" si="8"/>
        <v>0</v>
      </c>
      <c r="BO60" s="23">
        <f t="shared" si="9"/>
        <v>0</v>
      </c>
      <c r="BP60" s="23">
        <f t="shared" si="10"/>
        <v>0</v>
      </c>
      <c r="BQ60" s="23">
        <f t="shared" si="11"/>
        <v>0</v>
      </c>
      <c r="BR60" s="23">
        <f t="shared" si="25"/>
        <v>-19826</v>
      </c>
      <c r="BS60" s="23">
        <f t="shared" si="26"/>
        <v>0</v>
      </c>
      <c r="BT60" s="23">
        <f t="shared" si="27"/>
        <v>-19826</v>
      </c>
      <c r="BX60" s="73">
        <v>2202</v>
      </c>
      <c r="BY60" s="25" t="s">
        <v>1098</v>
      </c>
      <c r="BZ60" s="23">
        <f t="shared" si="12"/>
        <v>-19826</v>
      </c>
      <c r="CA60" s="130">
        <f t="shared" si="13"/>
        <v>0</v>
      </c>
      <c r="CB60" s="156">
        <f t="shared" si="14"/>
        <v>-19826</v>
      </c>
      <c r="CC60" s="156">
        <f t="shared" si="15"/>
        <v>-19826</v>
      </c>
      <c r="CD60" s="156">
        <f t="shared" si="16"/>
        <v>0</v>
      </c>
      <c r="CE60" s="156">
        <f t="shared" si="17"/>
        <v>-19826</v>
      </c>
      <c r="CG60" s="156">
        <f t="shared" si="18"/>
        <v>0</v>
      </c>
      <c r="CH60" s="156">
        <f t="shared" si="19"/>
        <v>0</v>
      </c>
      <c r="CJ60" s="204" t="str">
        <f t="shared" si="20"/>
        <v>ok</v>
      </c>
      <c r="CK60" s="205">
        <f t="shared" si="30"/>
        <v>0</v>
      </c>
      <c r="CL60">
        <f t="shared" si="28"/>
        <v>0</v>
      </c>
      <c r="CN60" s="216">
        <f t="shared" si="21"/>
        <v>-19826</v>
      </c>
      <c r="CO60" s="216">
        <f t="shared" si="22"/>
        <v>0</v>
      </c>
      <c r="CP60" s="216">
        <f t="shared" si="29"/>
        <v>-19826</v>
      </c>
      <c r="CQ60" s="156">
        <f t="shared" si="3"/>
        <v>0</v>
      </c>
    </row>
    <row r="61" spans="1:95" x14ac:dyDescent="0.2">
      <c r="A61" s="73">
        <v>2202</v>
      </c>
      <c r="B61" s="25" t="s">
        <v>1098</v>
      </c>
      <c r="C61" s="25" t="s">
        <v>703</v>
      </c>
      <c r="D61" s="78">
        <f t="array" ref="D61">SUM(IF('SAP report test'!$A$2:$A$2298=$A61,IF('SAP report test'!$D$2:$D$2298=D$3,'SAP report test'!$N$2:$N$2298)))-SUM(H61,L61,P61,T61,X61,AB61,AF61,AJ61,AN61)</f>
        <v>0</v>
      </c>
      <c r="E61" s="78">
        <f t="array" ref="E61">SUM(IF('SAP report test'!$A$2:$A$2298=$A61,IF('SAP report test'!$D$2:$D$2298=E$3,'SAP report test'!$N$2:$N$2298)))-SUM(I61,M61,Q61,U61,Y61,AC61,AG61,AK61,AO61)</f>
        <v>0</v>
      </c>
      <c r="F61" s="78">
        <f t="array" ref="F61">SUM(IF('SAP report test'!$A$2:$A$2298=$A61,IF('SAP report test'!$D$2:$D$2298=F$3,'SAP report test'!$N$2:$N$2298)))-SUM(J61,N61,R61,V61,Z61,AD61,AH61,AL61,AP61)</f>
        <v>0</v>
      </c>
      <c r="G61" s="78">
        <f t="array" ref="G61">SUM(IF('SAP report test'!$A$2:$A$2298=$A61,IF('SAP report test'!$D$2:$D$2298=G$3,'SAP report test'!$N$2:$N$2298)))-SUM(K61,O61,S61,W61,AA61,AE61,AI61,AM61,AQ61)</f>
        <v>0</v>
      </c>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S61" s="23"/>
      <c r="AT61" s="42"/>
      <c r="BJ61" s="23">
        <f t="shared" si="4"/>
        <v>0</v>
      </c>
      <c r="BK61" s="23">
        <f t="shared" si="5"/>
        <v>0</v>
      </c>
      <c r="BL61" s="23">
        <f t="shared" si="6"/>
        <v>0</v>
      </c>
      <c r="BM61" s="23">
        <f t="shared" si="7"/>
        <v>0</v>
      </c>
      <c r="BN61" s="23">
        <f t="shared" si="8"/>
        <v>0</v>
      </c>
      <c r="BO61" s="23">
        <f t="shared" si="9"/>
        <v>0</v>
      </c>
      <c r="BP61" s="23">
        <f t="shared" si="10"/>
        <v>0</v>
      </c>
      <c r="BQ61" s="23">
        <f t="shared" si="11"/>
        <v>0</v>
      </c>
      <c r="BR61" s="23">
        <f t="shared" si="25"/>
        <v>0</v>
      </c>
      <c r="BS61" s="23">
        <f t="shared" si="26"/>
        <v>0</v>
      </c>
      <c r="BT61" s="23">
        <f t="shared" si="27"/>
        <v>0</v>
      </c>
      <c r="BX61" s="73">
        <v>2202</v>
      </c>
      <c r="BY61" s="25" t="s">
        <v>1098</v>
      </c>
      <c r="BZ61" s="23">
        <f t="shared" si="12"/>
        <v>0</v>
      </c>
      <c r="CA61" s="130">
        <f t="shared" si="13"/>
        <v>0</v>
      </c>
      <c r="CB61" s="156">
        <f t="shared" si="14"/>
        <v>0</v>
      </c>
      <c r="CC61" s="156">
        <f t="shared" si="15"/>
        <v>0</v>
      </c>
      <c r="CD61" s="156">
        <f t="shared" si="16"/>
        <v>0</v>
      </c>
      <c r="CE61" s="156">
        <f t="shared" si="17"/>
        <v>0</v>
      </c>
      <c r="CG61" s="156">
        <f t="shared" si="18"/>
        <v>0</v>
      </c>
      <c r="CH61" s="156">
        <f t="shared" si="19"/>
        <v>0</v>
      </c>
      <c r="CJ61" s="204" t="str">
        <f t="shared" si="20"/>
        <v>ok</v>
      </c>
      <c r="CK61" s="205">
        <f t="shared" si="30"/>
        <v>0</v>
      </c>
      <c r="CL61">
        <f t="shared" si="28"/>
        <v>0</v>
      </c>
      <c r="CN61" s="216">
        <f t="shared" si="21"/>
        <v>0</v>
      </c>
      <c r="CO61" s="216">
        <f t="shared" si="22"/>
        <v>0</v>
      </c>
      <c r="CP61" s="216">
        <f t="shared" si="29"/>
        <v>0</v>
      </c>
      <c r="CQ61" s="156">
        <f t="shared" si="3"/>
        <v>0</v>
      </c>
    </row>
    <row r="62" spans="1:95" x14ac:dyDescent="0.2">
      <c r="A62" s="73">
        <v>2207</v>
      </c>
      <c r="B62" s="25" t="s">
        <v>1099</v>
      </c>
      <c r="C62" s="25" t="s">
        <v>702</v>
      </c>
      <c r="D62" s="78"/>
      <c r="E62" s="78"/>
      <c r="F62" s="78"/>
      <c r="G62" s="78"/>
      <c r="H62" s="147">
        <f t="array" ref="H62">SUM(IF('SAP report test'!$A$2:$A$2298=$A62,IF('SAP report test'!$D$2:$D$2298="CI04",'SAP report test'!$N$2:$N$2298)))</f>
        <v>0</v>
      </c>
      <c r="I62" s="148"/>
      <c r="J62" s="148"/>
      <c r="K62" s="149"/>
      <c r="L62" s="147">
        <f>SUMIF(Balances!$A$5:$A$313,$A62,Balances!$P$5:$P$313)-SUMIF(Funding!$A$6:$A$294,$A62,Funding!$D$6:$D$294)</f>
        <v>0</v>
      </c>
      <c r="M62" s="148"/>
      <c r="N62" s="148"/>
      <c r="O62" s="149"/>
      <c r="P62" s="147">
        <f>SUMIF(Balances!$A$5:$A$313,$A62,Balances!$Q$5:$Q$313)-SUMIF(Funding!$A$6:$A$294,$A62,Funding!$E$6:$E$294)</f>
        <v>0</v>
      </c>
      <c r="Q62" s="148"/>
      <c r="R62" s="148"/>
      <c r="S62" s="149"/>
      <c r="T62" s="147">
        <f>SUMIF(Balances!$A$5:$A$313,$A62,Balances!$R$5:$R$313)-SUMIF(Funding!$A$6:$A$294,$A62,Funding!$F$6:$F$294)</f>
        <v>0</v>
      </c>
      <c r="U62" s="148"/>
      <c r="V62" s="148"/>
      <c r="W62" s="149"/>
      <c r="X62" s="147">
        <f>SUMIF(Balances!$A$7:$A$313,$A62,Balances!$S$7:$S$313)</f>
        <v>0</v>
      </c>
      <c r="Y62" s="148"/>
      <c r="Z62" s="148"/>
      <c r="AA62" s="149"/>
      <c r="AB62" s="147">
        <f>SUMIF(Balances!$A$7:$A$313,$A62,Balances!$T$7:$T$313)</f>
        <v>0</v>
      </c>
      <c r="AC62" s="148"/>
      <c r="AD62" s="148"/>
      <c r="AE62" s="149"/>
      <c r="AF62" s="147"/>
      <c r="AG62" s="148"/>
      <c r="AH62" s="148"/>
      <c r="AI62" s="149"/>
      <c r="AJ62" s="147">
        <f t="array" ref="AJ62">SUM(IF('SAP report test'!$A$2:$A$2298=$A62,IF('SAP report test'!$D$2:$D$2298="CI03",'SAP report test'!$N$2:$N$2298)))+SUMIF(Balances!$A$7:$A$313,$A62,Balances!$V$7:$V$313)</f>
        <v>0</v>
      </c>
      <c r="AK62" s="148"/>
      <c r="AL62" s="148"/>
      <c r="AM62" s="149"/>
      <c r="AN62" s="147">
        <f>SUMIF(Balances!$A$5:$A$313,$A62,Balances!$O$5:$O$313)-SUMIF(Funding!$A$6:$A$294,$A62,Funding!$K$6:$K$294)</f>
        <v>-29714</v>
      </c>
      <c r="AO62" s="148"/>
      <c r="AP62" s="148"/>
      <c r="AQ62" s="149"/>
      <c r="AS62" s="23">
        <f>SUM(D62:AQ63)</f>
        <v>-4348</v>
      </c>
      <c r="AT62" s="42"/>
      <c r="AU62" s="23">
        <f>SUM(AS62:AT62)</f>
        <v>-4348</v>
      </c>
      <c r="AW62" s="23">
        <f>SUM(AN62:AQ63)</f>
        <v>-4348</v>
      </c>
      <c r="AX62" s="23">
        <f>SUM(H62:K63)</f>
        <v>0</v>
      </c>
      <c r="AY62" s="23">
        <f>SUM(L62:O63)</f>
        <v>0</v>
      </c>
      <c r="AZ62" s="23">
        <f>SUM(P62:S63)</f>
        <v>0</v>
      </c>
      <c r="BA62" s="23">
        <f>SUM(T62:W63)</f>
        <v>0</v>
      </c>
      <c r="BB62" s="23">
        <f>SUM(X62:AA63)</f>
        <v>0</v>
      </c>
      <c r="BC62" s="23">
        <f>SUM(AB62:AE63)</f>
        <v>0</v>
      </c>
      <c r="BD62" s="23">
        <f>SUM(AF62:AI63)</f>
        <v>0</v>
      </c>
      <c r="BE62" s="23">
        <f>SUM(AJ62:AM63)</f>
        <v>0</v>
      </c>
      <c r="BF62" s="23">
        <f>SUM(AW62:BE62)</f>
        <v>-4348</v>
      </c>
      <c r="BG62" s="23">
        <f>SUM(AS62-BF62)</f>
        <v>0</v>
      </c>
      <c r="BH62" s="23">
        <f>SUM(AW62:BD62)</f>
        <v>-4348</v>
      </c>
      <c r="BJ62" s="23">
        <f t="shared" si="4"/>
        <v>-4348</v>
      </c>
      <c r="BK62" s="23">
        <f t="shared" si="5"/>
        <v>0</v>
      </c>
      <c r="BL62" s="23">
        <f t="shared" si="6"/>
        <v>0</v>
      </c>
      <c r="BM62" s="23">
        <f t="shared" si="7"/>
        <v>0</v>
      </c>
      <c r="BN62" s="23">
        <f t="shared" si="8"/>
        <v>0</v>
      </c>
      <c r="BO62" s="23">
        <f t="shared" si="9"/>
        <v>0</v>
      </c>
      <c r="BP62" s="23">
        <f t="shared" si="10"/>
        <v>0</v>
      </c>
      <c r="BQ62" s="23">
        <f t="shared" si="11"/>
        <v>0</v>
      </c>
      <c r="BR62" s="23">
        <f t="shared" si="25"/>
        <v>-4348</v>
      </c>
      <c r="BS62" s="23">
        <f t="shared" si="26"/>
        <v>0</v>
      </c>
      <c r="BT62" s="23">
        <f t="shared" si="27"/>
        <v>-4348</v>
      </c>
      <c r="BX62" s="73">
        <v>2207</v>
      </c>
      <c r="BY62" s="25" t="s">
        <v>1099</v>
      </c>
      <c r="BZ62" s="23">
        <f t="shared" si="12"/>
        <v>-4348</v>
      </c>
      <c r="CA62" s="130">
        <f t="shared" si="13"/>
        <v>0</v>
      </c>
      <c r="CB62" s="156">
        <f t="shared" si="14"/>
        <v>-4348</v>
      </c>
      <c r="CC62" s="156">
        <f t="shared" si="15"/>
        <v>-4348</v>
      </c>
      <c r="CD62" s="156">
        <f t="shared" si="16"/>
        <v>0</v>
      </c>
      <c r="CE62" s="156">
        <f t="shared" si="17"/>
        <v>-4348</v>
      </c>
      <c r="CG62" s="156">
        <f t="shared" si="18"/>
        <v>0</v>
      </c>
      <c r="CH62" s="156">
        <f t="shared" si="19"/>
        <v>0</v>
      </c>
      <c r="CJ62" s="204" t="str">
        <f t="shared" si="20"/>
        <v>ok</v>
      </c>
      <c r="CK62" s="205">
        <f t="shared" si="30"/>
        <v>0</v>
      </c>
      <c r="CL62">
        <f t="shared" si="28"/>
        <v>0</v>
      </c>
      <c r="CN62" s="216">
        <f t="shared" si="21"/>
        <v>-4348</v>
      </c>
      <c r="CO62" s="216">
        <f t="shared" si="22"/>
        <v>0</v>
      </c>
      <c r="CP62" s="216">
        <f t="shared" si="29"/>
        <v>-4348</v>
      </c>
      <c r="CQ62" s="156">
        <f t="shared" si="3"/>
        <v>0</v>
      </c>
    </row>
    <row r="63" spans="1:95" x14ac:dyDescent="0.2">
      <c r="A63" s="73">
        <v>2207</v>
      </c>
      <c r="B63" s="25" t="s">
        <v>1099</v>
      </c>
      <c r="C63" s="25" t="s">
        <v>703</v>
      </c>
      <c r="D63" s="78">
        <f t="array" ref="D63">SUM(IF('SAP report test'!$A$2:$A$2298=$A63,IF('SAP report test'!$D$2:$D$2298=D$3,'SAP report test'!$N$2:$N$2298)))-SUM(H63,L63,P63,T63,X63,AB63,AF63,AJ63,AN63)</f>
        <v>0</v>
      </c>
      <c r="E63" s="78">
        <f t="array" ref="E63">SUM(IF('SAP report test'!$A$2:$A$2298=$A63,IF('SAP report test'!$D$2:$D$2298=E$3,'SAP report test'!$N$2:$N$2298)))-SUM(I63,M63,Q63,U63,Y63,AC63,AG63,AK63,AO63)</f>
        <v>-0.2999999999992724</v>
      </c>
      <c r="F63" s="78">
        <f t="array" ref="F63">SUM(IF('SAP report test'!$A$2:$A$2298=$A63,IF('SAP report test'!$D$2:$D$2298=F$3,'SAP report test'!$N$2:$N$2298)))-SUM(J63,N63,R63,V63,Z63,AD63,AH63,AL63,AP63)</f>
        <v>0</v>
      </c>
      <c r="G63" s="78">
        <f t="array" ref="G63">SUM(IF('SAP report test'!$A$2:$A$2298=$A63,IF('SAP report test'!$D$2:$D$2298=G$3,'SAP report test'!$N$2:$N$2298)))-SUM(K63,O63,S63,W63,AA63,AE63,AI63,AM63,AQ63)</f>
        <v>0.2999999999992724</v>
      </c>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v>10153</v>
      </c>
      <c r="AP63" s="62"/>
      <c r="AQ63" s="62">
        <v>15213</v>
      </c>
      <c r="AS63" s="23"/>
      <c r="AT63" s="42"/>
      <c r="BJ63" s="23">
        <f t="shared" si="4"/>
        <v>0</v>
      </c>
      <c r="BK63" s="23">
        <f t="shared" si="5"/>
        <v>0</v>
      </c>
      <c r="BL63" s="23">
        <f t="shared" si="6"/>
        <v>0</v>
      </c>
      <c r="BM63" s="23">
        <f t="shared" si="7"/>
        <v>0</v>
      </c>
      <c r="BN63" s="23">
        <f t="shared" si="8"/>
        <v>0</v>
      </c>
      <c r="BO63" s="23">
        <f t="shared" si="9"/>
        <v>0</v>
      </c>
      <c r="BP63" s="23">
        <f t="shared" si="10"/>
        <v>0</v>
      </c>
      <c r="BQ63" s="23">
        <f t="shared" si="11"/>
        <v>0</v>
      </c>
      <c r="BR63" s="23">
        <f t="shared" si="25"/>
        <v>0</v>
      </c>
      <c r="BS63" s="23">
        <f t="shared" si="26"/>
        <v>0</v>
      </c>
      <c r="BT63" s="23">
        <f t="shared" si="27"/>
        <v>0</v>
      </c>
      <c r="BX63" s="73">
        <v>2207</v>
      </c>
      <c r="BY63" s="25" t="s">
        <v>1099</v>
      </c>
      <c r="BZ63" s="23">
        <f t="shared" si="12"/>
        <v>0</v>
      </c>
      <c r="CA63" s="130">
        <f t="shared" si="13"/>
        <v>0</v>
      </c>
      <c r="CB63" s="156">
        <f t="shared" si="14"/>
        <v>0</v>
      </c>
      <c r="CC63" s="156">
        <f t="shared" si="15"/>
        <v>0</v>
      </c>
      <c r="CD63" s="156">
        <f t="shared" si="16"/>
        <v>0</v>
      </c>
      <c r="CE63" s="156">
        <f t="shared" si="17"/>
        <v>0</v>
      </c>
      <c r="CG63" s="156">
        <f t="shared" si="18"/>
        <v>0</v>
      </c>
      <c r="CH63" s="156">
        <f t="shared" si="19"/>
        <v>0</v>
      </c>
      <c r="CJ63" s="204" t="str">
        <f t="shared" si="20"/>
        <v>ok</v>
      </c>
      <c r="CK63" s="205">
        <f t="shared" si="30"/>
        <v>0</v>
      </c>
      <c r="CL63">
        <f t="shared" si="28"/>
        <v>0</v>
      </c>
      <c r="CN63" s="216">
        <f t="shared" si="21"/>
        <v>0</v>
      </c>
      <c r="CO63" s="216">
        <f t="shared" si="22"/>
        <v>0</v>
      </c>
      <c r="CP63" s="216">
        <f t="shared" si="29"/>
        <v>0</v>
      </c>
      <c r="CQ63" s="156">
        <f t="shared" si="3"/>
        <v>0</v>
      </c>
    </row>
    <row r="64" spans="1:95" x14ac:dyDescent="0.2">
      <c r="A64" s="73">
        <v>2208</v>
      </c>
      <c r="B64" s="25" t="s">
        <v>1100</v>
      </c>
      <c r="C64" s="25" t="s">
        <v>702</v>
      </c>
      <c r="D64" s="78"/>
      <c r="E64" s="78"/>
      <c r="F64" s="78"/>
      <c r="G64" s="78"/>
      <c r="H64" s="147">
        <f t="array" ref="H64">SUM(IF('SAP report test'!$A$2:$A$2298=$A64,IF('SAP report test'!$D$2:$D$2298="CI04",'SAP report test'!$N$2:$N$2298)))</f>
        <v>0</v>
      </c>
      <c r="I64" s="148"/>
      <c r="J64" s="148"/>
      <c r="K64" s="149"/>
      <c r="L64" s="147">
        <f>SUMIF(Balances!$A$5:$A$313,$A64,Balances!$P$5:$P$313)-SUMIF(Funding!$A$6:$A$294,$A64,Funding!$D$6:$D$294)</f>
        <v>0</v>
      </c>
      <c r="M64" s="148"/>
      <c r="N64" s="148"/>
      <c r="O64" s="149"/>
      <c r="P64" s="147">
        <f>SUMIF(Balances!$A$5:$A$313,$A64,Balances!$Q$5:$Q$313)-SUMIF(Funding!$A$6:$A$294,$A64,Funding!$E$6:$E$294)</f>
        <v>0</v>
      </c>
      <c r="Q64" s="148"/>
      <c r="R64" s="148"/>
      <c r="S64" s="149"/>
      <c r="T64" s="147">
        <f>SUMIF(Balances!$A$5:$A$313,$A64,Balances!$R$5:$R$313)-SUMIF(Funding!$A$6:$A$294,$A64,Funding!$F$6:$F$294)</f>
        <v>0</v>
      </c>
      <c r="U64" s="148"/>
      <c r="V64" s="148"/>
      <c r="W64" s="149"/>
      <c r="X64" s="147">
        <f>SUMIF(Balances!$A$7:$A$313,$A64,Balances!$S$7:$S$313)</f>
        <v>0</v>
      </c>
      <c r="Y64" s="148"/>
      <c r="Z64" s="148"/>
      <c r="AA64" s="149"/>
      <c r="AB64" s="147">
        <f>SUMIF(Balances!$A$7:$A$313,$A64,Balances!$T$7:$T$313)</f>
        <v>0</v>
      </c>
      <c r="AC64" s="148"/>
      <c r="AD64" s="148"/>
      <c r="AE64" s="149"/>
      <c r="AF64" s="147"/>
      <c r="AG64" s="148"/>
      <c r="AH64" s="148"/>
      <c r="AI64" s="149"/>
      <c r="AJ64" s="147">
        <f t="array" ref="AJ64">SUM(IF('SAP report test'!$A$2:$A$2298=$A64,IF('SAP report test'!$D$2:$D$2298="CI03",'SAP report test'!$N$2:$N$2298)))+SUMIF(Balances!$A$7:$A$313,$A64,Balances!$V$7:$V$313)</f>
        <v>0</v>
      </c>
      <c r="AK64" s="148"/>
      <c r="AL64" s="148"/>
      <c r="AM64" s="149"/>
      <c r="AN64" s="147">
        <f>SUMIF(Balances!$A$5:$A$313,$A64,Balances!$O$5:$O$313)-SUMIF(Funding!$A$6:$A$294,$A64,Funding!$K$6:$K$294)</f>
        <v>-8592.25</v>
      </c>
      <c r="AO64" s="148"/>
      <c r="AP64" s="148"/>
      <c r="AQ64" s="149"/>
      <c r="AS64" s="23">
        <f>SUM(D64:AQ65)</f>
        <v>-2283.25</v>
      </c>
      <c r="AT64" s="42"/>
      <c r="AU64" s="23">
        <f>SUM(AS64:AT64)</f>
        <v>-2283.25</v>
      </c>
      <c r="AW64" s="23">
        <f>SUM(AN64:AQ65)</f>
        <v>-2283.25</v>
      </c>
      <c r="AX64" s="23">
        <f>SUM(H64:K65)</f>
        <v>0</v>
      </c>
      <c r="AY64" s="23">
        <f>SUM(L64:O65)</f>
        <v>0</v>
      </c>
      <c r="AZ64" s="23">
        <f>SUM(P64:S65)</f>
        <v>0</v>
      </c>
      <c r="BA64" s="23">
        <f>SUM(T64:W65)</f>
        <v>0</v>
      </c>
      <c r="BB64" s="23">
        <f>SUM(X64:AA65)</f>
        <v>0</v>
      </c>
      <c r="BC64" s="23">
        <f>SUM(AB64:AE65)</f>
        <v>0</v>
      </c>
      <c r="BD64" s="23">
        <f>SUM(AF64:AI65)</f>
        <v>0</v>
      </c>
      <c r="BE64" s="23">
        <f>SUM(AJ64:AM65)</f>
        <v>0</v>
      </c>
      <c r="BF64" s="23">
        <f>SUM(AW64:BE64)</f>
        <v>-2283.25</v>
      </c>
      <c r="BG64" s="23">
        <f>SUM(AS64-BF64)</f>
        <v>0</v>
      </c>
      <c r="BH64" s="23">
        <f>SUM(AW64:BD64)</f>
        <v>-2283.25</v>
      </c>
      <c r="BJ64" s="23">
        <f t="shared" si="4"/>
        <v>-2283.25</v>
      </c>
      <c r="BK64" s="23">
        <f t="shared" si="5"/>
        <v>0</v>
      </c>
      <c r="BL64" s="23">
        <f t="shared" si="6"/>
        <v>0</v>
      </c>
      <c r="BM64" s="23">
        <f t="shared" si="7"/>
        <v>0</v>
      </c>
      <c r="BN64" s="23">
        <f t="shared" si="8"/>
        <v>0</v>
      </c>
      <c r="BO64" s="23">
        <f t="shared" si="9"/>
        <v>0</v>
      </c>
      <c r="BP64" s="23">
        <f t="shared" si="10"/>
        <v>0</v>
      </c>
      <c r="BQ64" s="23">
        <f t="shared" si="11"/>
        <v>0</v>
      </c>
      <c r="BR64" s="23">
        <f t="shared" si="25"/>
        <v>-2283.25</v>
      </c>
      <c r="BS64" s="23">
        <f t="shared" si="26"/>
        <v>0</v>
      </c>
      <c r="BT64" s="23">
        <f t="shared" si="27"/>
        <v>-2283.25</v>
      </c>
      <c r="BX64" s="73">
        <v>2208</v>
      </c>
      <c r="BY64" s="25" t="s">
        <v>1100</v>
      </c>
      <c r="BZ64" s="23">
        <f t="shared" si="12"/>
        <v>-2283.25</v>
      </c>
      <c r="CA64" s="130">
        <f t="shared" si="13"/>
        <v>0</v>
      </c>
      <c r="CB64" s="156">
        <f t="shared" si="14"/>
        <v>-2283.25</v>
      </c>
      <c r="CC64" s="156">
        <f t="shared" si="15"/>
        <v>-2283</v>
      </c>
      <c r="CD64" s="156">
        <f t="shared" si="16"/>
        <v>0</v>
      </c>
      <c r="CE64" s="156">
        <f t="shared" si="17"/>
        <v>-2283</v>
      </c>
      <c r="CG64" s="156">
        <f t="shared" si="18"/>
        <v>-0.25</v>
      </c>
      <c r="CH64" s="156">
        <f t="shared" si="19"/>
        <v>0</v>
      </c>
      <c r="CJ64" s="204" t="str">
        <f t="shared" si="20"/>
        <v>ok</v>
      </c>
      <c r="CK64" s="205">
        <f t="shared" si="30"/>
        <v>0</v>
      </c>
      <c r="CL64">
        <f t="shared" si="28"/>
        <v>0</v>
      </c>
      <c r="CN64" s="216">
        <f t="shared" si="21"/>
        <v>-2283.25</v>
      </c>
      <c r="CO64" s="216">
        <f t="shared" si="22"/>
        <v>0</v>
      </c>
      <c r="CP64" s="216">
        <f t="shared" si="29"/>
        <v>-2283.25</v>
      </c>
      <c r="CQ64" s="156">
        <f t="shared" si="3"/>
        <v>0</v>
      </c>
    </row>
    <row r="65" spans="1:95" x14ac:dyDescent="0.2">
      <c r="A65" s="73">
        <v>2208</v>
      </c>
      <c r="B65" s="25" t="s">
        <v>1100</v>
      </c>
      <c r="C65" s="25" t="s">
        <v>703</v>
      </c>
      <c r="D65" s="78">
        <f t="array" ref="D65">SUM(IF('SAP report test'!$A$2:$A$2298=$A65,IF('SAP report test'!$D$2:$D$2298=D$3,'SAP report test'!$N$2:$N$2298)))-SUM(H65,L65,P65,T65,X65,AB65,AF65,AJ65,AN65)</f>
        <v>0</v>
      </c>
      <c r="E65" s="78">
        <f t="array" ref="E65">SUM(IF('SAP report test'!$A$2:$A$2298=$A65,IF('SAP report test'!$D$2:$D$2298=E$3,'SAP report test'!$N$2:$N$2298)))-SUM(I65,M65,Q65,U65,Y65,AC65,AG65,AK65,AO65)</f>
        <v>0</v>
      </c>
      <c r="F65" s="78">
        <f t="array" ref="F65">SUM(IF('SAP report test'!$A$2:$A$2298=$A65,IF('SAP report test'!$D$2:$D$2298=F$3,'SAP report test'!$N$2:$N$2298)))-SUM(J65,N65,R65,V65,Z65,AD65,AH65,AL65,AP65)</f>
        <v>0</v>
      </c>
      <c r="G65" s="78">
        <f t="array" ref="G65">SUM(IF('SAP report test'!$A$2:$A$2298=$A65,IF('SAP report test'!$D$2:$D$2298=G$3,'SAP report test'!$N$2:$N$2298)))-SUM(K65,O65,S65,W65,AA65,AE65,AI65,AM65,AQ65)</f>
        <v>0</v>
      </c>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v>3450</v>
      </c>
      <c r="AP65" s="62">
        <v>2859</v>
      </c>
      <c r="AQ65" s="62"/>
      <c r="AS65" s="23"/>
      <c r="AT65" s="42"/>
      <c r="BJ65" s="23">
        <f t="shared" si="4"/>
        <v>0</v>
      </c>
      <c r="BK65" s="23">
        <f t="shared" si="5"/>
        <v>0</v>
      </c>
      <c r="BL65" s="23">
        <f t="shared" si="6"/>
        <v>0</v>
      </c>
      <c r="BM65" s="23">
        <f t="shared" si="7"/>
        <v>0</v>
      </c>
      <c r="BN65" s="23">
        <f t="shared" si="8"/>
        <v>0</v>
      </c>
      <c r="BO65" s="23">
        <f t="shared" si="9"/>
        <v>0</v>
      </c>
      <c r="BP65" s="23">
        <f t="shared" si="10"/>
        <v>0</v>
      </c>
      <c r="BQ65" s="23">
        <f t="shared" si="11"/>
        <v>0</v>
      </c>
      <c r="BR65" s="23">
        <f t="shared" si="25"/>
        <v>0</v>
      </c>
      <c r="BS65" s="23">
        <f t="shared" si="26"/>
        <v>0</v>
      </c>
      <c r="BT65" s="23">
        <f t="shared" si="27"/>
        <v>0</v>
      </c>
      <c r="BX65" s="73">
        <v>2208</v>
      </c>
      <c r="BY65" s="25" t="s">
        <v>1100</v>
      </c>
      <c r="BZ65" s="23">
        <f t="shared" si="12"/>
        <v>0</v>
      </c>
      <c r="CA65" s="130">
        <f t="shared" si="13"/>
        <v>0</v>
      </c>
      <c r="CB65" s="156">
        <f t="shared" si="14"/>
        <v>0</v>
      </c>
      <c r="CC65" s="156">
        <f t="shared" si="15"/>
        <v>0</v>
      </c>
      <c r="CD65" s="156">
        <f t="shared" si="16"/>
        <v>0</v>
      </c>
      <c r="CE65" s="156">
        <f t="shared" si="17"/>
        <v>0</v>
      </c>
      <c r="CG65" s="156">
        <f t="shared" si="18"/>
        <v>0</v>
      </c>
      <c r="CH65" s="156">
        <f t="shared" si="19"/>
        <v>0</v>
      </c>
      <c r="CJ65" s="204" t="str">
        <f t="shared" si="20"/>
        <v>ok</v>
      </c>
      <c r="CK65" s="205">
        <f t="shared" si="30"/>
        <v>0</v>
      </c>
      <c r="CL65">
        <f t="shared" si="28"/>
        <v>0</v>
      </c>
      <c r="CN65" s="216">
        <f t="shared" si="21"/>
        <v>0</v>
      </c>
      <c r="CO65" s="216">
        <f t="shared" si="22"/>
        <v>0</v>
      </c>
      <c r="CP65" s="216">
        <f t="shared" si="29"/>
        <v>0</v>
      </c>
      <c r="CQ65" s="156">
        <f t="shared" si="3"/>
        <v>0</v>
      </c>
    </row>
    <row r="66" spans="1:95" x14ac:dyDescent="0.2">
      <c r="A66" s="73">
        <v>2209</v>
      </c>
      <c r="B66" s="25" t="s">
        <v>1076</v>
      </c>
      <c r="C66" s="25" t="s">
        <v>702</v>
      </c>
      <c r="D66" s="78"/>
      <c r="E66" s="78"/>
      <c r="F66" s="78"/>
      <c r="G66" s="78"/>
      <c r="H66" s="147">
        <f t="array" ref="H66">SUM(IF('SAP report test'!$A$2:$A$2298=$A66,IF('SAP report test'!$D$2:$D$2298="CI04",'SAP report test'!$N$2:$N$2298)))</f>
        <v>0</v>
      </c>
      <c r="I66" s="148"/>
      <c r="J66" s="148"/>
      <c r="K66" s="149"/>
      <c r="L66" s="147">
        <f>SUMIF(Balances!$A$5:$A$313,$A66,Balances!$P$5:$P$313)-SUMIF(Funding!$A$6:$A$294,$A66,Funding!$D$6:$D$294)</f>
        <v>0</v>
      </c>
      <c r="M66" s="148"/>
      <c r="N66" s="148"/>
      <c r="O66" s="149"/>
      <c r="P66" s="147">
        <f>SUMIF(Balances!$A$5:$A$313,$A66,Balances!$Q$5:$Q$313)-SUMIF(Funding!$A$6:$A$294,$A66,Funding!$E$6:$E$294)</f>
        <v>0</v>
      </c>
      <c r="Q66" s="148"/>
      <c r="R66" s="148"/>
      <c r="S66" s="149"/>
      <c r="T66" s="147">
        <f>SUMIF(Balances!$A$5:$A$313,$A66,Balances!$R$5:$R$313)-SUMIF(Funding!$A$6:$A$294,$A66,Funding!$F$6:$F$294)</f>
        <v>0</v>
      </c>
      <c r="U66" s="148"/>
      <c r="V66" s="148"/>
      <c r="W66" s="149"/>
      <c r="X66" s="147">
        <f>SUMIF(Balances!$A$7:$A$313,$A66,Balances!$S$7:$S$313)</f>
        <v>0</v>
      </c>
      <c r="Y66" s="148"/>
      <c r="Z66" s="148"/>
      <c r="AA66" s="149"/>
      <c r="AB66" s="147">
        <f>SUMIF(Balances!$A$7:$A$313,$A66,Balances!$T$7:$T$313)</f>
        <v>0</v>
      </c>
      <c r="AC66" s="148"/>
      <c r="AD66" s="148"/>
      <c r="AE66" s="149"/>
      <c r="AF66" s="147"/>
      <c r="AG66" s="148"/>
      <c r="AH66" s="148"/>
      <c r="AI66" s="149"/>
      <c r="AJ66" s="147">
        <f t="array" ref="AJ66">SUM(IF('SAP report test'!$A$2:$A$2298=$A66,IF('SAP report test'!$D$2:$D$2298="CI03",'SAP report test'!$N$2:$N$2298)))+SUMIF(Balances!$A$7:$A$313,$A66,Balances!$V$7:$V$313)</f>
        <v>0</v>
      </c>
      <c r="AK66" s="148"/>
      <c r="AL66" s="148"/>
      <c r="AM66" s="149"/>
      <c r="AN66" s="147">
        <f>SUMIF(Balances!$A$5:$A$313,$A66,Balances!$O$5:$O$313)-SUMIF(Funding!$A$6:$A$294,$A66,Funding!$K$6:$K$294)</f>
        <v>0</v>
      </c>
      <c r="AO66" s="148"/>
      <c r="AP66" s="148"/>
      <c r="AQ66" s="149"/>
      <c r="AS66" s="23">
        <f>SUM(D66:AQ67)</f>
        <v>0</v>
      </c>
      <c r="AT66" s="42"/>
      <c r="AU66" s="23">
        <f>SUM(AS66:AT66)</f>
        <v>0</v>
      </c>
      <c r="AW66" s="23">
        <f>SUM(AN66:AQ67)</f>
        <v>0</v>
      </c>
      <c r="AX66" s="23">
        <f>SUM(H66:K67)</f>
        <v>0</v>
      </c>
      <c r="AY66" s="23">
        <f>SUM(L66:O67)</f>
        <v>0</v>
      </c>
      <c r="AZ66" s="23">
        <f>SUM(P66:S67)</f>
        <v>0</v>
      </c>
      <c r="BA66" s="23">
        <f>SUM(T66:W67)</f>
        <v>0</v>
      </c>
      <c r="BB66" s="23">
        <f>SUM(X66:AA67)</f>
        <v>0</v>
      </c>
      <c r="BC66" s="23">
        <f>SUM(AB66:AE67)</f>
        <v>0</v>
      </c>
      <c r="BD66" s="23">
        <f>SUM(AF66:AI67)</f>
        <v>0</v>
      </c>
      <c r="BE66" s="23">
        <f>SUM(AJ66:AM67)</f>
        <v>0</v>
      </c>
      <c r="BF66" s="23">
        <f>SUM(AW66:BE66)</f>
        <v>0</v>
      </c>
      <c r="BG66" s="23">
        <f>SUM(AS66-BF66)</f>
        <v>0</v>
      </c>
      <c r="BH66" s="23">
        <f>SUM(AW66:BD66)</f>
        <v>0</v>
      </c>
      <c r="BJ66" s="23">
        <f t="shared" si="4"/>
        <v>0</v>
      </c>
      <c r="BK66" s="23">
        <f t="shared" si="5"/>
        <v>0</v>
      </c>
      <c r="BL66" s="23">
        <f t="shared" si="6"/>
        <v>0</v>
      </c>
      <c r="BM66" s="23">
        <f t="shared" si="7"/>
        <v>0</v>
      </c>
      <c r="BN66" s="23">
        <f t="shared" si="8"/>
        <v>0</v>
      </c>
      <c r="BO66" s="23">
        <f t="shared" si="9"/>
        <v>0</v>
      </c>
      <c r="BP66" s="23">
        <f t="shared" si="10"/>
        <v>0</v>
      </c>
      <c r="BQ66" s="23">
        <f t="shared" si="11"/>
        <v>0</v>
      </c>
      <c r="BR66" s="23">
        <f t="shared" si="25"/>
        <v>0</v>
      </c>
      <c r="BS66" s="23">
        <f t="shared" si="26"/>
        <v>0</v>
      </c>
      <c r="BT66" s="23">
        <f t="shared" si="27"/>
        <v>0</v>
      </c>
      <c r="BX66" s="73">
        <v>2209</v>
      </c>
      <c r="BY66" s="25" t="s">
        <v>1076</v>
      </c>
      <c r="BZ66" s="23">
        <f t="shared" si="12"/>
        <v>0</v>
      </c>
      <c r="CA66" s="130">
        <f t="shared" si="13"/>
        <v>0</v>
      </c>
      <c r="CB66" s="156">
        <f t="shared" si="14"/>
        <v>0</v>
      </c>
      <c r="CC66" s="156">
        <f t="shared" si="15"/>
        <v>0</v>
      </c>
      <c r="CD66" s="156">
        <f t="shared" si="16"/>
        <v>0</v>
      </c>
      <c r="CE66" s="156">
        <f t="shared" si="17"/>
        <v>0</v>
      </c>
      <c r="CG66" s="156">
        <f t="shared" si="18"/>
        <v>0</v>
      </c>
      <c r="CH66" s="156">
        <f t="shared" si="19"/>
        <v>0</v>
      </c>
      <c r="CJ66" s="204" t="str">
        <f t="shared" si="20"/>
        <v>ok</v>
      </c>
      <c r="CK66" s="205">
        <f t="shared" si="30"/>
        <v>0</v>
      </c>
      <c r="CL66">
        <f t="shared" si="28"/>
        <v>0</v>
      </c>
      <c r="CN66" s="216">
        <f t="shared" si="21"/>
        <v>0</v>
      </c>
      <c r="CO66" s="216">
        <f t="shared" si="22"/>
        <v>0</v>
      </c>
      <c r="CP66" s="216">
        <f t="shared" si="29"/>
        <v>0</v>
      </c>
      <c r="CQ66" s="156">
        <f t="shared" si="3"/>
        <v>0</v>
      </c>
    </row>
    <row r="67" spans="1:95" x14ac:dyDescent="0.2">
      <c r="A67" s="73">
        <v>2209</v>
      </c>
      <c r="B67" s="25" t="s">
        <v>1076</v>
      </c>
      <c r="C67" s="25" t="s">
        <v>703</v>
      </c>
      <c r="D67" s="78">
        <f t="array" ref="D67">SUM(IF('SAP report test'!$A$2:$A$2298=$A67,IF('SAP report test'!$D$2:$D$2298=D$3,'SAP report test'!$N$2:$N$2298)))-SUM(H67,L67,P67,T67,X67,AB67,AF67,AJ67,AN67)</f>
        <v>0</v>
      </c>
      <c r="E67" s="78">
        <f t="array" ref="E67">SUM(IF('SAP report test'!$A$2:$A$2298=$A67,IF('SAP report test'!$D$2:$D$2298=E$3,'SAP report test'!$N$2:$N$2298)))-SUM(I67,M67,Q67,U67,Y67,AC67,AG67,AK67,AO67)</f>
        <v>0</v>
      </c>
      <c r="F67" s="78">
        <f t="array" ref="F67">SUM(IF('SAP report test'!$A$2:$A$2298=$A67,IF('SAP report test'!$D$2:$D$2298=F$3,'SAP report test'!$N$2:$N$2298)))-SUM(J67,N67,R67,V67,Z67,AD67,AH67,AL67,AP67)</f>
        <v>0</v>
      </c>
      <c r="G67" s="78">
        <f t="array" ref="G67">SUM(IF('SAP report test'!$A$2:$A$2298=$A67,IF('SAP report test'!$D$2:$D$2298=G$3,'SAP report test'!$N$2:$N$2298)))-SUM(K67,O67,S67,W67,AA67,AE67,AI67,AM67,AQ67)</f>
        <v>0</v>
      </c>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S67" s="23"/>
      <c r="AT67" s="42"/>
      <c r="BJ67" s="23">
        <f t="shared" si="4"/>
        <v>0</v>
      </c>
      <c r="BK67" s="23">
        <f t="shared" si="5"/>
        <v>0</v>
      </c>
      <c r="BL67" s="23">
        <f t="shared" si="6"/>
        <v>0</v>
      </c>
      <c r="BM67" s="23">
        <f t="shared" si="7"/>
        <v>0</v>
      </c>
      <c r="BN67" s="23">
        <f t="shared" si="8"/>
        <v>0</v>
      </c>
      <c r="BO67" s="23">
        <f t="shared" si="9"/>
        <v>0</v>
      </c>
      <c r="BP67" s="23">
        <f t="shared" si="10"/>
        <v>0</v>
      </c>
      <c r="BQ67" s="23">
        <f t="shared" si="11"/>
        <v>0</v>
      </c>
      <c r="BR67" s="23">
        <f t="shared" si="25"/>
        <v>0</v>
      </c>
      <c r="BS67" s="23">
        <f t="shared" si="26"/>
        <v>0</v>
      </c>
      <c r="BT67" s="23">
        <f t="shared" si="27"/>
        <v>0</v>
      </c>
      <c r="BX67" s="73">
        <v>2209</v>
      </c>
      <c r="BY67" s="25" t="s">
        <v>1076</v>
      </c>
      <c r="BZ67" s="23">
        <f t="shared" si="12"/>
        <v>0</v>
      </c>
      <c r="CA67" s="130">
        <f t="shared" si="13"/>
        <v>0</v>
      </c>
      <c r="CB67" s="156">
        <f t="shared" si="14"/>
        <v>0</v>
      </c>
      <c r="CC67" s="156">
        <f t="shared" si="15"/>
        <v>0</v>
      </c>
      <c r="CD67" s="156">
        <f t="shared" si="16"/>
        <v>0</v>
      </c>
      <c r="CE67" s="156">
        <f t="shared" si="17"/>
        <v>0</v>
      </c>
      <c r="CG67" s="156">
        <f t="shared" si="18"/>
        <v>0</v>
      </c>
      <c r="CH67" s="156">
        <f t="shared" si="19"/>
        <v>0</v>
      </c>
      <c r="CJ67" s="204" t="str">
        <f t="shared" si="20"/>
        <v>ok</v>
      </c>
      <c r="CK67" s="205">
        <f t="shared" si="30"/>
        <v>0</v>
      </c>
      <c r="CL67">
        <f t="shared" si="28"/>
        <v>0</v>
      </c>
      <c r="CN67" s="216">
        <f t="shared" si="21"/>
        <v>0</v>
      </c>
      <c r="CO67" s="216">
        <f t="shared" si="22"/>
        <v>0</v>
      </c>
      <c r="CP67" s="216">
        <f t="shared" si="29"/>
        <v>0</v>
      </c>
      <c r="CQ67" s="156">
        <f t="shared" si="3"/>
        <v>0</v>
      </c>
    </row>
    <row r="68" spans="1:95" x14ac:dyDescent="0.2">
      <c r="A68" s="73">
        <v>2210</v>
      </c>
      <c r="B68" s="25" t="s">
        <v>1101</v>
      </c>
      <c r="C68" s="25" t="s">
        <v>702</v>
      </c>
      <c r="D68" s="78"/>
      <c r="E68" s="78"/>
      <c r="F68" s="78"/>
      <c r="G68" s="78"/>
      <c r="H68" s="147">
        <f t="array" ref="H68">SUM(IF('SAP report test'!$A$2:$A$2298=$A68,IF('SAP report test'!$D$2:$D$2298="CI04",'SAP report test'!$N$2:$N$2298)))</f>
        <v>0</v>
      </c>
      <c r="I68" s="148"/>
      <c r="J68" s="148"/>
      <c r="K68" s="149"/>
      <c r="L68" s="147">
        <f>SUMIF(Balances!$A$5:$A$313,$A68,Balances!$P$5:$P$313)-SUMIF(Funding!$A$6:$A$294,$A68,Funding!$D$6:$D$294)</f>
        <v>0</v>
      </c>
      <c r="M68" s="148"/>
      <c r="N68" s="148"/>
      <c r="O68" s="149"/>
      <c r="P68" s="147">
        <f>SUMIF(Balances!$A$5:$A$313,$A68,Balances!$Q$5:$Q$313)-SUMIF(Funding!$A$6:$A$294,$A68,Funding!$E$6:$E$294)</f>
        <v>0</v>
      </c>
      <c r="Q68" s="148"/>
      <c r="R68" s="148"/>
      <c r="S68" s="149"/>
      <c r="T68" s="147">
        <f>SUMIF(Balances!$A$5:$A$313,$A68,Balances!$R$5:$R$313)-SUMIF(Funding!$A$6:$A$294,$A68,Funding!$F$6:$F$294)</f>
        <v>0</v>
      </c>
      <c r="U68" s="148"/>
      <c r="V68" s="148"/>
      <c r="W68" s="149"/>
      <c r="X68" s="147">
        <f>SUMIF(Balances!$A$7:$A$313,$A68,Balances!$S$7:$S$313)</f>
        <v>0</v>
      </c>
      <c r="Y68" s="148"/>
      <c r="Z68" s="148"/>
      <c r="AA68" s="149"/>
      <c r="AB68" s="147">
        <f>SUMIF(Balances!$A$7:$A$313,$A68,Balances!$T$7:$T$313)</f>
        <v>0</v>
      </c>
      <c r="AC68" s="148"/>
      <c r="AD68" s="148"/>
      <c r="AE68" s="149"/>
      <c r="AF68" s="147"/>
      <c r="AG68" s="148"/>
      <c r="AH68" s="148"/>
      <c r="AI68" s="149"/>
      <c r="AJ68" s="147">
        <f t="array" ref="AJ68">SUM(IF('SAP report test'!$A$2:$A$2298=$A68,IF('SAP report test'!$D$2:$D$2298="CI03",'SAP report test'!$N$2:$N$2298)))+SUMIF(Balances!$A$7:$A$313,$A68,Balances!$V$7:$V$313)</f>
        <v>0</v>
      </c>
      <c r="AK68" s="148"/>
      <c r="AL68" s="148"/>
      <c r="AM68" s="149"/>
      <c r="AN68" s="147">
        <f>SUMIF(Balances!$A$5:$A$313,$A68,Balances!$O$5:$O$313)-SUMIF(Funding!$A$6:$A$294,$A68,Funding!$K$6:$K$294)</f>
        <v>-36145</v>
      </c>
      <c r="AO68" s="148"/>
      <c r="AP68" s="148"/>
      <c r="AQ68" s="149"/>
      <c r="AS68" s="23">
        <f>SUM(D68:AQ69)</f>
        <v>-29181.870000000003</v>
      </c>
      <c r="AT68" s="130"/>
      <c r="AU68" s="23">
        <f>SUM(AS68:AT68)</f>
        <v>-29181.870000000003</v>
      </c>
      <c r="AW68" s="23">
        <f>SUM(AN68:AQ69)</f>
        <v>-29182</v>
      </c>
      <c r="AX68" s="23">
        <f>SUM(H68:K69)</f>
        <v>0</v>
      </c>
      <c r="AY68" s="23">
        <f>SUM(L68:O69)</f>
        <v>0</v>
      </c>
      <c r="AZ68" s="23">
        <f>SUM(P68:S69)</f>
        <v>0</v>
      </c>
      <c r="BA68" s="23">
        <f>SUM(T68:W69)</f>
        <v>0</v>
      </c>
      <c r="BB68" s="23">
        <f>SUM(X68:AA69)</f>
        <v>0</v>
      </c>
      <c r="BC68" s="23">
        <f>SUM(AB68:AE69)</f>
        <v>0</v>
      </c>
      <c r="BD68" s="23">
        <f>SUM(AF68:AI69)</f>
        <v>0</v>
      </c>
      <c r="BE68" s="23">
        <f>SUM(AJ68:AM69)</f>
        <v>0</v>
      </c>
      <c r="BF68" s="23">
        <f>SUM(AW68:BE68)</f>
        <v>-29182</v>
      </c>
      <c r="BG68" s="23">
        <f>SUM(AS68-BF68)</f>
        <v>0.12999999999738066</v>
      </c>
      <c r="BH68" s="23">
        <f>SUM(AW68:BD68)</f>
        <v>-29182</v>
      </c>
      <c r="BJ68" s="23">
        <f t="shared" si="4"/>
        <v>-29182</v>
      </c>
      <c r="BK68" s="23">
        <f t="shared" si="5"/>
        <v>0</v>
      </c>
      <c r="BL68" s="23">
        <f t="shared" si="6"/>
        <v>0</v>
      </c>
      <c r="BM68" s="23">
        <f t="shared" si="7"/>
        <v>0</v>
      </c>
      <c r="BN68" s="23">
        <f t="shared" si="8"/>
        <v>0</v>
      </c>
      <c r="BO68" s="23">
        <f t="shared" si="9"/>
        <v>0</v>
      </c>
      <c r="BP68" s="23">
        <f t="shared" si="10"/>
        <v>0</v>
      </c>
      <c r="BQ68" s="23">
        <f t="shared" si="11"/>
        <v>0</v>
      </c>
      <c r="BR68" s="23">
        <f t="shared" si="25"/>
        <v>-29182</v>
      </c>
      <c r="BS68" s="23">
        <f t="shared" si="26"/>
        <v>0.12999999999738066</v>
      </c>
      <c r="BT68" s="23">
        <f t="shared" si="27"/>
        <v>-29182</v>
      </c>
      <c r="BX68" s="73">
        <v>2210</v>
      </c>
      <c r="BY68" s="25" t="s">
        <v>1101</v>
      </c>
      <c r="BZ68" s="23">
        <f t="shared" si="12"/>
        <v>-29182</v>
      </c>
      <c r="CA68" s="130">
        <f t="shared" si="13"/>
        <v>0</v>
      </c>
      <c r="CB68" s="156">
        <f t="shared" si="14"/>
        <v>-29182</v>
      </c>
      <c r="CC68" s="156">
        <f t="shared" si="15"/>
        <v>-29182</v>
      </c>
      <c r="CD68" s="156">
        <f t="shared" si="16"/>
        <v>0</v>
      </c>
      <c r="CE68" s="156">
        <f t="shared" si="17"/>
        <v>-29182</v>
      </c>
      <c r="CG68" s="156">
        <f t="shared" si="18"/>
        <v>0</v>
      </c>
      <c r="CH68" s="156">
        <f t="shared" si="19"/>
        <v>0</v>
      </c>
      <c r="CJ68" s="204" t="str">
        <f t="shared" si="20"/>
        <v>ok</v>
      </c>
      <c r="CK68" s="205">
        <f t="shared" si="30"/>
        <v>0</v>
      </c>
      <c r="CL68">
        <f t="shared" si="28"/>
        <v>0</v>
      </c>
      <c r="CN68" s="216">
        <f t="shared" si="21"/>
        <v>-29182</v>
      </c>
      <c r="CO68" s="216">
        <f t="shared" si="22"/>
        <v>0</v>
      </c>
      <c r="CP68" s="216">
        <f t="shared" si="29"/>
        <v>-29182</v>
      </c>
      <c r="CQ68" s="156">
        <f t="shared" ref="CQ68:CQ131" si="31">SUM(BF68-CP68)</f>
        <v>0</v>
      </c>
    </row>
    <row r="69" spans="1:95" x14ac:dyDescent="0.2">
      <c r="A69" s="73">
        <v>2210</v>
      </c>
      <c r="B69" s="25" t="s">
        <v>1101</v>
      </c>
      <c r="C69" s="25" t="s">
        <v>703</v>
      </c>
      <c r="D69" s="78">
        <f t="array" ref="D69">SUM(IF('SAP report test'!$A$2:$A$2298=$A69,IF('SAP report test'!$D$2:$D$2298=D$3,'SAP report test'!$N$2:$N$2298)))-SUM(H69,L69,P69,T69,X69,AB69,AF69,AJ69,AN69)</f>
        <v>0</v>
      </c>
      <c r="E69" s="78">
        <f t="array" ref="E69">SUM(IF('SAP report test'!$A$2:$A$2298=$A69,IF('SAP report test'!$D$2:$D$2298=E$3,'SAP report test'!$N$2:$N$2298)))-SUM(I69,M69,Q69,U69,Y69,AC69,AG69,AK69,AO69)</f>
        <v>0.17999999999938154</v>
      </c>
      <c r="F69" s="78">
        <f t="array" ref="F69">SUM(IF('SAP report test'!$A$2:$A$2298=$A69,IF('SAP report test'!$D$2:$D$2298=F$3,'SAP report test'!$N$2:$N$2298)))-SUM(J69,N69,R69,V69,Z69,AD69,AH69,AL69,AP69)</f>
        <v>0</v>
      </c>
      <c r="G69" s="78">
        <f t="array" ref="G69">SUM(IF('SAP report test'!$A$2:$A$2298=$A69,IF('SAP report test'!$D$2:$D$2298=G$3,'SAP report test'!$N$2:$N$2298)))-SUM(K69,O69,S69,W69,AA69,AE69,AI69,AM69,AQ69)</f>
        <v>-5.0000000000181899E-2</v>
      </c>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v>4818</v>
      </c>
      <c r="AP69" s="62"/>
      <c r="AQ69" s="62">
        <v>2145</v>
      </c>
      <c r="AS69" s="23"/>
      <c r="AT69" s="42"/>
      <c r="BJ69" s="23">
        <f t="shared" ref="BJ69:BJ132" si="32">SUM(AW69)</f>
        <v>0</v>
      </c>
      <c r="BK69" s="23">
        <f t="shared" ref="BK69:BK132" si="33">SUM(AY69)</f>
        <v>0</v>
      </c>
      <c r="BL69" s="23">
        <f t="shared" ref="BL69:BL132" si="34">SUM(AZ69)</f>
        <v>0</v>
      </c>
      <c r="BM69" s="23">
        <f t="shared" ref="BM69:BM132" si="35">SUM(BA69)</f>
        <v>0</v>
      </c>
      <c r="BN69" s="23">
        <f t="shared" ref="BN69:BN132" si="36">SUM(BB69)</f>
        <v>0</v>
      </c>
      <c r="BO69" s="23">
        <f t="shared" ref="BO69:BO132" si="37">SUM(BC69)</f>
        <v>0</v>
      </c>
      <c r="BP69" s="23">
        <f t="shared" ref="BP69:BP132" si="38">SUM(BD69)</f>
        <v>0</v>
      </c>
      <c r="BQ69" s="23">
        <f t="shared" ref="BQ69:BQ132" si="39">SUM(BE69)</f>
        <v>0</v>
      </c>
      <c r="BR69" s="23">
        <f t="shared" si="25"/>
        <v>0</v>
      </c>
      <c r="BS69" s="23">
        <f t="shared" si="26"/>
        <v>0</v>
      </c>
      <c r="BT69" s="23">
        <f t="shared" si="27"/>
        <v>0</v>
      </c>
      <c r="BX69" s="73">
        <v>2210</v>
      </c>
      <c r="BY69" s="25" t="s">
        <v>1101</v>
      </c>
      <c r="BZ69" s="23">
        <f t="shared" ref="BZ69:BZ132" si="40">SUM(BT69)</f>
        <v>0</v>
      </c>
      <c r="CA69" s="130">
        <f t="shared" ref="CA69:CA132" si="41">SUM(BQ69)</f>
        <v>0</v>
      </c>
      <c r="CB69" s="156">
        <f t="shared" ref="CB69:CB132" si="42">SUM(BZ69:CA69)</f>
        <v>0</v>
      </c>
      <c r="CC69" s="156">
        <f t="shared" ref="CC69:CC132" si="43">ROUND(BZ69,0)</f>
        <v>0</v>
      </c>
      <c r="CD69" s="156">
        <f t="shared" ref="CD69:CD132" si="44">ROUND(CA69,0)</f>
        <v>0</v>
      </c>
      <c r="CE69" s="156">
        <f t="shared" ref="CE69:CE132" si="45">SUM(CC69:CD69)</f>
        <v>0</v>
      </c>
      <c r="CG69" s="156">
        <f t="shared" ref="CG69:CG132" si="46">SUM(BH69,-CC69)</f>
        <v>0</v>
      </c>
      <c r="CH69" s="156">
        <f t="shared" ref="CH69:CH132" si="47">SUM(BE69-CD69)</f>
        <v>0</v>
      </c>
      <c r="CJ69" s="204" t="str">
        <f t="shared" ref="CJ69:CJ132" si="48">IF(CE69&gt;0,"Deficit","ok")</f>
        <v>ok</v>
      </c>
      <c r="CK69" s="205">
        <f t="shared" si="30"/>
        <v>0</v>
      </c>
      <c r="CL69">
        <f t="shared" si="28"/>
        <v>0</v>
      </c>
      <c r="CN69" s="216">
        <f t="shared" ref="CN69:CN132" si="49">SUM(BH69)</f>
        <v>0</v>
      </c>
      <c r="CO69" s="216">
        <f t="shared" ref="CO69:CO132" si="50">SUM(BQ69)</f>
        <v>0</v>
      </c>
      <c r="CP69" s="216">
        <f t="shared" si="29"/>
        <v>0</v>
      </c>
      <c r="CQ69" s="156">
        <f t="shared" si="31"/>
        <v>0</v>
      </c>
    </row>
    <row r="70" spans="1:95" x14ac:dyDescent="0.2">
      <c r="A70" s="73">
        <v>2211</v>
      </c>
      <c r="B70" s="25" t="s">
        <v>1102</v>
      </c>
      <c r="C70" s="25" t="s">
        <v>702</v>
      </c>
      <c r="D70" s="78"/>
      <c r="E70" s="78"/>
      <c r="F70" s="78"/>
      <c r="G70" s="78"/>
      <c r="H70" s="147">
        <f t="array" ref="H70">SUM(IF('SAP report test'!$A$2:$A$2298=$A70,IF('SAP report test'!$D$2:$D$2298="CI04",'SAP report test'!$N$2:$N$2298)))</f>
        <v>0</v>
      </c>
      <c r="I70" s="148"/>
      <c r="J70" s="148"/>
      <c r="K70" s="149"/>
      <c r="L70" s="147">
        <f>SUMIF(Balances!$A$5:$A$313,$A70,Balances!$P$5:$P$313)-SUMIF(Funding!$A$6:$A$294,$A70,Funding!$D$6:$D$294)</f>
        <v>0</v>
      </c>
      <c r="M70" s="148"/>
      <c r="N70" s="148"/>
      <c r="O70" s="149"/>
      <c r="P70" s="147">
        <f>SUMIF(Balances!$A$5:$A$313,$A70,Balances!$Q$5:$Q$313)-SUMIF(Funding!$A$6:$A$294,$A70,Funding!$E$6:$E$294)</f>
        <v>0</v>
      </c>
      <c r="Q70" s="148"/>
      <c r="R70" s="148"/>
      <c r="S70" s="149"/>
      <c r="T70" s="147">
        <f>SUMIF(Balances!$A$5:$A$313,$A70,Balances!$R$5:$R$313)-SUMIF(Funding!$A$6:$A$294,$A70,Funding!$F$6:$F$294)</f>
        <v>0</v>
      </c>
      <c r="U70" s="148"/>
      <c r="V70" s="148"/>
      <c r="W70" s="149"/>
      <c r="X70" s="147">
        <f>SUMIF(Balances!$A$7:$A$313,$A70,Balances!$S$7:$S$313)</f>
        <v>0</v>
      </c>
      <c r="Y70" s="148"/>
      <c r="Z70" s="148"/>
      <c r="AA70" s="149"/>
      <c r="AB70" s="147">
        <f>SUMIF(Balances!$A$7:$A$313,$A70,Balances!$T$7:$T$313)</f>
        <v>0</v>
      </c>
      <c r="AC70" s="148"/>
      <c r="AD70" s="148"/>
      <c r="AE70" s="149"/>
      <c r="AF70" s="147"/>
      <c r="AG70" s="148"/>
      <c r="AH70" s="148"/>
      <c r="AI70" s="149"/>
      <c r="AJ70" s="147">
        <f t="array" ref="AJ70">SUM(IF('SAP report test'!$A$2:$A$2298=$A70,IF('SAP report test'!$D$2:$D$2298="CI03",'SAP report test'!$N$2:$N$2298)))+SUMIF(Balances!$A$7:$A$313,$A70,Balances!$V$7:$V$313)</f>
        <v>0</v>
      </c>
      <c r="AK70" s="148"/>
      <c r="AL70" s="148"/>
      <c r="AM70" s="149"/>
      <c r="AN70" s="147">
        <f>SUMIF(Balances!$A$5:$A$313,$A70,Balances!$O$5:$O$313)-SUMIF(Funding!$A$6:$A$294,$A70,Funding!$K$6:$K$294)</f>
        <v>0</v>
      </c>
      <c r="AO70" s="148"/>
      <c r="AP70" s="148"/>
      <c r="AQ70" s="149"/>
      <c r="AS70" s="23">
        <f>SUM(D70:AQ71)</f>
        <v>0</v>
      </c>
      <c r="AT70" s="42"/>
      <c r="AU70" s="23">
        <f>SUM(AS70:AT70)</f>
        <v>0</v>
      </c>
      <c r="AW70" s="23">
        <f>SUM(AN70:AQ71)</f>
        <v>0</v>
      </c>
      <c r="AX70" s="23">
        <f>SUM(H70:K71)</f>
        <v>0</v>
      </c>
      <c r="AY70" s="23">
        <f>SUM(L70:O71)</f>
        <v>0</v>
      </c>
      <c r="AZ70" s="23">
        <f>SUM(P70:S71)</f>
        <v>0</v>
      </c>
      <c r="BA70" s="23">
        <f>SUM(T70:W71)</f>
        <v>0</v>
      </c>
      <c r="BB70" s="23">
        <f>SUM(X70:AA71)</f>
        <v>0</v>
      </c>
      <c r="BC70" s="23">
        <f>SUM(AB70:AE71)</f>
        <v>0</v>
      </c>
      <c r="BD70" s="23">
        <f>SUM(AF70:AI71)</f>
        <v>0</v>
      </c>
      <c r="BE70" s="23">
        <f>SUM(AJ70:AM71)</f>
        <v>0</v>
      </c>
      <c r="BF70" s="23">
        <f>SUM(AW70:BE70)</f>
        <v>0</v>
      </c>
      <c r="BG70" s="23">
        <f>SUM(AS70-BF70)</f>
        <v>0</v>
      </c>
      <c r="BH70" s="23">
        <f>SUM(AW70:BD70)</f>
        <v>0</v>
      </c>
      <c r="BJ70" s="23">
        <f t="shared" si="32"/>
        <v>0</v>
      </c>
      <c r="BK70" s="23">
        <f t="shared" si="33"/>
        <v>0</v>
      </c>
      <c r="BL70" s="23">
        <f t="shared" si="34"/>
        <v>0</v>
      </c>
      <c r="BM70" s="23">
        <f t="shared" si="35"/>
        <v>0</v>
      </c>
      <c r="BN70" s="23">
        <f t="shared" si="36"/>
        <v>0</v>
      </c>
      <c r="BO70" s="23">
        <f t="shared" si="37"/>
        <v>0</v>
      </c>
      <c r="BP70" s="23">
        <f t="shared" si="38"/>
        <v>0</v>
      </c>
      <c r="BQ70" s="23">
        <f t="shared" si="39"/>
        <v>0</v>
      </c>
      <c r="BR70" s="23">
        <f t="shared" si="25"/>
        <v>0</v>
      </c>
      <c r="BS70" s="23">
        <f t="shared" si="26"/>
        <v>0</v>
      </c>
      <c r="BT70" s="23">
        <f t="shared" si="27"/>
        <v>0</v>
      </c>
      <c r="BX70" s="73">
        <v>2211</v>
      </c>
      <c r="BY70" s="25" t="s">
        <v>1102</v>
      </c>
      <c r="BZ70" s="23">
        <f t="shared" si="40"/>
        <v>0</v>
      </c>
      <c r="CA70" s="130">
        <f t="shared" si="41"/>
        <v>0</v>
      </c>
      <c r="CB70" s="156">
        <f t="shared" si="42"/>
        <v>0</v>
      </c>
      <c r="CC70" s="156">
        <f t="shared" si="43"/>
        <v>0</v>
      </c>
      <c r="CD70" s="156">
        <f t="shared" si="44"/>
        <v>0</v>
      </c>
      <c r="CE70" s="156">
        <f t="shared" si="45"/>
        <v>0</v>
      </c>
      <c r="CG70" s="156">
        <f t="shared" si="46"/>
        <v>0</v>
      </c>
      <c r="CH70" s="156">
        <f t="shared" si="47"/>
        <v>0</v>
      </c>
      <c r="CJ70" s="204" t="str">
        <f t="shared" si="48"/>
        <v>ok</v>
      </c>
      <c r="CK70" s="205">
        <f t="shared" si="30"/>
        <v>0</v>
      </c>
      <c r="CL70">
        <f t="shared" si="28"/>
        <v>0</v>
      </c>
      <c r="CN70" s="216">
        <f t="shared" si="49"/>
        <v>0</v>
      </c>
      <c r="CO70" s="216">
        <f t="shared" si="50"/>
        <v>0</v>
      </c>
      <c r="CP70" s="216">
        <f t="shared" si="29"/>
        <v>0</v>
      </c>
      <c r="CQ70" s="156">
        <f t="shared" si="31"/>
        <v>0</v>
      </c>
    </row>
    <row r="71" spans="1:95" x14ac:dyDescent="0.2">
      <c r="A71" s="73">
        <v>2211</v>
      </c>
      <c r="B71" s="25" t="s">
        <v>1102</v>
      </c>
      <c r="C71" s="25" t="s">
        <v>703</v>
      </c>
      <c r="D71" s="78">
        <f t="array" ref="D71">SUM(IF('SAP report test'!$A$2:$A$2298=$A71,IF('SAP report test'!$D$2:$D$2298=D$3,'SAP report test'!$N$2:$N$2298)))-SUM(H71,L71,P71,T71,X71,AB71,AF71,AJ71,AN71)</f>
        <v>0</v>
      </c>
      <c r="E71" s="78">
        <f t="array" ref="E71">SUM(IF('SAP report test'!$A$2:$A$2298=$A71,IF('SAP report test'!$D$2:$D$2298=E$3,'SAP report test'!$N$2:$N$2298)))-SUM(I71,M71,Q71,U71,Y71,AC71,AG71,AK71,AO71)</f>
        <v>0</v>
      </c>
      <c r="F71" s="78">
        <f t="array" ref="F71">SUM(IF('SAP report test'!$A$2:$A$2298=$A71,IF('SAP report test'!$D$2:$D$2298=F$3,'SAP report test'!$N$2:$N$2298)))-SUM(J71,N71,R71,V71,Z71,AD71,AH71,AL71,AP71)</f>
        <v>0</v>
      </c>
      <c r="G71" s="78">
        <f t="array" ref="G71">SUM(IF('SAP report test'!$A$2:$A$2298=$A71,IF('SAP report test'!$D$2:$D$2298=G$3,'SAP report test'!$N$2:$N$2298)))-SUM(K71,O71,S71,W71,AA71,AE71,AI71,AM71,AQ71)</f>
        <v>0</v>
      </c>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S71" s="23"/>
      <c r="AT71" s="42"/>
      <c r="BJ71" s="23">
        <f t="shared" si="32"/>
        <v>0</v>
      </c>
      <c r="BK71" s="23">
        <f t="shared" si="33"/>
        <v>0</v>
      </c>
      <c r="BL71" s="23">
        <f t="shared" si="34"/>
        <v>0</v>
      </c>
      <c r="BM71" s="23">
        <f t="shared" si="35"/>
        <v>0</v>
      </c>
      <c r="BN71" s="23">
        <f t="shared" si="36"/>
        <v>0</v>
      </c>
      <c r="BO71" s="23">
        <f t="shared" si="37"/>
        <v>0</v>
      </c>
      <c r="BP71" s="23">
        <f t="shared" si="38"/>
        <v>0</v>
      </c>
      <c r="BQ71" s="23">
        <f t="shared" si="39"/>
        <v>0</v>
      </c>
      <c r="BR71" s="23">
        <f t="shared" si="25"/>
        <v>0</v>
      </c>
      <c r="BS71" s="23">
        <f t="shared" si="26"/>
        <v>0</v>
      </c>
      <c r="BT71" s="23">
        <f t="shared" si="27"/>
        <v>0</v>
      </c>
      <c r="BX71" s="73">
        <v>2211</v>
      </c>
      <c r="BY71" s="25" t="s">
        <v>1102</v>
      </c>
      <c r="BZ71" s="23">
        <f t="shared" si="40"/>
        <v>0</v>
      </c>
      <c r="CA71" s="130">
        <f t="shared" si="41"/>
        <v>0</v>
      </c>
      <c r="CB71" s="156">
        <f t="shared" si="42"/>
        <v>0</v>
      </c>
      <c r="CC71" s="156">
        <f t="shared" si="43"/>
        <v>0</v>
      </c>
      <c r="CD71" s="156">
        <f t="shared" si="44"/>
        <v>0</v>
      </c>
      <c r="CE71" s="156">
        <f t="shared" si="45"/>
        <v>0</v>
      </c>
      <c r="CG71" s="156">
        <f t="shared" si="46"/>
        <v>0</v>
      </c>
      <c r="CH71" s="156">
        <f t="shared" si="47"/>
        <v>0</v>
      </c>
      <c r="CJ71" s="204" t="str">
        <f t="shared" si="48"/>
        <v>ok</v>
      </c>
      <c r="CK71" s="205">
        <f t="shared" si="30"/>
        <v>0</v>
      </c>
      <c r="CL71">
        <f t="shared" si="28"/>
        <v>0</v>
      </c>
      <c r="CN71" s="216">
        <f t="shared" si="49"/>
        <v>0</v>
      </c>
      <c r="CO71" s="216">
        <f t="shared" si="50"/>
        <v>0</v>
      </c>
      <c r="CP71" s="216">
        <f t="shared" si="29"/>
        <v>0</v>
      </c>
      <c r="CQ71" s="156">
        <f t="shared" si="31"/>
        <v>0</v>
      </c>
    </row>
    <row r="72" spans="1:95" x14ac:dyDescent="0.2">
      <c r="A72" s="73">
        <v>2250</v>
      </c>
      <c r="B72" s="25" t="s">
        <v>1103</v>
      </c>
      <c r="C72" s="25" t="s">
        <v>702</v>
      </c>
      <c r="D72" s="78"/>
      <c r="E72" s="78"/>
      <c r="F72" s="78"/>
      <c r="G72" s="78"/>
      <c r="H72" s="147">
        <f t="array" ref="H72">SUM(IF('SAP report test'!$A$2:$A$2298=$A72,IF('SAP report test'!$D$2:$D$2298="CI04",'SAP report test'!$N$2:$N$2298)))</f>
        <v>0</v>
      </c>
      <c r="I72" s="148"/>
      <c r="J72" s="148"/>
      <c r="K72" s="149"/>
      <c r="L72" s="147">
        <f>SUMIF(Balances!$A$5:$A$313,$A72,Balances!$P$5:$P$313)-SUMIF(Funding!$A$6:$A$294,$A72,Funding!$D$6:$D$294)</f>
        <v>0</v>
      </c>
      <c r="M72" s="148"/>
      <c r="N72" s="148"/>
      <c r="O72" s="149"/>
      <c r="P72" s="147">
        <f>SUMIF(Balances!$A$5:$A$313,$A72,Balances!$Q$5:$Q$313)-SUMIF(Funding!$A$6:$A$294,$A72,Funding!$E$6:$E$294)</f>
        <v>0</v>
      </c>
      <c r="Q72" s="148"/>
      <c r="R72" s="148"/>
      <c r="S72" s="149"/>
      <c r="T72" s="147">
        <f>SUMIF(Balances!$A$5:$A$313,$A72,Balances!$R$5:$R$313)-SUMIF(Funding!$A$6:$A$294,$A72,Funding!$F$6:$F$294)</f>
        <v>0</v>
      </c>
      <c r="U72" s="148"/>
      <c r="V72" s="148"/>
      <c r="W72" s="149"/>
      <c r="X72" s="147">
        <f>SUMIF(Balances!$A$7:$A$313,$A72,Balances!$S$7:$S$313)</f>
        <v>0</v>
      </c>
      <c r="Y72" s="148"/>
      <c r="Z72" s="148"/>
      <c r="AA72" s="149"/>
      <c r="AB72" s="147">
        <f>SUMIF(Balances!$A$7:$A$313,$A72,Balances!$T$7:$T$313)</f>
        <v>0</v>
      </c>
      <c r="AC72" s="148"/>
      <c r="AD72" s="148"/>
      <c r="AE72" s="149"/>
      <c r="AF72" s="147"/>
      <c r="AG72" s="148"/>
      <c r="AH72" s="148"/>
      <c r="AI72" s="149"/>
      <c r="AJ72" s="147">
        <f t="array" ref="AJ72">SUM(IF('SAP report test'!$A$2:$A$2298=$A72,IF('SAP report test'!$D$2:$D$2298="CI03",'SAP report test'!$N$2:$N$2298)))+SUMIF(Balances!$A$7:$A$313,$A72,Balances!$V$7:$V$313)</f>
        <v>0</v>
      </c>
      <c r="AK72" s="148"/>
      <c r="AL72" s="148"/>
      <c r="AM72" s="149"/>
      <c r="AN72" s="147">
        <f>SUMIF(Balances!$A$5:$A$313,$A72,Balances!$O$5:$O$313)-SUMIF(Funding!$A$6:$A$294,$A72,Funding!$K$6:$K$294)</f>
        <v>0</v>
      </c>
      <c r="AO72" s="148"/>
      <c r="AP72" s="148"/>
      <c r="AQ72" s="149"/>
      <c r="AS72" s="23">
        <f>SUM(D72:AQ73)</f>
        <v>0</v>
      </c>
      <c r="AT72" s="42"/>
      <c r="AU72" s="23">
        <f>SUM(AS72:AT72)</f>
        <v>0</v>
      </c>
      <c r="AW72" s="23">
        <f>SUM(AN72:AQ73)</f>
        <v>0</v>
      </c>
      <c r="AX72" s="23">
        <f>SUM(H72:K73)</f>
        <v>0</v>
      </c>
      <c r="AY72" s="23">
        <f>SUM(L72:O73)</f>
        <v>0</v>
      </c>
      <c r="AZ72" s="23">
        <f>SUM(P72:S73)</f>
        <v>0</v>
      </c>
      <c r="BA72" s="23">
        <f>SUM(T72:W73)</f>
        <v>0</v>
      </c>
      <c r="BB72" s="23">
        <f>SUM(X72:AA73)</f>
        <v>0</v>
      </c>
      <c r="BC72" s="23">
        <f>SUM(AB72:AE73)</f>
        <v>0</v>
      </c>
      <c r="BD72" s="23">
        <f>SUM(AF72:AI73)</f>
        <v>0</v>
      </c>
      <c r="BE72" s="23">
        <f>SUM(AJ72:AM73)</f>
        <v>0</v>
      </c>
      <c r="BF72" s="23">
        <f>SUM(AW72:BE72)</f>
        <v>0</v>
      </c>
      <c r="BG72" s="23">
        <f>SUM(AS72-BF72)</f>
        <v>0</v>
      </c>
      <c r="BH72" s="23">
        <f>SUM(AW72:BD72)</f>
        <v>0</v>
      </c>
      <c r="BJ72" s="23">
        <f t="shared" si="32"/>
        <v>0</v>
      </c>
      <c r="BK72" s="23">
        <f t="shared" si="33"/>
        <v>0</v>
      </c>
      <c r="BL72" s="23">
        <f t="shared" si="34"/>
        <v>0</v>
      </c>
      <c r="BM72" s="23">
        <f t="shared" si="35"/>
        <v>0</v>
      </c>
      <c r="BN72" s="23">
        <f t="shared" si="36"/>
        <v>0</v>
      </c>
      <c r="BO72" s="23">
        <f t="shared" si="37"/>
        <v>0</v>
      </c>
      <c r="BP72" s="23">
        <f t="shared" si="38"/>
        <v>0</v>
      </c>
      <c r="BQ72" s="23">
        <f t="shared" si="39"/>
        <v>0</v>
      </c>
      <c r="BR72" s="23">
        <f t="shared" si="25"/>
        <v>0</v>
      </c>
      <c r="BS72" s="23">
        <f t="shared" si="26"/>
        <v>0</v>
      </c>
      <c r="BT72" s="23">
        <f t="shared" si="27"/>
        <v>0</v>
      </c>
      <c r="BX72" s="73">
        <v>2250</v>
      </c>
      <c r="BY72" s="25" t="s">
        <v>1103</v>
      </c>
      <c r="BZ72" s="23">
        <f t="shared" si="40"/>
        <v>0</v>
      </c>
      <c r="CA72" s="130">
        <f t="shared" si="41"/>
        <v>0</v>
      </c>
      <c r="CB72" s="156">
        <f t="shared" si="42"/>
        <v>0</v>
      </c>
      <c r="CC72" s="156">
        <f t="shared" si="43"/>
        <v>0</v>
      </c>
      <c r="CD72" s="156">
        <f t="shared" si="44"/>
        <v>0</v>
      </c>
      <c r="CE72" s="156">
        <f t="shared" si="45"/>
        <v>0</v>
      </c>
      <c r="CG72" s="156">
        <f t="shared" si="46"/>
        <v>0</v>
      </c>
      <c r="CH72" s="156">
        <f t="shared" si="47"/>
        <v>0</v>
      </c>
      <c r="CJ72" s="204" t="str">
        <f t="shared" si="48"/>
        <v>ok</v>
      </c>
      <c r="CK72" s="205">
        <f t="shared" si="30"/>
        <v>0</v>
      </c>
      <c r="CL72">
        <f t="shared" si="28"/>
        <v>0</v>
      </c>
      <c r="CN72" s="216">
        <f t="shared" si="49"/>
        <v>0</v>
      </c>
      <c r="CO72" s="216">
        <f t="shared" si="50"/>
        <v>0</v>
      </c>
      <c r="CP72" s="216">
        <f t="shared" si="29"/>
        <v>0</v>
      </c>
      <c r="CQ72" s="156">
        <f t="shared" si="31"/>
        <v>0</v>
      </c>
    </row>
    <row r="73" spans="1:95" x14ac:dyDescent="0.2">
      <c r="A73" s="73">
        <v>2250</v>
      </c>
      <c r="B73" s="25" t="s">
        <v>1103</v>
      </c>
      <c r="C73" s="25" t="s">
        <v>703</v>
      </c>
      <c r="D73" s="78">
        <f t="array" ref="D73">SUM(IF('SAP report test'!$A$2:$A$2298=$A73,IF('SAP report test'!$D$2:$D$2298=D$3,'SAP report test'!$N$2:$N$2298)))-SUM(H73,L73,P73,T73,X73,AB73,AF73,AJ73,AN73)</f>
        <v>0</v>
      </c>
      <c r="E73" s="78">
        <f t="array" ref="E73">SUM(IF('SAP report test'!$A$2:$A$2298=$A73,IF('SAP report test'!$D$2:$D$2298=E$3,'SAP report test'!$N$2:$N$2298)))-SUM(I73,M73,Q73,U73,Y73,AC73,AG73,AK73,AO73)</f>
        <v>0</v>
      </c>
      <c r="F73" s="78">
        <f t="array" ref="F73">SUM(IF('SAP report test'!$A$2:$A$2298=$A73,IF('SAP report test'!$D$2:$D$2298=F$3,'SAP report test'!$N$2:$N$2298)))-SUM(J73,N73,R73,V73,Z73,AD73,AH73,AL73,AP73)</f>
        <v>0</v>
      </c>
      <c r="G73" s="78">
        <f t="array" ref="G73">SUM(IF('SAP report test'!$A$2:$A$2298=$A73,IF('SAP report test'!$D$2:$D$2298=G$3,'SAP report test'!$N$2:$N$2298)))-SUM(K73,O73,S73,W73,AA73,AE73,AI73,AM73,AQ73)</f>
        <v>0</v>
      </c>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S73" s="23"/>
      <c r="AT73" s="42"/>
      <c r="BJ73" s="23">
        <f t="shared" si="32"/>
        <v>0</v>
      </c>
      <c r="BK73" s="23">
        <f t="shared" si="33"/>
        <v>0</v>
      </c>
      <c r="BL73" s="23">
        <f t="shared" si="34"/>
        <v>0</v>
      </c>
      <c r="BM73" s="23">
        <f t="shared" si="35"/>
        <v>0</v>
      </c>
      <c r="BN73" s="23">
        <f t="shared" si="36"/>
        <v>0</v>
      </c>
      <c r="BO73" s="23">
        <f t="shared" si="37"/>
        <v>0</v>
      </c>
      <c r="BP73" s="23">
        <f t="shared" si="38"/>
        <v>0</v>
      </c>
      <c r="BQ73" s="23">
        <f t="shared" si="39"/>
        <v>0</v>
      </c>
      <c r="BR73" s="23">
        <f t="shared" ref="BR73:BR136" si="51">SUM(BJ73:BQ73)</f>
        <v>0</v>
      </c>
      <c r="BS73" s="23">
        <f t="shared" ref="BS73:BS136" si="52">SUM(AS73-BR73)</f>
        <v>0</v>
      </c>
      <c r="BT73" s="23">
        <f t="shared" ref="BT73:BT136" si="53">SUM(BJ73:BP73)</f>
        <v>0</v>
      </c>
      <c r="BX73" s="73">
        <v>2250</v>
      </c>
      <c r="BY73" s="25" t="s">
        <v>1103</v>
      </c>
      <c r="BZ73" s="23">
        <f t="shared" si="40"/>
        <v>0</v>
      </c>
      <c r="CA73" s="130">
        <f t="shared" si="41"/>
        <v>0</v>
      </c>
      <c r="CB73" s="156">
        <f t="shared" si="42"/>
        <v>0</v>
      </c>
      <c r="CC73" s="156">
        <f t="shared" si="43"/>
        <v>0</v>
      </c>
      <c r="CD73" s="156">
        <f t="shared" si="44"/>
        <v>0</v>
      </c>
      <c r="CE73" s="156">
        <f t="shared" si="45"/>
        <v>0</v>
      </c>
      <c r="CG73" s="156">
        <f t="shared" si="46"/>
        <v>0</v>
      </c>
      <c r="CH73" s="156">
        <f t="shared" si="47"/>
        <v>0</v>
      </c>
      <c r="CJ73" s="204" t="str">
        <f t="shared" si="48"/>
        <v>ok</v>
      </c>
      <c r="CK73" s="205">
        <f t="shared" si="30"/>
        <v>0</v>
      </c>
      <c r="CL73">
        <f t="shared" ref="CL73:CL136" si="54">IF(CK73&gt;0,1,0)</f>
        <v>0</v>
      </c>
      <c r="CN73" s="216">
        <f t="shared" si="49"/>
        <v>0</v>
      </c>
      <c r="CO73" s="216">
        <f t="shared" si="50"/>
        <v>0</v>
      </c>
      <c r="CP73" s="216">
        <f t="shared" si="29"/>
        <v>0</v>
      </c>
      <c r="CQ73" s="156">
        <f t="shared" si="31"/>
        <v>0</v>
      </c>
    </row>
    <row r="74" spans="1:95" x14ac:dyDescent="0.2">
      <c r="A74" s="73">
        <v>2251</v>
      </c>
      <c r="B74" s="25" t="s">
        <v>909</v>
      </c>
      <c r="C74" s="25" t="s">
        <v>702</v>
      </c>
      <c r="D74" s="78"/>
      <c r="E74" s="78"/>
      <c r="F74" s="78"/>
      <c r="G74" s="78"/>
      <c r="H74" s="147">
        <f t="array" ref="H74">SUM(IF('SAP report test'!$A$2:$A$2298=$A74,IF('SAP report test'!$D$2:$D$2298="CI04",'SAP report test'!$N$2:$N$2298)))</f>
        <v>0</v>
      </c>
      <c r="I74" s="148"/>
      <c r="J74" s="148"/>
      <c r="K74" s="149"/>
      <c r="L74" s="147">
        <f>SUMIF(Balances!$A$5:$A$313,$A74,Balances!$P$5:$P$313)-SUMIF(Funding!$A$6:$A$294,$A74,Funding!$D$6:$D$294)</f>
        <v>0</v>
      </c>
      <c r="M74" s="148"/>
      <c r="N74" s="148"/>
      <c r="O74" s="149"/>
      <c r="P74" s="147">
        <f>SUMIF(Balances!$A$5:$A$313,$A74,Balances!$Q$5:$Q$313)-SUMIF(Funding!$A$6:$A$294,$A74,Funding!$E$6:$E$294)</f>
        <v>0</v>
      </c>
      <c r="Q74" s="148"/>
      <c r="R74" s="148"/>
      <c r="S74" s="149"/>
      <c r="T74" s="147">
        <f>SUMIF(Balances!$A$5:$A$313,$A74,Balances!$R$5:$R$313)-SUMIF(Funding!$A$6:$A$294,$A74,Funding!$F$6:$F$294)</f>
        <v>0</v>
      </c>
      <c r="U74" s="148"/>
      <c r="V74" s="148"/>
      <c r="W74" s="149"/>
      <c r="X74" s="147">
        <f>SUMIF(Balances!$A$7:$A$313,$A74,Balances!$S$7:$S$313)</f>
        <v>0</v>
      </c>
      <c r="Y74" s="148"/>
      <c r="Z74" s="148"/>
      <c r="AA74" s="149"/>
      <c r="AB74" s="147">
        <f>SUMIF(Balances!$A$7:$A$313,$A74,Balances!$T$7:$T$313)</f>
        <v>0</v>
      </c>
      <c r="AC74" s="148"/>
      <c r="AD74" s="148"/>
      <c r="AE74" s="149"/>
      <c r="AF74" s="147"/>
      <c r="AG74" s="148"/>
      <c r="AH74" s="148"/>
      <c r="AI74" s="149"/>
      <c r="AJ74" s="147">
        <f t="array" ref="AJ74">SUM(IF('SAP report test'!$A$2:$A$2298=$A74,IF('SAP report test'!$D$2:$D$2298="CI03",'SAP report test'!$N$2:$N$2298)))+SUMIF(Balances!$A$7:$A$313,$A74,Balances!$V$7:$V$313)</f>
        <v>0</v>
      </c>
      <c r="AK74" s="148"/>
      <c r="AL74" s="148"/>
      <c r="AM74" s="149"/>
      <c r="AN74" s="147">
        <f>SUMIF(Balances!$A$5:$A$313,$A74,Balances!$O$5:$O$313)-SUMIF(Funding!$A$6:$A$294,$A74,Funding!$K$6:$K$294)</f>
        <v>0</v>
      </c>
      <c r="AO74" s="148"/>
      <c r="AP74" s="148"/>
      <c r="AQ74" s="149"/>
      <c r="AS74" s="23">
        <f>SUM(D74:AQ75)</f>
        <v>0</v>
      </c>
      <c r="AT74" s="42"/>
      <c r="AU74" s="23">
        <f>SUM(AS74:AT74)</f>
        <v>0</v>
      </c>
      <c r="AW74" s="23">
        <f>SUM(AN74:AQ75)</f>
        <v>0</v>
      </c>
      <c r="AX74" s="23">
        <f>SUM(H74:K75)</f>
        <v>0</v>
      </c>
      <c r="AY74" s="23">
        <f>SUM(L74:O75)</f>
        <v>0</v>
      </c>
      <c r="AZ74" s="23">
        <f>SUM(P74:S75)</f>
        <v>0</v>
      </c>
      <c r="BA74" s="23">
        <f>SUM(T74:W75)</f>
        <v>0</v>
      </c>
      <c r="BB74" s="23">
        <f>SUM(X74:AA75)</f>
        <v>0</v>
      </c>
      <c r="BC74" s="23">
        <f>SUM(AB74:AE75)</f>
        <v>0</v>
      </c>
      <c r="BD74" s="23">
        <f>SUM(AF74:AI75)</f>
        <v>0</v>
      </c>
      <c r="BE74" s="23">
        <f>SUM(AJ74:AM75)</f>
        <v>0</v>
      </c>
      <c r="BF74" s="23">
        <f>SUM(AW74:BE74)</f>
        <v>0</v>
      </c>
      <c r="BG74" s="23">
        <f>SUM(AS74-BF74)</f>
        <v>0</v>
      </c>
      <c r="BH74" s="23">
        <f>SUM(AW74:BD74)</f>
        <v>0</v>
      </c>
      <c r="BJ74" s="23">
        <f t="shared" si="32"/>
        <v>0</v>
      </c>
      <c r="BK74" s="23">
        <f t="shared" si="33"/>
        <v>0</v>
      </c>
      <c r="BL74" s="23">
        <f t="shared" si="34"/>
        <v>0</v>
      </c>
      <c r="BM74" s="23">
        <f t="shared" si="35"/>
        <v>0</v>
      </c>
      <c r="BN74" s="23">
        <f t="shared" si="36"/>
        <v>0</v>
      </c>
      <c r="BO74" s="23">
        <f t="shared" si="37"/>
        <v>0</v>
      </c>
      <c r="BP74" s="23">
        <f t="shared" si="38"/>
        <v>0</v>
      </c>
      <c r="BQ74" s="23">
        <f t="shared" si="39"/>
        <v>0</v>
      </c>
      <c r="BR74" s="23">
        <f t="shared" si="51"/>
        <v>0</v>
      </c>
      <c r="BS74" s="23">
        <f t="shared" si="52"/>
        <v>0</v>
      </c>
      <c r="BT74" s="23">
        <f t="shared" si="53"/>
        <v>0</v>
      </c>
      <c r="BX74" s="73">
        <v>2251</v>
      </c>
      <c r="BY74" s="25" t="s">
        <v>909</v>
      </c>
      <c r="BZ74" s="23">
        <f t="shared" si="40"/>
        <v>0</v>
      </c>
      <c r="CA74" s="130">
        <f t="shared" si="41"/>
        <v>0</v>
      </c>
      <c r="CB74" s="156">
        <f t="shared" si="42"/>
        <v>0</v>
      </c>
      <c r="CC74" s="156">
        <f t="shared" si="43"/>
        <v>0</v>
      </c>
      <c r="CD74" s="156">
        <f t="shared" si="44"/>
        <v>0</v>
      </c>
      <c r="CE74" s="156">
        <f t="shared" si="45"/>
        <v>0</v>
      </c>
      <c r="CG74" s="156">
        <f t="shared" si="46"/>
        <v>0</v>
      </c>
      <c r="CH74" s="156">
        <f t="shared" si="47"/>
        <v>0</v>
      </c>
      <c r="CJ74" s="204" t="str">
        <f t="shared" si="48"/>
        <v>ok</v>
      </c>
      <c r="CK74" s="205">
        <f t="shared" si="30"/>
        <v>0</v>
      </c>
      <c r="CL74">
        <f t="shared" si="54"/>
        <v>0</v>
      </c>
      <c r="CN74" s="216">
        <f t="shared" si="49"/>
        <v>0</v>
      </c>
      <c r="CO74" s="216">
        <f t="shared" si="50"/>
        <v>0</v>
      </c>
      <c r="CP74" s="216">
        <f t="shared" si="29"/>
        <v>0</v>
      </c>
      <c r="CQ74" s="156">
        <f t="shared" si="31"/>
        <v>0</v>
      </c>
    </row>
    <row r="75" spans="1:95" x14ac:dyDescent="0.2">
      <c r="A75" s="73">
        <v>2251</v>
      </c>
      <c r="B75" s="25" t="s">
        <v>909</v>
      </c>
      <c r="C75" s="25" t="s">
        <v>703</v>
      </c>
      <c r="D75" s="78">
        <f t="array" ref="D75">SUM(IF('SAP report test'!$A$2:$A$2298=$A75,IF('SAP report test'!$D$2:$D$2298=D$3,'SAP report test'!$N$2:$N$2298)))-SUM(H75,L75,P75,T75,X75,AB75,AF75,AJ75,AN75)</f>
        <v>0</v>
      </c>
      <c r="E75" s="78">
        <f t="array" ref="E75">SUM(IF('SAP report test'!$A$2:$A$2298=$A75,IF('SAP report test'!$D$2:$D$2298=E$3,'SAP report test'!$N$2:$N$2298)))-SUM(I75,M75,Q75,U75,Y75,AC75,AG75,AK75,AO75)</f>
        <v>0</v>
      </c>
      <c r="F75" s="78">
        <f t="array" ref="F75">SUM(IF('SAP report test'!$A$2:$A$2298=$A75,IF('SAP report test'!$D$2:$D$2298=F$3,'SAP report test'!$N$2:$N$2298)))-SUM(J75,N75,R75,V75,Z75,AD75,AH75,AL75,AP75)</f>
        <v>0</v>
      </c>
      <c r="G75" s="78">
        <f t="array" ref="G75">SUM(IF('SAP report test'!$A$2:$A$2298=$A75,IF('SAP report test'!$D$2:$D$2298=G$3,'SAP report test'!$N$2:$N$2298)))-SUM(K75,O75,S75,W75,AA75,AE75,AI75,AM75,AQ75)</f>
        <v>0</v>
      </c>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S75" s="23"/>
      <c r="AT75" s="42"/>
      <c r="BJ75" s="23">
        <f t="shared" si="32"/>
        <v>0</v>
      </c>
      <c r="BK75" s="23">
        <f t="shared" si="33"/>
        <v>0</v>
      </c>
      <c r="BL75" s="23">
        <f t="shared" si="34"/>
        <v>0</v>
      </c>
      <c r="BM75" s="23">
        <f t="shared" si="35"/>
        <v>0</v>
      </c>
      <c r="BN75" s="23">
        <f t="shared" si="36"/>
        <v>0</v>
      </c>
      <c r="BO75" s="23">
        <f t="shared" si="37"/>
        <v>0</v>
      </c>
      <c r="BP75" s="23">
        <f t="shared" si="38"/>
        <v>0</v>
      </c>
      <c r="BQ75" s="23">
        <f t="shared" si="39"/>
        <v>0</v>
      </c>
      <c r="BR75" s="23">
        <f t="shared" si="51"/>
        <v>0</v>
      </c>
      <c r="BS75" s="23">
        <f t="shared" si="52"/>
        <v>0</v>
      </c>
      <c r="BT75" s="23">
        <f t="shared" si="53"/>
        <v>0</v>
      </c>
      <c r="BX75" s="73">
        <v>2251</v>
      </c>
      <c r="BY75" s="25" t="s">
        <v>909</v>
      </c>
      <c r="BZ75" s="23">
        <f t="shared" si="40"/>
        <v>0</v>
      </c>
      <c r="CA75" s="130">
        <f t="shared" si="41"/>
        <v>0</v>
      </c>
      <c r="CB75" s="156">
        <f t="shared" si="42"/>
        <v>0</v>
      </c>
      <c r="CC75" s="156">
        <f t="shared" si="43"/>
        <v>0</v>
      </c>
      <c r="CD75" s="156">
        <f t="shared" si="44"/>
        <v>0</v>
      </c>
      <c r="CE75" s="156">
        <f t="shared" si="45"/>
        <v>0</v>
      </c>
      <c r="CG75" s="156">
        <f t="shared" si="46"/>
        <v>0</v>
      </c>
      <c r="CH75" s="156">
        <f t="shared" si="47"/>
        <v>0</v>
      </c>
      <c r="CJ75" s="204" t="str">
        <f t="shared" si="48"/>
        <v>ok</v>
      </c>
      <c r="CK75" s="205">
        <f t="shared" si="30"/>
        <v>0</v>
      </c>
      <c r="CL75">
        <f t="shared" si="54"/>
        <v>0</v>
      </c>
      <c r="CN75" s="216">
        <f t="shared" si="49"/>
        <v>0</v>
      </c>
      <c r="CO75" s="216">
        <f t="shared" si="50"/>
        <v>0</v>
      </c>
      <c r="CP75" s="216">
        <f t="shared" si="29"/>
        <v>0</v>
      </c>
      <c r="CQ75" s="156">
        <f t="shared" si="31"/>
        <v>0</v>
      </c>
    </row>
    <row r="76" spans="1:95" x14ac:dyDescent="0.2">
      <c r="A76" s="73">
        <v>2252</v>
      </c>
      <c r="B76" s="25" t="s">
        <v>910</v>
      </c>
      <c r="C76" s="25" t="s">
        <v>702</v>
      </c>
      <c r="D76" s="78"/>
      <c r="E76" s="78"/>
      <c r="F76" s="78"/>
      <c r="G76" s="78"/>
      <c r="H76" s="147">
        <f t="array" ref="H76">SUM(IF('SAP report test'!$A$2:$A$2298=$A76,IF('SAP report test'!$D$2:$D$2298="CI04",'SAP report test'!$N$2:$N$2298)))</f>
        <v>0</v>
      </c>
      <c r="I76" s="148"/>
      <c r="J76" s="148"/>
      <c r="K76" s="149"/>
      <c r="L76" s="147">
        <f>SUMIF(Balances!$A$5:$A$313,$A76,Balances!$P$5:$P$313)-SUMIF(Funding!$A$6:$A$294,$A76,Funding!$D$6:$D$294)</f>
        <v>0</v>
      </c>
      <c r="M76" s="148"/>
      <c r="N76" s="148"/>
      <c r="O76" s="149"/>
      <c r="P76" s="147">
        <f>SUMIF(Balances!$A$5:$A$313,$A76,Balances!$Q$5:$Q$313)-SUMIF(Funding!$A$6:$A$294,$A76,Funding!$E$6:$E$294)</f>
        <v>0</v>
      </c>
      <c r="Q76" s="148"/>
      <c r="R76" s="148"/>
      <c r="S76" s="149"/>
      <c r="T76" s="147">
        <f>SUMIF(Balances!$A$5:$A$313,$A76,Balances!$R$5:$R$313)-SUMIF(Funding!$A$6:$A$294,$A76,Funding!$F$6:$F$294)</f>
        <v>0</v>
      </c>
      <c r="U76" s="148"/>
      <c r="V76" s="148"/>
      <c r="W76" s="149"/>
      <c r="X76" s="147">
        <f>SUMIF(Balances!$A$7:$A$313,$A76,Balances!$S$7:$S$313)</f>
        <v>0</v>
      </c>
      <c r="Y76" s="148"/>
      <c r="Z76" s="148"/>
      <c r="AA76" s="149"/>
      <c r="AB76" s="147">
        <f>SUMIF(Balances!$A$7:$A$313,$A76,Balances!$T$7:$T$313)</f>
        <v>0</v>
      </c>
      <c r="AC76" s="148"/>
      <c r="AD76" s="148"/>
      <c r="AE76" s="149"/>
      <c r="AF76" s="147"/>
      <c r="AG76" s="148"/>
      <c r="AH76" s="148"/>
      <c r="AI76" s="149"/>
      <c r="AJ76" s="147">
        <f t="array" ref="AJ76">SUM(IF('SAP report test'!$A$2:$A$2298=$A76,IF('SAP report test'!$D$2:$D$2298="CI03",'SAP report test'!$N$2:$N$2298)))+SUMIF(Balances!$A$7:$A$313,$A76,Balances!$V$7:$V$313)</f>
        <v>0</v>
      </c>
      <c r="AK76" s="148"/>
      <c r="AL76" s="148"/>
      <c r="AM76" s="149"/>
      <c r="AN76" s="147">
        <f>SUMIF(Balances!$A$5:$A$313,$A76,Balances!$O$5:$O$313)-SUMIF(Funding!$A$6:$A$294,$A76,Funding!$K$6:$K$294)</f>
        <v>0</v>
      </c>
      <c r="AO76" s="148"/>
      <c r="AP76" s="148"/>
      <c r="AQ76" s="149"/>
      <c r="AS76" s="23">
        <f>SUM(D76:AQ77)</f>
        <v>0</v>
      </c>
      <c r="AT76" s="130"/>
      <c r="AU76" s="23">
        <f>SUM(AS76:AT76)</f>
        <v>0</v>
      </c>
      <c r="AW76" s="23">
        <f>SUM(AN76:AQ77)</f>
        <v>0</v>
      </c>
      <c r="AX76" s="23">
        <f>SUM(H76:K77)</f>
        <v>0</v>
      </c>
      <c r="AY76" s="23">
        <f>SUM(L76:O77)</f>
        <v>0</v>
      </c>
      <c r="AZ76" s="23">
        <f>SUM(P76:S77)</f>
        <v>0</v>
      </c>
      <c r="BA76" s="23">
        <f>SUM(T76:W77)</f>
        <v>0</v>
      </c>
      <c r="BB76" s="23">
        <f>SUM(X76:AA77)</f>
        <v>0</v>
      </c>
      <c r="BC76" s="23">
        <f>SUM(AB76:AE77)</f>
        <v>0</v>
      </c>
      <c r="BD76" s="23">
        <f>SUM(AF76:AI77)</f>
        <v>0</v>
      </c>
      <c r="BE76" s="23">
        <f>SUM(AJ76:AM77)</f>
        <v>0</v>
      </c>
      <c r="BF76" s="23">
        <f>SUM(AW76:BE76)</f>
        <v>0</v>
      </c>
      <c r="BG76" s="23">
        <f>SUM(AS76-BF76)</f>
        <v>0</v>
      </c>
      <c r="BH76" s="23">
        <f>SUM(AW76:BD76)</f>
        <v>0</v>
      </c>
      <c r="BJ76" s="23">
        <f t="shared" si="32"/>
        <v>0</v>
      </c>
      <c r="BK76" s="23">
        <f t="shared" si="33"/>
        <v>0</v>
      </c>
      <c r="BL76" s="23">
        <f t="shared" si="34"/>
        <v>0</v>
      </c>
      <c r="BM76" s="23">
        <f t="shared" si="35"/>
        <v>0</v>
      </c>
      <c r="BN76" s="23">
        <f t="shared" si="36"/>
        <v>0</v>
      </c>
      <c r="BO76" s="23">
        <f t="shared" si="37"/>
        <v>0</v>
      </c>
      <c r="BP76" s="23">
        <f t="shared" si="38"/>
        <v>0</v>
      </c>
      <c r="BQ76" s="23">
        <f t="shared" si="39"/>
        <v>0</v>
      </c>
      <c r="BR76" s="23">
        <f t="shared" si="51"/>
        <v>0</v>
      </c>
      <c r="BS76" s="23">
        <f t="shared" si="52"/>
        <v>0</v>
      </c>
      <c r="BT76" s="23">
        <f t="shared" si="53"/>
        <v>0</v>
      </c>
      <c r="BX76" s="73">
        <v>2252</v>
      </c>
      <c r="BY76" s="25" t="s">
        <v>910</v>
      </c>
      <c r="BZ76" s="23">
        <f t="shared" si="40"/>
        <v>0</v>
      </c>
      <c r="CA76" s="130">
        <f t="shared" si="41"/>
        <v>0</v>
      </c>
      <c r="CB76" s="156">
        <f t="shared" si="42"/>
        <v>0</v>
      </c>
      <c r="CC76" s="156">
        <f t="shared" si="43"/>
        <v>0</v>
      </c>
      <c r="CD76" s="156">
        <f t="shared" si="44"/>
        <v>0</v>
      </c>
      <c r="CE76" s="156">
        <f t="shared" si="45"/>
        <v>0</v>
      </c>
      <c r="CG76" s="156">
        <f t="shared" si="46"/>
        <v>0</v>
      </c>
      <c r="CH76" s="156">
        <f t="shared" si="47"/>
        <v>0</v>
      </c>
      <c r="CJ76" s="204" t="str">
        <f t="shared" si="48"/>
        <v>ok</v>
      </c>
      <c r="CK76" s="205">
        <f t="shared" si="30"/>
        <v>0</v>
      </c>
      <c r="CL76">
        <f t="shared" si="54"/>
        <v>0</v>
      </c>
      <c r="CN76" s="216">
        <f t="shared" si="49"/>
        <v>0</v>
      </c>
      <c r="CO76" s="216">
        <f t="shared" si="50"/>
        <v>0</v>
      </c>
      <c r="CP76" s="216">
        <f t="shared" si="29"/>
        <v>0</v>
      </c>
      <c r="CQ76" s="156">
        <f t="shared" si="31"/>
        <v>0</v>
      </c>
    </row>
    <row r="77" spans="1:95" x14ac:dyDescent="0.2">
      <c r="A77" s="73">
        <v>2252</v>
      </c>
      <c r="B77" s="25" t="s">
        <v>910</v>
      </c>
      <c r="C77" s="25" t="s">
        <v>703</v>
      </c>
      <c r="D77" s="78">
        <f t="array" ref="D77">SUM(IF('SAP report test'!$A$2:$A$2298=$A77,IF('SAP report test'!$D$2:$D$2298=D$3,'SAP report test'!$N$2:$N$2298)))-SUM(H77,L77,P77,T77,X77,AB77,AF77,AJ77,AN77)</f>
        <v>0</v>
      </c>
      <c r="E77" s="78">
        <f t="array" ref="E77">SUM(IF('SAP report test'!$A$2:$A$2298=$A77,IF('SAP report test'!$D$2:$D$2298=E$3,'SAP report test'!$N$2:$N$2298)))-SUM(I77,M77,Q77,U77,Y77,AC77,AG77,AK77,AO77)</f>
        <v>0</v>
      </c>
      <c r="F77" s="78">
        <f t="array" ref="F77">SUM(IF('SAP report test'!$A$2:$A$2298=$A77,IF('SAP report test'!$D$2:$D$2298=F$3,'SAP report test'!$N$2:$N$2298)))-SUM(J77,N77,R77,V77,Z77,AD77,AH77,AL77,AP77)</f>
        <v>0</v>
      </c>
      <c r="G77" s="78">
        <f t="array" ref="G77">SUM(IF('SAP report test'!$A$2:$A$2298=$A77,IF('SAP report test'!$D$2:$D$2298=G$3,'SAP report test'!$N$2:$N$2298)))-SUM(K77,O77,S77,W77,AA77,AE77,AI77,AM77,AQ77)</f>
        <v>0</v>
      </c>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S77" s="23"/>
      <c r="AT77" s="42"/>
      <c r="BJ77" s="23">
        <f t="shared" si="32"/>
        <v>0</v>
      </c>
      <c r="BK77" s="23">
        <f t="shared" si="33"/>
        <v>0</v>
      </c>
      <c r="BL77" s="23">
        <f t="shared" si="34"/>
        <v>0</v>
      </c>
      <c r="BM77" s="23">
        <f t="shared" si="35"/>
        <v>0</v>
      </c>
      <c r="BN77" s="23">
        <f t="shared" si="36"/>
        <v>0</v>
      </c>
      <c r="BO77" s="23">
        <f t="shared" si="37"/>
        <v>0</v>
      </c>
      <c r="BP77" s="23">
        <f t="shared" si="38"/>
        <v>0</v>
      </c>
      <c r="BQ77" s="23">
        <f t="shared" si="39"/>
        <v>0</v>
      </c>
      <c r="BR77" s="23">
        <f t="shared" si="51"/>
        <v>0</v>
      </c>
      <c r="BS77" s="23">
        <f t="shared" si="52"/>
        <v>0</v>
      </c>
      <c r="BT77" s="23">
        <f t="shared" si="53"/>
        <v>0</v>
      </c>
      <c r="BX77" s="73">
        <v>2252</v>
      </c>
      <c r="BY77" s="25" t="s">
        <v>910</v>
      </c>
      <c r="BZ77" s="23">
        <f t="shared" si="40"/>
        <v>0</v>
      </c>
      <c r="CA77" s="130">
        <f t="shared" si="41"/>
        <v>0</v>
      </c>
      <c r="CB77" s="156">
        <f t="shared" si="42"/>
        <v>0</v>
      </c>
      <c r="CC77" s="156">
        <f t="shared" si="43"/>
        <v>0</v>
      </c>
      <c r="CD77" s="156">
        <f t="shared" si="44"/>
        <v>0</v>
      </c>
      <c r="CE77" s="156">
        <f t="shared" si="45"/>
        <v>0</v>
      </c>
      <c r="CG77" s="156">
        <f t="shared" si="46"/>
        <v>0</v>
      </c>
      <c r="CH77" s="156">
        <f t="shared" si="47"/>
        <v>0</v>
      </c>
      <c r="CJ77" s="204" t="str">
        <f t="shared" si="48"/>
        <v>ok</v>
      </c>
      <c r="CK77" s="205">
        <f t="shared" si="30"/>
        <v>0</v>
      </c>
      <c r="CL77">
        <f t="shared" si="54"/>
        <v>0</v>
      </c>
      <c r="CN77" s="216">
        <f t="shared" si="49"/>
        <v>0</v>
      </c>
      <c r="CO77" s="216">
        <f t="shared" si="50"/>
        <v>0</v>
      </c>
      <c r="CP77" s="216">
        <f t="shared" si="29"/>
        <v>0</v>
      </c>
      <c r="CQ77" s="156">
        <f t="shared" si="31"/>
        <v>0</v>
      </c>
    </row>
    <row r="78" spans="1:95" x14ac:dyDescent="0.2">
      <c r="A78" s="73">
        <v>2254</v>
      </c>
      <c r="B78" s="25" t="s">
        <v>911</v>
      </c>
      <c r="C78" s="25" t="s">
        <v>702</v>
      </c>
      <c r="D78" s="78"/>
      <c r="E78" s="78"/>
      <c r="F78" s="78"/>
      <c r="G78" s="78"/>
      <c r="H78" s="147">
        <f t="array" ref="H78">SUM(IF('SAP report test'!$A$2:$A$2298=$A78,IF('SAP report test'!$D$2:$D$2298="CI04",'SAP report test'!$N$2:$N$2298)))</f>
        <v>0</v>
      </c>
      <c r="I78" s="148"/>
      <c r="J78" s="148"/>
      <c r="K78" s="149"/>
      <c r="L78" s="147">
        <f>SUMIF(Balances!$A$5:$A$313,$A78,Balances!$P$5:$P$313)-SUMIF(Funding!$A$6:$A$294,$A78,Funding!$D$6:$D$294)</f>
        <v>0</v>
      </c>
      <c r="M78" s="148"/>
      <c r="N78" s="148"/>
      <c r="O78" s="149"/>
      <c r="P78" s="147">
        <f>SUMIF(Balances!$A$5:$A$313,$A78,Balances!$Q$5:$Q$313)-SUMIF(Funding!$A$6:$A$294,$A78,Funding!$E$6:$E$294)</f>
        <v>0</v>
      </c>
      <c r="Q78" s="148"/>
      <c r="R78" s="148"/>
      <c r="S78" s="149"/>
      <c r="T78" s="147">
        <f>SUMIF(Balances!$A$5:$A$313,$A78,Balances!$R$5:$R$313)-SUMIF(Funding!$A$6:$A$294,$A78,Funding!$F$6:$F$294)</f>
        <v>0</v>
      </c>
      <c r="U78" s="148"/>
      <c r="V78" s="148"/>
      <c r="W78" s="149"/>
      <c r="X78" s="147">
        <f>SUMIF(Balances!$A$7:$A$313,$A78,Balances!$S$7:$S$313)</f>
        <v>0</v>
      </c>
      <c r="Y78" s="148"/>
      <c r="Z78" s="148"/>
      <c r="AA78" s="149"/>
      <c r="AB78" s="147">
        <f>SUMIF(Balances!$A$7:$A$313,$A78,Balances!$T$7:$T$313)</f>
        <v>0</v>
      </c>
      <c r="AC78" s="148"/>
      <c r="AD78" s="148"/>
      <c r="AE78" s="149"/>
      <c r="AF78" s="147"/>
      <c r="AG78" s="148"/>
      <c r="AH78" s="148"/>
      <c r="AI78" s="149"/>
      <c r="AJ78" s="147">
        <f t="array" ref="AJ78">SUM(IF('SAP report test'!$A$2:$A$2298=$A78,IF('SAP report test'!$D$2:$D$2298="CI03",'SAP report test'!$N$2:$N$2298)))+SUMIF(Balances!$A$7:$A$313,$A78,Balances!$V$7:$V$313)</f>
        <v>0</v>
      </c>
      <c r="AK78" s="148"/>
      <c r="AL78" s="148"/>
      <c r="AM78" s="149"/>
      <c r="AN78" s="147">
        <f>SUMIF(Balances!$A$5:$A$313,$A78,Balances!$O$5:$O$313)-SUMIF(Funding!$A$6:$A$294,$A78,Funding!$K$6:$K$294)</f>
        <v>-11042.5</v>
      </c>
      <c r="AO78" s="148"/>
      <c r="AP78" s="148"/>
      <c r="AQ78" s="149"/>
      <c r="AS78" s="23">
        <f>SUM(D78:AQ79)</f>
        <v>-6314.01</v>
      </c>
      <c r="AT78" s="42"/>
      <c r="AU78" s="23">
        <f>SUM(AS78:AT78)</f>
        <v>-6314.01</v>
      </c>
      <c r="AW78" s="23">
        <f>SUM(AN78:AQ79)</f>
        <v>-6314.5</v>
      </c>
      <c r="AX78" s="23">
        <f>SUM(H78:K79)</f>
        <v>0</v>
      </c>
      <c r="AY78" s="23">
        <f>SUM(L78:O79)</f>
        <v>0</v>
      </c>
      <c r="AZ78" s="23">
        <f>SUM(P78:S79)</f>
        <v>0</v>
      </c>
      <c r="BA78" s="23">
        <f>SUM(T78:W79)</f>
        <v>0</v>
      </c>
      <c r="BB78" s="23">
        <f>SUM(X78:AA79)</f>
        <v>0</v>
      </c>
      <c r="BC78" s="23">
        <f>SUM(AB78:AE79)</f>
        <v>0</v>
      </c>
      <c r="BD78" s="23">
        <f>SUM(AF78:AI79)</f>
        <v>0</v>
      </c>
      <c r="BE78" s="23">
        <f>SUM(AJ78:AM79)</f>
        <v>0</v>
      </c>
      <c r="BF78" s="23">
        <f>SUM(AW78:BE78)</f>
        <v>-6314.5</v>
      </c>
      <c r="BG78" s="23">
        <f>SUM(AS78-BF78)</f>
        <v>0.48999999999978172</v>
      </c>
      <c r="BH78" s="23">
        <f>SUM(AW78:BD78)</f>
        <v>-6314.5</v>
      </c>
      <c r="BJ78" s="23">
        <f t="shared" si="32"/>
        <v>-6314.5</v>
      </c>
      <c r="BK78" s="23">
        <f t="shared" si="33"/>
        <v>0</v>
      </c>
      <c r="BL78" s="23">
        <f t="shared" si="34"/>
        <v>0</v>
      </c>
      <c r="BM78" s="23">
        <f t="shared" si="35"/>
        <v>0</v>
      </c>
      <c r="BN78" s="23">
        <f t="shared" si="36"/>
        <v>0</v>
      </c>
      <c r="BO78" s="23">
        <f t="shared" si="37"/>
        <v>0</v>
      </c>
      <c r="BP78" s="23">
        <f t="shared" si="38"/>
        <v>0</v>
      </c>
      <c r="BQ78" s="23">
        <f t="shared" si="39"/>
        <v>0</v>
      </c>
      <c r="BR78" s="23">
        <f t="shared" si="51"/>
        <v>-6314.5</v>
      </c>
      <c r="BS78" s="23">
        <f t="shared" si="52"/>
        <v>0.48999999999978172</v>
      </c>
      <c r="BT78" s="23">
        <f t="shared" si="53"/>
        <v>-6314.5</v>
      </c>
      <c r="BX78" s="73">
        <v>2254</v>
      </c>
      <c r="BY78" s="25" t="s">
        <v>911</v>
      </c>
      <c r="BZ78" s="23">
        <f t="shared" si="40"/>
        <v>-6314.5</v>
      </c>
      <c r="CA78" s="130">
        <f t="shared" si="41"/>
        <v>0</v>
      </c>
      <c r="CB78" s="156">
        <f t="shared" si="42"/>
        <v>-6314.5</v>
      </c>
      <c r="CC78" s="156">
        <f t="shared" si="43"/>
        <v>-6315</v>
      </c>
      <c r="CD78" s="156">
        <f t="shared" si="44"/>
        <v>0</v>
      </c>
      <c r="CE78" s="156">
        <f t="shared" si="45"/>
        <v>-6315</v>
      </c>
      <c r="CG78" s="156">
        <f t="shared" si="46"/>
        <v>0.5</v>
      </c>
      <c r="CH78" s="156">
        <f t="shared" si="47"/>
        <v>0</v>
      </c>
      <c r="CJ78" s="204" t="str">
        <f t="shared" si="48"/>
        <v>ok</v>
      </c>
      <c r="CK78" s="205">
        <f t="shared" si="30"/>
        <v>0</v>
      </c>
      <c r="CL78">
        <f t="shared" si="54"/>
        <v>0</v>
      </c>
      <c r="CN78" s="216">
        <f t="shared" si="49"/>
        <v>-6314.5</v>
      </c>
      <c r="CO78" s="216">
        <f t="shared" si="50"/>
        <v>0</v>
      </c>
      <c r="CP78" s="216">
        <f t="shared" si="29"/>
        <v>-6314.5</v>
      </c>
      <c r="CQ78" s="156">
        <f t="shared" si="31"/>
        <v>0</v>
      </c>
    </row>
    <row r="79" spans="1:95" x14ac:dyDescent="0.2">
      <c r="A79" s="73">
        <v>2254</v>
      </c>
      <c r="B79" s="25" t="s">
        <v>911</v>
      </c>
      <c r="C79" s="25" t="s">
        <v>703</v>
      </c>
      <c r="D79" s="78">
        <f t="array" ref="D79">SUM(IF('SAP report test'!$A$2:$A$2298=$A79,IF('SAP report test'!$D$2:$D$2298=D$3,'SAP report test'!$N$2:$N$2298)))-SUM(H79,L79,P79,T79,X79,AB79,AF79,AJ79,AN79)</f>
        <v>0</v>
      </c>
      <c r="E79" s="78">
        <f t="array" ref="E79">SUM(IF('SAP report test'!$A$2:$A$2298=$A79,IF('SAP report test'!$D$2:$D$2298=E$3,'SAP report test'!$N$2:$N$2298)))-SUM(I79,M79,Q79,U79,Y79,AC79,AG79,AK79,AO79)</f>
        <v>0.48999999999978172</v>
      </c>
      <c r="F79" s="78">
        <f t="array" ref="F79">SUM(IF('SAP report test'!$A$2:$A$2298=$A79,IF('SAP report test'!$D$2:$D$2298=F$3,'SAP report test'!$N$2:$N$2298)))-SUM(J79,N79,R79,V79,Z79,AD79,AH79,AL79,AP79)</f>
        <v>0</v>
      </c>
      <c r="G79" s="78">
        <f t="array" ref="G79">SUM(IF('SAP report test'!$A$2:$A$2298=$A79,IF('SAP report test'!$D$2:$D$2298=G$3,'SAP report test'!$N$2:$N$2298)))-SUM(K79,O79,S79,W79,AA79,AE79,AI79,AM79,AQ79)</f>
        <v>0</v>
      </c>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v>4728</v>
      </c>
      <c r="AP79" s="62"/>
      <c r="AQ79" s="62"/>
      <c r="AS79" s="23"/>
      <c r="AT79" s="42"/>
      <c r="BJ79" s="23">
        <f t="shared" si="32"/>
        <v>0</v>
      </c>
      <c r="BK79" s="23">
        <f t="shared" si="33"/>
        <v>0</v>
      </c>
      <c r="BL79" s="23">
        <f t="shared" si="34"/>
        <v>0</v>
      </c>
      <c r="BM79" s="23">
        <f t="shared" si="35"/>
        <v>0</v>
      </c>
      <c r="BN79" s="23">
        <f t="shared" si="36"/>
        <v>0</v>
      </c>
      <c r="BO79" s="23">
        <f t="shared" si="37"/>
        <v>0</v>
      </c>
      <c r="BP79" s="23">
        <f t="shared" si="38"/>
        <v>0</v>
      </c>
      <c r="BQ79" s="23">
        <f t="shared" si="39"/>
        <v>0</v>
      </c>
      <c r="BR79" s="23">
        <f t="shared" si="51"/>
        <v>0</v>
      </c>
      <c r="BS79" s="23">
        <f t="shared" si="52"/>
        <v>0</v>
      </c>
      <c r="BT79" s="23">
        <f t="shared" si="53"/>
        <v>0</v>
      </c>
      <c r="BX79" s="73">
        <v>2254</v>
      </c>
      <c r="BY79" s="25" t="s">
        <v>911</v>
      </c>
      <c r="BZ79" s="23">
        <f t="shared" si="40"/>
        <v>0</v>
      </c>
      <c r="CA79" s="130">
        <f t="shared" si="41"/>
        <v>0</v>
      </c>
      <c r="CB79" s="156">
        <f t="shared" si="42"/>
        <v>0</v>
      </c>
      <c r="CC79" s="156">
        <f t="shared" si="43"/>
        <v>0</v>
      </c>
      <c r="CD79" s="156">
        <f t="shared" si="44"/>
        <v>0</v>
      </c>
      <c r="CE79" s="156">
        <f t="shared" si="45"/>
        <v>0</v>
      </c>
      <c r="CG79" s="156">
        <f t="shared" si="46"/>
        <v>0</v>
      </c>
      <c r="CH79" s="156">
        <f t="shared" si="47"/>
        <v>0</v>
      </c>
      <c r="CJ79" s="204" t="str">
        <f t="shared" si="48"/>
        <v>ok</v>
      </c>
      <c r="CK79" s="205">
        <f t="shared" si="30"/>
        <v>0</v>
      </c>
      <c r="CL79">
        <f t="shared" si="54"/>
        <v>0</v>
      </c>
      <c r="CN79" s="216">
        <f t="shared" si="49"/>
        <v>0</v>
      </c>
      <c r="CO79" s="216">
        <f t="shared" si="50"/>
        <v>0</v>
      </c>
      <c r="CP79" s="216">
        <f t="shared" si="29"/>
        <v>0</v>
      </c>
      <c r="CQ79" s="156">
        <f t="shared" si="31"/>
        <v>0</v>
      </c>
    </row>
    <row r="80" spans="1:95" x14ac:dyDescent="0.2">
      <c r="A80" s="73">
        <v>2255</v>
      </c>
      <c r="B80" s="25" t="s">
        <v>912</v>
      </c>
      <c r="C80" s="25" t="s">
        <v>702</v>
      </c>
      <c r="D80" s="78"/>
      <c r="E80" s="78"/>
      <c r="F80" s="78"/>
      <c r="G80" s="78"/>
      <c r="H80" s="147">
        <f t="array" ref="H80">SUM(IF('SAP report test'!$A$2:$A$2298=$A80,IF('SAP report test'!$D$2:$D$2298="CI04",'SAP report test'!$N$2:$N$2298)))</f>
        <v>0</v>
      </c>
      <c r="I80" s="148"/>
      <c r="J80" s="148"/>
      <c r="K80" s="149"/>
      <c r="L80" s="147">
        <f>SUMIF(Balances!$A$5:$A$313,$A80,Balances!$P$5:$P$313)-SUMIF(Funding!$A$6:$A$294,$A80,Funding!$D$6:$D$294)</f>
        <v>0</v>
      </c>
      <c r="M80" s="148"/>
      <c r="N80" s="148"/>
      <c r="O80" s="149"/>
      <c r="P80" s="147">
        <f>SUMIF(Balances!$A$5:$A$313,$A80,Balances!$Q$5:$Q$313)-SUMIF(Funding!$A$6:$A$294,$A80,Funding!$E$6:$E$294)</f>
        <v>0</v>
      </c>
      <c r="Q80" s="148"/>
      <c r="R80" s="148"/>
      <c r="S80" s="149"/>
      <c r="T80" s="147">
        <f>SUMIF(Balances!$A$5:$A$313,$A80,Balances!$R$5:$R$313)-SUMIF(Funding!$A$6:$A$294,$A80,Funding!$F$6:$F$294)</f>
        <v>0</v>
      </c>
      <c r="U80" s="148"/>
      <c r="V80" s="148"/>
      <c r="W80" s="149"/>
      <c r="X80" s="147">
        <f>SUMIF(Balances!$A$7:$A$313,$A80,Balances!$S$7:$S$313)</f>
        <v>0</v>
      </c>
      <c r="Y80" s="148"/>
      <c r="Z80" s="148"/>
      <c r="AA80" s="149"/>
      <c r="AB80" s="147">
        <f>SUMIF(Balances!$A$7:$A$313,$A80,Balances!$T$7:$T$313)</f>
        <v>0</v>
      </c>
      <c r="AC80" s="148"/>
      <c r="AD80" s="148"/>
      <c r="AE80" s="149"/>
      <c r="AF80" s="147"/>
      <c r="AG80" s="148"/>
      <c r="AH80" s="148"/>
      <c r="AI80" s="149"/>
      <c r="AJ80" s="147">
        <f t="array" ref="AJ80">SUM(IF('SAP report test'!$A$2:$A$2298=$A80,IF('SAP report test'!$D$2:$D$2298="CI03",'SAP report test'!$N$2:$N$2298)))+SUMIF(Balances!$A$7:$A$313,$A80,Balances!$V$7:$V$313)</f>
        <v>0</v>
      </c>
      <c r="AK80" s="148"/>
      <c r="AL80" s="148"/>
      <c r="AM80" s="149"/>
      <c r="AN80" s="147">
        <f>SUMIF(Balances!$A$5:$A$313,$A80,Balances!$O$5:$O$313)-SUMIF(Funding!$A$6:$A$294,$A80,Funding!$K$6:$K$294)</f>
        <v>0</v>
      </c>
      <c r="AO80" s="148"/>
      <c r="AP80" s="148"/>
      <c r="AQ80" s="149"/>
      <c r="AS80" s="23">
        <f>SUM(D80:AQ81)</f>
        <v>0</v>
      </c>
      <c r="AT80" s="42"/>
      <c r="AU80" s="23">
        <f>SUM(AS80:AT80)</f>
        <v>0</v>
      </c>
      <c r="AW80" s="23">
        <f>SUM(AN80:AQ81)</f>
        <v>0</v>
      </c>
      <c r="AX80" s="23">
        <f>SUM(H80:K81)</f>
        <v>0</v>
      </c>
      <c r="AY80" s="23">
        <f>SUM(L80:O81)</f>
        <v>0</v>
      </c>
      <c r="AZ80" s="23">
        <f>SUM(P80:S81)</f>
        <v>0</v>
      </c>
      <c r="BA80" s="23">
        <f>SUM(T80:W81)</f>
        <v>0</v>
      </c>
      <c r="BB80" s="23">
        <f>SUM(X80:AA81)</f>
        <v>0</v>
      </c>
      <c r="BC80" s="23">
        <f>SUM(AB80:AE81)</f>
        <v>0</v>
      </c>
      <c r="BD80" s="23">
        <f>SUM(AF80:AI81)</f>
        <v>0</v>
      </c>
      <c r="BE80" s="23">
        <f>SUM(AJ80:AM81)</f>
        <v>0</v>
      </c>
      <c r="BF80" s="23">
        <f>SUM(AW80:BE80)</f>
        <v>0</v>
      </c>
      <c r="BG80" s="23">
        <f>SUM(AS80-BF80)</f>
        <v>0</v>
      </c>
      <c r="BH80" s="23">
        <f>SUM(AW80:BD80)</f>
        <v>0</v>
      </c>
      <c r="BJ80" s="23">
        <f t="shared" si="32"/>
        <v>0</v>
      </c>
      <c r="BK80" s="23">
        <f t="shared" si="33"/>
        <v>0</v>
      </c>
      <c r="BL80" s="23">
        <f t="shared" si="34"/>
        <v>0</v>
      </c>
      <c r="BM80" s="23">
        <f t="shared" si="35"/>
        <v>0</v>
      </c>
      <c r="BN80" s="23">
        <f t="shared" si="36"/>
        <v>0</v>
      </c>
      <c r="BO80" s="23">
        <f t="shared" si="37"/>
        <v>0</v>
      </c>
      <c r="BP80" s="23">
        <f t="shared" si="38"/>
        <v>0</v>
      </c>
      <c r="BQ80" s="23">
        <f t="shared" si="39"/>
        <v>0</v>
      </c>
      <c r="BR80" s="23">
        <f t="shared" si="51"/>
        <v>0</v>
      </c>
      <c r="BS80" s="23">
        <f t="shared" si="52"/>
        <v>0</v>
      </c>
      <c r="BT80" s="23">
        <f t="shared" si="53"/>
        <v>0</v>
      </c>
      <c r="BX80" s="104">
        <v>2255</v>
      </c>
      <c r="BY80" s="105" t="s">
        <v>912</v>
      </c>
      <c r="BZ80" s="23">
        <f t="shared" si="40"/>
        <v>0</v>
      </c>
      <c r="CA80" s="130">
        <f t="shared" si="41"/>
        <v>0</v>
      </c>
      <c r="CB80" s="156">
        <f t="shared" si="42"/>
        <v>0</v>
      </c>
      <c r="CC80" s="156">
        <f t="shared" si="43"/>
        <v>0</v>
      </c>
      <c r="CD80" s="156">
        <f t="shared" si="44"/>
        <v>0</v>
      </c>
      <c r="CE80" s="156">
        <f t="shared" si="45"/>
        <v>0</v>
      </c>
      <c r="CG80" s="156">
        <f t="shared" si="46"/>
        <v>0</v>
      </c>
      <c r="CH80" s="156">
        <f t="shared" si="47"/>
        <v>0</v>
      </c>
      <c r="CJ80" s="204" t="str">
        <f t="shared" si="48"/>
        <v>ok</v>
      </c>
      <c r="CK80" s="205">
        <f t="shared" si="30"/>
        <v>0</v>
      </c>
      <c r="CL80">
        <f t="shared" si="54"/>
        <v>0</v>
      </c>
      <c r="CN80" s="216">
        <f t="shared" si="49"/>
        <v>0</v>
      </c>
      <c r="CO80" s="216">
        <f t="shared" si="50"/>
        <v>0</v>
      </c>
      <c r="CP80" s="216">
        <f t="shared" si="29"/>
        <v>0</v>
      </c>
      <c r="CQ80" s="156">
        <f t="shared" si="31"/>
        <v>0</v>
      </c>
    </row>
    <row r="81" spans="1:95" x14ac:dyDescent="0.2">
      <c r="A81" s="73">
        <v>2255</v>
      </c>
      <c r="B81" s="25" t="s">
        <v>912</v>
      </c>
      <c r="C81" s="25" t="s">
        <v>703</v>
      </c>
      <c r="D81" s="78">
        <f t="array" ref="D81">SUM(IF('SAP report test'!$A$2:$A$2298=$A81,IF('SAP report test'!$D$2:$D$2298=D$3,'SAP report test'!$N$2:$N$2298)))-SUM(H81,L81,P81,T81,X81,AB81,AF81,AJ81,AN81)</f>
        <v>0</v>
      </c>
      <c r="E81" s="78">
        <f t="array" ref="E81">SUM(IF('SAP report test'!$A$2:$A$2298=$A81,IF('SAP report test'!$D$2:$D$2298=E$3,'SAP report test'!$N$2:$N$2298)))-SUM(I81,M81,Q81,U81,Y81,AC81,AG81,AK81,AO81)</f>
        <v>0</v>
      </c>
      <c r="F81" s="78">
        <f t="array" ref="F81">SUM(IF('SAP report test'!$A$2:$A$2298=$A81,IF('SAP report test'!$D$2:$D$2298=F$3,'SAP report test'!$N$2:$N$2298)))-SUM(J81,N81,R81,V81,Z81,AD81,AH81,AL81,AP81)</f>
        <v>0</v>
      </c>
      <c r="G81" s="78">
        <f t="array" ref="G81">SUM(IF('SAP report test'!$A$2:$A$2298=$A81,IF('SAP report test'!$D$2:$D$2298=G$3,'SAP report test'!$N$2:$N$2298)))-SUM(K81,O81,S81,W81,AA81,AE81,AI81,AM81,AQ81)</f>
        <v>0</v>
      </c>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S81" s="23"/>
      <c r="AT81" s="42"/>
      <c r="BJ81" s="23">
        <f t="shared" si="32"/>
        <v>0</v>
      </c>
      <c r="BK81" s="23">
        <f t="shared" si="33"/>
        <v>0</v>
      </c>
      <c r="BL81" s="23">
        <f t="shared" si="34"/>
        <v>0</v>
      </c>
      <c r="BM81" s="23">
        <f t="shared" si="35"/>
        <v>0</v>
      </c>
      <c r="BN81" s="23">
        <f t="shared" si="36"/>
        <v>0</v>
      </c>
      <c r="BO81" s="23">
        <f t="shared" si="37"/>
        <v>0</v>
      </c>
      <c r="BP81" s="23">
        <f t="shared" si="38"/>
        <v>0</v>
      </c>
      <c r="BQ81" s="23">
        <f t="shared" si="39"/>
        <v>0</v>
      </c>
      <c r="BR81" s="23">
        <f t="shared" si="51"/>
        <v>0</v>
      </c>
      <c r="BS81" s="23">
        <f t="shared" si="52"/>
        <v>0</v>
      </c>
      <c r="BT81" s="23">
        <f t="shared" si="53"/>
        <v>0</v>
      </c>
      <c r="BX81" s="104">
        <v>2255</v>
      </c>
      <c r="BY81" s="105" t="s">
        <v>912</v>
      </c>
      <c r="BZ81" s="23">
        <f t="shared" si="40"/>
        <v>0</v>
      </c>
      <c r="CA81" s="130">
        <f t="shared" si="41"/>
        <v>0</v>
      </c>
      <c r="CB81" s="156">
        <f t="shared" si="42"/>
        <v>0</v>
      </c>
      <c r="CC81" s="156">
        <f t="shared" si="43"/>
        <v>0</v>
      </c>
      <c r="CD81" s="156">
        <f t="shared" si="44"/>
        <v>0</v>
      </c>
      <c r="CE81" s="156">
        <f t="shared" si="45"/>
        <v>0</v>
      </c>
      <c r="CG81" s="156">
        <f t="shared" si="46"/>
        <v>0</v>
      </c>
      <c r="CH81" s="156">
        <f t="shared" si="47"/>
        <v>0</v>
      </c>
      <c r="CJ81" s="204" t="str">
        <f t="shared" si="48"/>
        <v>ok</v>
      </c>
      <c r="CK81" s="205">
        <f t="shared" si="30"/>
        <v>0</v>
      </c>
      <c r="CL81">
        <f t="shared" si="54"/>
        <v>0</v>
      </c>
      <c r="CN81" s="216">
        <f t="shared" si="49"/>
        <v>0</v>
      </c>
      <c r="CO81" s="216">
        <f t="shared" si="50"/>
        <v>0</v>
      </c>
      <c r="CP81" s="216">
        <f t="shared" si="29"/>
        <v>0</v>
      </c>
      <c r="CQ81" s="156">
        <f t="shared" si="31"/>
        <v>0</v>
      </c>
    </row>
    <row r="82" spans="1:95" x14ac:dyDescent="0.2">
      <c r="A82" s="73">
        <v>2302</v>
      </c>
      <c r="B82" s="25" t="s">
        <v>1077</v>
      </c>
      <c r="C82" s="25" t="s">
        <v>702</v>
      </c>
      <c r="D82" s="78"/>
      <c r="E82" s="78"/>
      <c r="F82" s="78"/>
      <c r="G82" s="78"/>
      <c r="H82" s="147">
        <f t="array" ref="H82">SUM(IF('SAP report test'!$A$2:$A$2298=$A82,IF('SAP report test'!$D$2:$D$2298="CI04",'SAP report test'!$N$2:$N$2298)))</f>
        <v>0</v>
      </c>
      <c r="I82" s="148"/>
      <c r="J82" s="148"/>
      <c r="K82" s="149"/>
      <c r="L82" s="147">
        <f>SUMIF(Balances!$A$5:$A$313,$A82,Balances!$P$5:$P$313)-SUMIF(Funding!$A$6:$A$294,$A82,Funding!$D$6:$D$294)</f>
        <v>0</v>
      </c>
      <c r="M82" s="148"/>
      <c r="N82" s="148"/>
      <c r="O82" s="149"/>
      <c r="P82" s="147">
        <f>SUMIF(Balances!$A$5:$A$313,$A82,Balances!$Q$5:$Q$313)-SUMIF(Funding!$A$6:$A$294,$A82,Funding!$E$6:$E$294)</f>
        <v>0</v>
      </c>
      <c r="Q82" s="148"/>
      <c r="R82" s="148"/>
      <c r="S82" s="149"/>
      <c r="T82" s="147">
        <f>SUMIF(Balances!$A$5:$A$313,$A82,Balances!$R$5:$R$313)-SUMIF(Funding!$A$6:$A$294,$A82,Funding!$F$6:$F$294)</f>
        <v>0</v>
      </c>
      <c r="U82" s="148"/>
      <c r="V82" s="148"/>
      <c r="W82" s="149"/>
      <c r="X82" s="147">
        <f>SUMIF(Balances!$A$7:$A$313,$A82,Balances!$S$7:$S$313)</f>
        <v>0</v>
      </c>
      <c r="Y82" s="148"/>
      <c r="Z82" s="148"/>
      <c r="AA82" s="149"/>
      <c r="AB82" s="147">
        <f>SUMIF(Balances!$A$7:$A$313,$A82,Balances!$T$7:$T$313)</f>
        <v>0</v>
      </c>
      <c r="AC82" s="148"/>
      <c r="AD82" s="148"/>
      <c r="AE82" s="149"/>
      <c r="AF82" s="147"/>
      <c r="AG82" s="148"/>
      <c r="AH82" s="148"/>
      <c r="AI82" s="149"/>
      <c r="AJ82" s="147">
        <f t="array" ref="AJ82">SUM(IF('SAP report test'!$A$2:$A$2298=$A82,IF('SAP report test'!$D$2:$D$2298="CI03",'SAP report test'!$N$2:$N$2298)))+SUMIF(Balances!$A$7:$A$313,$A82,Balances!$V$7:$V$313)</f>
        <v>0</v>
      </c>
      <c r="AK82" s="148"/>
      <c r="AL82" s="148"/>
      <c r="AM82" s="149"/>
      <c r="AN82" s="147">
        <f>SUMIF(Balances!$A$5:$A$313,$A82,Balances!$O$5:$O$313)-SUMIF(Funding!$A$6:$A$294,$A82,Funding!$K$6:$K$294)</f>
        <v>0</v>
      </c>
      <c r="AO82" s="148"/>
      <c r="AP82" s="148"/>
      <c r="AQ82" s="149"/>
      <c r="AS82" s="23">
        <f>SUM(D82:AQ83)</f>
        <v>0</v>
      </c>
      <c r="AT82" s="42"/>
      <c r="AU82" s="23">
        <f>SUM(AS82:AT82)</f>
        <v>0</v>
      </c>
      <c r="AW82" s="23">
        <f>SUM(AN82:AQ83)</f>
        <v>0</v>
      </c>
      <c r="AX82" s="23">
        <f>SUM(H82:K83)</f>
        <v>0</v>
      </c>
      <c r="AY82" s="23">
        <f>SUM(L82:O83)</f>
        <v>0</v>
      </c>
      <c r="AZ82" s="23">
        <f>SUM(P82:S83)</f>
        <v>0</v>
      </c>
      <c r="BA82" s="23">
        <f>SUM(T82:W83)</f>
        <v>0</v>
      </c>
      <c r="BB82" s="23">
        <f>SUM(X82:AA83)</f>
        <v>0</v>
      </c>
      <c r="BC82" s="23">
        <f>SUM(AB82:AE83)</f>
        <v>0</v>
      </c>
      <c r="BD82" s="23">
        <f>SUM(AF82:AI83)</f>
        <v>0</v>
      </c>
      <c r="BE82" s="23">
        <f>SUM(AJ82:AM83)</f>
        <v>0</v>
      </c>
      <c r="BF82" s="23">
        <f>SUM(AW82:BE82)</f>
        <v>0</v>
      </c>
      <c r="BG82" s="23">
        <f>SUM(AS82-BF82)</f>
        <v>0</v>
      </c>
      <c r="BH82" s="23">
        <f>SUM(AW82:BD82)</f>
        <v>0</v>
      </c>
      <c r="BJ82" s="23">
        <f t="shared" si="32"/>
        <v>0</v>
      </c>
      <c r="BK82" s="23">
        <f t="shared" si="33"/>
        <v>0</v>
      </c>
      <c r="BL82" s="23">
        <f t="shared" si="34"/>
        <v>0</v>
      </c>
      <c r="BM82" s="23">
        <f t="shared" si="35"/>
        <v>0</v>
      </c>
      <c r="BN82" s="23">
        <f t="shared" si="36"/>
        <v>0</v>
      </c>
      <c r="BO82" s="23">
        <f t="shared" si="37"/>
        <v>0</v>
      </c>
      <c r="BP82" s="23">
        <f t="shared" si="38"/>
        <v>0</v>
      </c>
      <c r="BQ82" s="23">
        <f t="shared" si="39"/>
        <v>0</v>
      </c>
      <c r="BR82" s="23">
        <f t="shared" si="51"/>
        <v>0</v>
      </c>
      <c r="BS82" s="23">
        <f t="shared" si="52"/>
        <v>0</v>
      </c>
      <c r="BT82" s="23">
        <f t="shared" si="53"/>
        <v>0</v>
      </c>
      <c r="BX82" s="73">
        <v>2302</v>
      </c>
      <c r="BY82" s="25" t="s">
        <v>1077</v>
      </c>
      <c r="BZ82" s="23">
        <f t="shared" si="40"/>
        <v>0</v>
      </c>
      <c r="CA82" s="130">
        <f t="shared" si="41"/>
        <v>0</v>
      </c>
      <c r="CB82" s="156">
        <f t="shared" si="42"/>
        <v>0</v>
      </c>
      <c r="CC82" s="156">
        <f t="shared" si="43"/>
        <v>0</v>
      </c>
      <c r="CD82" s="156">
        <f t="shared" si="44"/>
        <v>0</v>
      </c>
      <c r="CE82" s="156">
        <f t="shared" si="45"/>
        <v>0</v>
      </c>
      <c r="CG82" s="156">
        <f t="shared" si="46"/>
        <v>0</v>
      </c>
      <c r="CH82" s="156">
        <f t="shared" si="47"/>
        <v>0</v>
      </c>
      <c r="CJ82" s="204" t="str">
        <f t="shared" si="48"/>
        <v>ok</v>
      </c>
      <c r="CK82" s="205">
        <f t="shared" si="30"/>
        <v>0</v>
      </c>
      <c r="CL82">
        <f t="shared" si="54"/>
        <v>0</v>
      </c>
      <c r="CN82" s="216">
        <f t="shared" si="49"/>
        <v>0</v>
      </c>
      <c r="CO82" s="216">
        <f t="shared" si="50"/>
        <v>0</v>
      </c>
      <c r="CP82" s="216">
        <f t="shared" si="29"/>
        <v>0</v>
      </c>
      <c r="CQ82" s="156">
        <f t="shared" si="31"/>
        <v>0</v>
      </c>
    </row>
    <row r="83" spans="1:95" x14ac:dyDescent="0.2">
      <c r="A83" s="73">
        <v>2302</v>
      </c>
      <c r="B83" s="25" t="s">
        <v>1077</v>
      </c>
      <c r="C83" s="25" t="s">
        <v>703</v>
      </c>
      <c r="D83" s="78">
        <f t="array" ref="D83">SUM(IF('SAP report test'!$A$2:$A$2298=$A83,IF('SAP report test'!$D$2:$D$2298=D$3,'SAP report test'!$N$2:$N$2298)))-SUM(H83,L83,P83,T83,X83,AB83,AF83,AJ83,AN83)</f>
        <v>0</v>
      </c>
      <c r="E83" s="78">
        <f t="array" ref="E83">SUM(IF('SAP report test'!$A$2:$A$2298=$A83,IF('SAP report test'!$D$2:$D$2298=E$3,'SAP report test'!$N$2:$N$2298)))-SUM(I83,M83,Q83,U83,Y83,AC83,AG83,AK83,AO83)</f>
        <v>0</v>
      </c>
      <c r="F83" s="78">
        <f t="array" ref="F83">SUM(IF('SAP report test'!$A$2:$A$2298=$A83,IF('SAP report test'!$D$2:$D$2298=F$3,'SAP report test'!$N$2:$N$2298)))-SUM(J83,N83,R83,V83,Z83,AD83,AH83,AL83,AP83)</f>
        <v>0</v>
      </c>
      <c r="G83" s="78">
        <f t="array" ref="G83">SUM(IF('SAP report test'!$A$2:$A$2298=$A83,IF('SAP report test'!$D$2:$D$2298=G$3,'SAP report test'!$N$2:$N$2298)))-SUM(K83,O83,S83,W83,AA83,AE83,AI83,AM83,AQ83)</f>
        <v>0</v>
      </c>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S83" s="23"/>
      <c r="AT83" s="42"/>
      <c r="BJ83" s="23">
        <f t="shared" si="32"/>
        <v>0</v>
      </c>
      <c r="BK83" s="23">
        <f t="shared" si="33"/>
        <v>0</v>
      </c>
      <c r="BL83" s="23">
        <f t="shared" si="34"/>
        <v>0</v>
      </c>
      <c r="BM83" s="23">
        <f t="shared" si="35"/>
        <v>0</v>
      </c>
      <c r="BN83" s="23">
        <f t="shared" si="36"/>
        <v>0</v>
      </c>
      <c r="BO83" s="23">
        <f t="shared" si="37"/>
        <v>0</v>
      </c>
      <c r="BP83" s="23">
        <f t="shared" si="38"/>
        <v>0</v>
      </c>
      <c r="BQ83" s="23">
        <f t="shared" si="39"/>
        <v>0</v>
      </c>
      <c r="BR83" s="23">
        <f t="shared" si="51"/>
        <v>0</v>
      </c>
      <c r="BS83" s="23">
        <f t="shared" si="52"/>
        <v>0</v>
      </c>
      <c r="BT83" s="23">
        <f t="shared" si="53"/>
        <v>0</v>
      </c>
      <c r="BX83" s="73">
        <v>2302</v>
      </c>
      <c r="BY83" s="25" t="s">
        <v>1077</v>
      </c>
      <c r="BZ83" s="23">
        <f t="shared" si="40"/>
        <v>0</v>
      </c>
      <c r="CA83" s="130">
        <f t="shared" si="41"/>
        <v>0</v>
      </c>
      <c r="CB83" s="156">
        <f t="shared" si="42"/>
        <v>0</v>
      </c>
      <c r="CC83" s="156">
        <f t="shared" si="43"/>
        <v>0</v>
      </c>
      <c r="CD83" s="156">
        <f t="shared" si="44"/>
        <v>0</v>
      </c>
      <c r="CE83" s="156">
        <f t="shared" si="45"/>
        <v>0</v>
      </c>
      <c r="CG83" s="156">
        <f t="shared" si="46"/>
        <v>0</v>
      </c>
      <c r="CH83" s="156">
        <f t="shared" si="47"/>
        <v>0</v>
      </c>
      <c r="CJ83" s="204" t="str">
        <f t="shared" si="48"/>
        <v>ok</v>
      </c>
      <c r="CK83" s="205">
        <f t="shared" si="30"/>
        <v>0</v>
      </c>
      <c r="CL83">
        <f t="shared" si="54"/>
        <v>0</v>
      </c>
      <c r="CN83" s="216">
        <f t="shared" si="49"/>
        <v>0</v>
      </c>
      <c r="CO83" s="216">
        <f t="shared" si="50"/>
        <v>0</v>
      </c>
      <c r="CP83" s="216">
        <f t="shared" si="29"/>
        <v>0</v>
      </c>
      <c r="CQ83" s="156">
        <f t="shared" si="31"/>
        <v>0</v>
      </c>
    </row>
    <row r="84" spans="1:95" x14ac:dyDescent="0.2">
      <c r="A84" s="73">
        <v>2303</v>
      </c>
      <c r="B84" s="25" t="s">
        <v>1078</v>
      </c>
      <c r="C84" s="25" t="s">
        <v>702</v>
      </c>
      <c r="D84" s="78"/>
      <c r="E84" s="78"/>
      <c r="F84" s="78"/>
      <c r="G84" s="78"/>
      <c r="H84" s="147">
        <f t="array" ref="H84">SUM(IF('SAP report test'!$A$2:$A$2298=$A84,IF('SAP report test'!$D$2:$D$2298="CI04",'SAP report test'!$N$2:$N$2298)))</f>
        <v>0</v>
      </c>
      <c r="I84" s="148"/>
      <c r="J84" s="148"/>
      <c r="K84" s="149"/>
      <c r="L84" s="147">
        <f>SUMIF(Balances!$A$5:$A$313,$A84,Balances!$P$5:$P$313)-SUMIF(Funding!$A$6:$A$294,$A84,Funding!$D$6:$D$294)</f>
        <v>0</v>
      </c>
      <c r="M84" s="148"/>
      <c r="N84" s="148"/>
      <c r="O84" s="149"/>
      <c r="P84" s="147">
        <f>SUMIF(Balances!$A$5:$A$313,$A84,Balances!$Q$5:$Q$313)-SUMIF(Funding!$A$6:$A$294,$A84,Funding!$E$6:$E$294)</f>
        <v>0</v>
      </c>
      <c r="Q84" s="148"/>
      <c r="R84" s="148"/>
      <c r="S84" s="149"/>
      <c r="T84" s="147">
        <f>SUMIF(Balances!$A$5:$A$313,$A84,Balances!$R$5:$R$313)-SUMIF(Funding!$A$6:$A$294,$A84,Funding!$F$6:$F$294)</f>
        <v>0</v>
      </c>
      <c r="U84" s="148"/>
      <c r="V84" s="148"/>
      <c r="W84" s="149"/>
      <c r="X84" s="147">
        <f>SUMIF(Balances!$A$7:$A$313,$A84,Balances!$S$7:$S$313)</f>
        <v>0</v>
      </c>
      <c r="Y84" s="148"/>
      <c r="Z84" s="148"/>
      <c r="AA84" s="149"/>
      <c r="AB84" s="147">
        <f>SUMIF(Balances!$A$7:$A$313,$A84,Balances!$T$7:$T$313)</f>
        <v>0</v>
      </c>
      <c r="AC84" s="148"/>
      <c r="AD84" s="148"/>
      <c r="AE84" s="149"/>
      <c r="AF84" s="147"/>
      <c r="AG84" s="148"/>
      <c r="AH84" s="148"/>
      <c r="AI84" s="149"/>
      <c r="AJ84" s="147">
        <f t="array" ref="AJ84">SUM(IF('SAP report test'!$A$2:$A$2298=$A84,IF('SAP report test'!$D$2:$D$2298="CI03",'SAP report test'!$N$2:$N$2298)))+SUMIF(Balances!$A$7:$A$313,$A84,Balances!$V$7:$V$313)</f>
        <v>0</v>
      </c>
      <c r="AK84" s="148"/>
      <c r="AL84" s="148"/>
      <c r="AM84" s="149"/>
      <c r="AN84" s="147">
        <f>SUMIF(Balances!$A$5:$A$313,$A84,Balances!$O$5:$O$313)-SUMIF(Funding!$A$6:$A$294,$A84,Funding!$K$6:$K$294)</f>
        <v>0</v>
      </c>
      <c r="AO84" s="148"/>
      <c r="AP84" s="148"/>
      <c r="AQ84" s="149"/>
      <c r="AS84" s="23">
        <f>SUM(D84:AQ85)</f>
        <v>0</v>
      </c>
      <c r="AT84" s="130"/>
      <c r="AU84" s="23">
        <f>SUM(AS84:AT84)</f>
        <v>0</v>
      </c>
      <c r="AW84" s="23">
        <f>SUM(AN84:AQ85)</f>
        <v>0</v>
      </c>
      <c r="AX84" s="23">
        <f>SUM(H84:K85)</f>
        <v>0</v>
      </c>
      <c r="AY84" s="23">
        <f>SUM(L84:O85)</f>
        <v>0</v>
      </c>
      <c r="AZ84" s="23">
        <f>SUM(P84:S85)</f>
        <v>0</v>
      </c>
      <c r="BA84" s="23">
        <f>SUM(T84:W85)</f>
        <v>0</v>
      </c>
      <c r="BB84" s="23">
        <f>SUM(X84:AA85)</f>
        <v>0</v>
      </c>
      <c r="BC84" s="23">
        <f>SUM(AB84:AE85)</f>
        <v>0</v>
      </c>
      <c r="BD84" s="23">
        <f>SUM(AF84:AI85)</f>
        <v>0</v>
      </c>
      <c r="BE84" s="23">
        <f>SUM(AJ84:AM85)</f>
        <v>0</v>
      </c>
      <c r="BF84" s="23">
        <f>SUM(AW84:BE84)</f>
        <v>0</v>
      </c>
      <c r="BG84" s="23">
        <f>SUM(AS84-BF84)</f>
        <v>0</v>
      </c>
      <c r="BH84" s="23">
        <f>SUM(AW84:BD84)</f>
        <v>0</v>
      </c>
      <c r="BJ84" s="23">
        <f t="shared" si="32"/>
        <v>0</v>
      </c>
      <c r="BK84" s="23">
        <f t="shared" si="33"/>
        <v>0</v>
      </c>
      <c r="BL84" s="23">
        <f t="shared" si="34"/>
        <v>0</v>
      </c>
      <c r="BM84" s="23">
        <f t="shared" si="35"/>
        <v>0</v>
      </c>
      <c r="BN84" s="23">
        <f t="shared" si="36"/>
        <v>0</v>
      </c>
      <c r="BO84" s="23">
        <f t="shared" si="37"/>
        <v>0</v>
      </c>
      <c r="BP84" s="23">
        <f t="shared" si="38"/>
        <v>0</v>
      </c>
      <c r="BQ84" s="23">
        <f t="shared" si="39"/>
        <v>0</v>
      </c>
      <c r="BR84" s="23">
        <f t="shared" si="51"/>
        <v>0</v>
      </c>
      <c r="BS84" s="23">
        <f t="shared" si="52"/>
        <v>0</v>
      </c>
      <c r="BT84" s="23">
        <f t="shared" si="53"/>
        <v>0</v>
      </c>
      <c r="BX84" s="73">
        <v>2303</v>
      </c>
      <c r="BY84" s="25" t="s">
        <v>1078</v>
      </c>
      <c r="BZ84" s="23">
        <f t="shared" si="40"/>
        <v>0</v>
      </c>
      <c r="CA84" s="130">
        <f t="shared" si="41"/>
        <v>0</v>
      </c>
      <c r="CB84" s="156">
        <f t="shared" si="42"/>
        <v>0</v>
      </c>
      <c r="CC84" s="156">
        <f t="shared" si="43"/>
        <v>0</v>
      </c>
      <c r="CD84" s="156">
        <f t="shared" si="44"/>
        <v>0</v>
      </c>
      <c r="CE84" s="156">
        <f t="shared" si="45"/>
        <v>0</v>
      </c>
      <c r="CG84" s="156">
        <f t="shared" si="46"/>
        <v>0</v>
      </c>
      <c r="CH84" s="156">
        <f t="shared" si="47"/>
        <v>0</v>
      </c>
      <c r="CJ84" s="204" t="str">
        <f t="shared" si="48"/>
        <v>ok</v>
      </c>
      <c r="CK84" s="205">
        <f t="shared" si="30"/>
        <v>0</v>
      </c>
      <c r="CL84">
        <f t="shared" si="54"/>
        <v>0</v>
      </c>
      <c r="CN84" s="216">
        <f t="shared" si="49"/>
        <v>0</v>
      </c>
      <c r="CO84" s="216">
        <f t="shared" si="50"/>
        <v>0</v>
      </c>
      <c r="CP84" s="216">
        <f t="shared" si="29"/>
        <v>0</v>
      </c>
      <c r="CQ84" s="156">
        <f t="shared" si="31"/>
        <v>0</v>
      </c>
    </row>
    <row r="85" spans="1:95" x14ac:dyDescent="0.2">
      <c r="A85" s="73">
        <v>2303</v>
      </c>
      <c r="B85" s="25" t="s">
        <v>1078</v>
      </c>
      <c r="C85" s="25" t="s">
        <v>703</v>
      </c>
      <c r="D85" s="78">
        <f t="array" ref="D85">SUM(IF('SAP report test'!$A$2:$A$2298=$A85,IF('SAP report test'!$D$2:$D$2298=D$3,'SAP report test'!$N$2:$N$2298)))-SUM(H85,L85,P85,T85,X85,AB85,AF85,AJ85,AN85)</f>
        <v>0</v>
      </c>
      <c r="E85" s="78">
        <f t="array" ref="E85">SUM(IF('SAP report test'!$A$2:$A$2298=$A85,IF('SAP report test'!$D$2:$D$2298=E$3,'SAP report test'!$N$2:$N$2298)))-SUM(I85,M85,Q85,U85,Y85,AC85,AG85,AK85,AO85)</f>
        <v>0</v>
      </c>
      <c r="F85" s="78">
        <f t="array" ref="F85">SUM(IF('SAP report test'!$A$2:$A$2298=$A85,IF('SAP report test'!$D$2:$D$2298=F$3,'SAP report test'!$N$2:$N$2298)))-SUM(J85,N85,R85,V85,Z85,AD85,AH85,AL85,AP85)</f>
        <v>0</v>
      </c>
      <c r="G85" s="78">
        <f t="array" ref="G85">SUM(IF('SAP report test'!$A$2:$A$2298=$A85,IF('SAP report test'!$D$2:$D$2298=G$3,'SAP report test'!$N$2:$N$2298)))-SUM(K85,O85,S85,W85,AA85,AE85,AI85,AM85,AQ85)</f>
        <v>0</v>
      </c>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255"/>
      <c r="AS85" s="23"/>
      <c r="AT85" s="42"/>
      <c r="BJ85" s="23">
        <f t="shared" si="32"/>
        <v>0</v>
      </c>
      <c r="BK85" s="23">
        <f t="shared" si="33"/>
        <v>0</v>
      </c>
      <c r="BL85" s="23">
        <f t="shared" si="34"/>
        <v>0</v>
      </c>
      <c r="BM85" s="23">
        <f t="shared" si="35"/>
        <v>0</v>
      </c>
      <c r="BN85" s="23">
        <f t="shared" si="36"/>
        <v>0</v>
      </c>
      <c r="BO85" s="23">
        <f t="shared" si="37"/>
        <v>0</v>
      </c>
      <c r="BP85" s="23">
        <f t="shared" si="38"/>
        <v>0</v>
      </c>
      <c r="BQ85" s="23">
        <f t="shared" si="39"/>
        <v>0</v>
      </c>
      <c r="BR85" s="23">
        <f t="shared" si="51"/>
        <v>0</v>
      </c>
      <c r="BS85" s="23">
        <f t="shared" si="52"/>
        <v>0</v>
      </c>
      <c r="BT85" s="23">
        <f t="shared" si="53"/>
        <v>0</v>
      </c>
      <c r="BX85" s="73">
        <v>2303</v>
      </c>
      <c r="BY85" s="25" t="s">
        <v>1078</v>
      </c>
      <c r="BZ85" s="23">
        <f t="shared" si="40"/>
        <v>0</v>
      </c>
      <c r="CA85" s="130">
        <f t="shared" si="41"/>
        <v>0</v>
      </c>
      <c r="CB85" s="156">
        <f t="shared" si="42"/>
        <v>0</v>
      </c>
      <c r="CC85" s="156">
        <f t="shared" si="43"/>
        <v>0</v>
      </c>
      <c r="CD85" s="156">
        <f t="shared" si="44"/>
        <v>0</v>
      </c>
      <c r="CE85" s="156">
        <f t="shared" si="45"/>
        <v>0</v>
      </c>
      <c r="CG85" s="156">
        <f t="shared" si="46"/>
        <v>0</v>
      </c>
      <c r="CH85" s="156">
        <f t="shared" si="47"/>
        <v>0</v>
      </c>
      <c r="CJ85" s="204" t="str">
        <f t="shared" si="48"/>
        <v>ok</v>
      </c>
      <c r="CK85" s="205">
        <f t="shared" si="30"/>
        <v>0</v>
      </c>
      <c r="CL85">
        <f t="shared" si="54"/>
        <v>0</v>
      </c>
      <c r="CN85" s="216">
        <f t="shared" si="49"/>
        <v>0</v>
      </c>
      <c r="CO85" s="216">
        <f t="shared" si="50"/>
        <v>0</v>
      </c>
      <c r="CP85" s="216">
        <f t="shared" si="29"/>
        <v>0</v>
      </c>
      <c r="CQ85" s="156">
        <f t="shared" si="31"/>
        <v>0</v>
      </c>
    </row>
    <row r="86" spans="1:95" x14ac:dyDescent="0.2">
      <c r="A86" s="73">
        <v>2304</v>
      </c>
      <c r="B86" s="25" t="s">
        <v>863</v>
      </c>
      <c r="C86" s="25" t="s">
        <v>702</v>
      </c>
      <c r="D86" s="78"/>
      <c r="E86" s="78"/>
      <c r="F86" s="78"/>
      <c r="G86" s="78"/>
      <c r="H86" s="147">
        <f t="array" ref="H86">SUM(IF('SAP report test'!$A$2:$A$2298=$A86,IF('SAP report test'!$D$2:$D$2298="CI04",'SAP report test'!$N$2:$N$2298)))</f>
        <v>0</v>
      </c>
      <c r="I86" s="148"/>
      <c r="J86" s="148"/>
      <c r="K86" s="149"/>
      <c r="L86" s="147">
        <f>SUMIF(Balances!$A$5:$A$313,$A86,Balances!$P$5:$P$313)-SUMIF(Funding!$A$6:$A$294,$A86,Funding!$D$6:$D$294)</f>
        <v>0</v>
      </c>
      <c r="M86" s="148"/>
      <c r="N86" s="148"/>
      <c r="O86" s="149"/>
      <c r="P86" s="147">
        <f>SUMIF(Balances!$A$5:$A$313,$A86,Balances!$Q$5:$Q$313)-SUMIF(Funding!$A$6:$A$294,$A86,Funding!$E$6:$E$294)</f>
        <v>0</v>
      </c>
      <c r="Q86" s="148"/>
      <c r="R86" s="148"/>
      <c r="S86" s="149"/>
      <c r="T86" s="147">
        <f>SUMIF(Balances!$A$5:$A$313,$A86,Balances!$R$5:$R$313)-SUMIF(Funding!$A$6:$A$294,$A86,Funding!$F$6:$F$294)</f>
        <v>0</v>
      </c>
      <c r="U86" s="148"/>
      <c r="V86" s="148"/>
      <c r="W86" s="149"/>
      <c r="X86" s="147">
        <f>SUMIF(Balances!$A$7:$A$313,$A86,Balances!$S$7:$S$313)</f>
        <v>0</v>
      </c>
      <c r="Y86" s="148"/>
      <c r="Z86" s="148"/>
      <c r="AA86" s="149"/>
      <c r="AB86" s="147">
        <f>SUMIF(Balances!$A$7:$A$313,$A86,Balances!$T$7:$T$313)</f>
        <v>0</v>
      </c>
      <c r="AC86" s="148"/>
      <c r="AD86" s="148"/>
      <c r="AE86" s="149"/>
      <c r="AF86" s="147"/>
      <c r="AG86" s="148"/>
      <c r="AH86" s="148"/>
      <c r="AI86" s="149"/>
      <c r="AJ86" s="147">
        <f t="array" ref="AJ86">SUM(IF('SAP report test'!$A$2:$A$2298=$A86,IF('SAP report test'!$D$2:$D$2298="CI03",'SAP report test'!$N$2:$N$2298)))+SUMIF(Balances!$A$7:$A$313,$A86,Balances!$V$7:$V$313)</f>
        <v>0</v>
      </c>
      <c r="AK86" s="148"/>
      <c r="AL86" s="148"/>
      <c r="AM86" s="149"/>
      <c r="AN86" s="147">
        <f>SUMIF(Balances!$A$5:$A$313,$A86,Balances!$O$5:$O$313)-SUMIF(Funding!$A$6:$A$294,$A86,Funding!$K$6:$K$294)</f>
        <v>0</v>
      </c>
      <c r="AO86" s="148"/>
      <c r="AP86" s="148"/>
      <c r="AQ86" s="149"/>
      <c r="AS86" s="23">
        <f>SUM(D86:AQ87)</f>
        <v>0</v>
      </c>
      <c r="AT86" s="42"/>
      <c r="AU86" s="23">
        <f>SUM(AS86:AT86)</f>
        <v>0</v>
      </c>
      <c r="AW86" s="23">
        <f>SUM(AN86:AQ87)</f>
        <v>0</v>
      </c>
      <c r="AX86" s="23">
        <f>SUM(H86:K87)</f>
        <v>0</v>
      </c>
      <c r="AY86" s="23">
        <f>SUM(L86:O87)</f>
        <v>0</v>
      </c>
      <c r="AZ86" s="23">
        <f>SUM(P86:S87)</f>
        <v>0</v>
      </c>
      <c r="BA86" s="23">
        <f>SUM(T86:W87)</f>
        <v>0</v>
      </c>
      <c r="BB86" s="23">
        <f>SUM(X86:AA87)</f>
        <v>0</v>
      </c>
      <c r="BC86" s="23">
        <f>SUM(AB86:AE87)</f>
        <v>0</v>
      </c>
      <c r="BD86" s="23">
        <f>SUM(AF86:AI87)</f>
        <v>0</v>
      </c>
      <c r="BE86" s="23">
        <f>SUM(AJ86:AM87)</f>
        <v>0</v>
      </c>
      <c r="BF86" s="23">
        <f>SUM(AW86:BE86)</f>
        <v>0</v>
      </c>
      <c r="BG86" s="23">
        <f>SUM(AS86-BF86)</f>
        <v>0</v>
      </c>
      <c r="BH86" s="23">
        <f>SUM(AW86:BD86)</f>
        <v>0</v>
      </c>
      <c r="BJ86" s="23">
        <f t="shared" si="32"/>
        <v>0</v>
      </c>
      <c r="BK86" s="23">
        <f t="shared" si="33"/>
        <v>0</v>
      </c>
      <c r="BL86" s="23">
        <f t="shared" si="34"/>
        <v>0</v>
      </c>
      <c r="BM86" s="23">
        <f t="shared" si="35"/>
        <v>0</v>
      </c>
      <c r="BN86" s="23">
        <f t="shared" si="36"/>
        <v>0</v>
      </c>
      <c r="BO86" s="23">
        <f t="shared" si="37"/>
        <v>0</v>
      </c>
      <c r="BP86" s="23">
        <f t="shared" si="38"/>
        <v>0</v>
      </c>
      <c r="BQ86" s="23">
        <f t="shared" si="39"/>
        <v>0</v>
      </c>
      <c r="BR86" s="23">
        <f t="shared" si="51"/>
        <v>0</v>
      </c>
      <c r="BS86" s="23">
        <f t="shared" si="52"/>
        <v>0</v>
      </c>
      <c r="BT86" s="23">
        <f t="shared" si="53"/>
        <v>0</v>
      </c>
      <c r="BX86" s="73">
        <v>2304</v>
      </c>
      <c r="BY86" s="25" t="s">
        <v>863</v>
      </c>
      <c r="BZ86" s="23">
        <f t="shared" si="40"/>
        <v>0</v>
      </c>
      <c r="CA86" s="130">
        <f t="shared" si="41"/>
        <v>0</v>
      </c>
      <c r="CB86" s="156">
        <f t="shared" si="42"/>
        <v>0</v>
      </c>
      <c r="CC86" s="156">
        <f t="shared" si="43"/>
        <v>0</v>
      </c>
      <c r="CD86" s="156">
        <f t="shared" si="44"/>
        <v>0</v>
      </c>
      <c r="CE86" s="156">
        <f t="shared" si="45"/>
        <v>0</v>
      </c>
      <c r="CG86" s="156">
        <f t="shared" si="46"/>
        <v>0</v>
      </c>
      <c r="CH86" s="156">
        <f t="shared" si="47"/>
        <v>0</v>
      </c>
      <c r="CJ86" s="204" t="str">
        <f t="shared" si="48"/>
        <v>ok</v>
      </c>
      <c r="CK86" s="205">
        <f t="shared" si="30"/>
        <v>0</v>
      </c>
      <c r="CL86">
        <f t="shared" si="54"/>
        <v>0</v>
      </c>
      <c r="CN86" s="216">
        <f t="shared" si="49"/>
        <v>0</v>
      </c>
      <c r="CO86" s="216">
        <f t="shared" si="50"/>
        <v>0</v>
      </c>
      <c r="CP86" s="216">
        <f t="shared" si="29"/>
        <v>0</v>
      </c>
      <c r="CQ86" s="156">
        <f t="shared" si="31"/>
        <v>0</v>
      </c>
    </row>
    <row r="87" spans="1:95" x14ac:dyDescent="0.2">
      <c r="A87" s="73">
        <v>2304</v>
      </c>
      <c r="B87" s="25" t="s">
        <v>863</v>
      </c>
      <c r="C87" s="25" t="s">
        <v>703</v>
      </c>
      <c r="D87" s="78">
        <f t="array" ref="D87">SUM(IF('SAP report test'!$A$2:$A$2298=$A87,IF('SAP report test'!$D$2:$D$2298=D$3,'SAP report test'!$N$2:$N$2298)))-SUM(H87,L87,P87,T87,X87,AB87,AF87,AJ87,AN87)</f>
        <v>0</v>
      </c>
      <c r="E87" s="78">
        <f t="array" ref="E87">SUM(IF('SAP report test'!$A$2:$A$2298=$A87,IF('SAP report test'!$D$2:$D$2298=E$3,'SAP report test'!$N$2:$N$2298)))-SUM(I87,M87,Q87,U87,Y87,AC87,AG87,AK87,AO87)</f>
        <v>0</v>
      </c>
      <c r="F87" s="78">
        <f t="array" ref="F87">SUM(IF('SAP report test'!$A$2:$A$2298=$A87,IF('SAP report test'!$D$2:$D$2298=F$3,'SAP report test'!$N$2:$N$2298)))-SUM(J87,N87,R87,V87,Z87,AD87,AH87,AL87,AP87)</f>
        <v>0</v>
      </c>
      <c r="G87" s="78">
        <f t="array" ref="G87">SUM(IF('SAP report test'!$A$2:$A$2298=$A87,IF('SAP report test'!$D$2:$D$2298=G$3,'SAP report test'!$N$2:$N$2298)))-SUM(K87,O87,S87,W87,AA87,AE87,AI87,AM87,AQ87)</f>
        <v>0</v>
      </c>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S87" s="23"/>
      <c r="AT87" s="42"/>
      <c r="BJ87" s="23">
        <f t="shared" si="32"/>
        <v>0</v>
      </c>
      <c r="BK87" s="23">
        <f t="shared" si="33"/>
        <v>0</v>
      </c>
      <c r="BL87" s="23">
        <f t="shared" si="34"/>
        <v>0</v>
      </c>
      <c r="BM87" s="23">
        <f t="shared" si="35"/>
        <v>0</v>
      </c>
      <c r="BN87" s="23">
        <f t="shared" si="36"/>
        <v>0</v>
      </c>
      <c r="BO87" s="23">
        <f t="shared" si="37"/>
        <v>0</v>
      </c>
      <c r="BP87" s="23">
        <f t="shared" si="38"/>
        <v>0</v>
      </c>
      <c r="BQ87" s="23">
        <f t="shared" si="39"/>
        <v>0</v>
      </c>
      <c r="BR87" s="23">
        <f t="shared" si="51"/>
        <v>0</v>
      </c>
      <c r="BS87" s="23">
        <f t="shared" si="52"/>
        <v>0</v>
      </c>
      <c r="BT87" s="23">
        <f t="shared" si="53"/>
        <v>0</v>
      </c>
      <c r="BX87" s="73">
        <v>2304</v>
      </c>
      <c r="BY87" s="25" t="s">
        <v>863</v>
      </c>
      <c r="BZ87" s="23">
        <f t="shared" si="40"/>
        <v>0</v>
      </c>
      <c r="CA87" s="130">
        <f t="shared" si="41"/>
        <v>0</v>
      </c>
      <c r="CB87" s="156">
        <f t="shared" si="42"/>
        <v>0</v>
      </c>
      <c r="CC87" s="156">
        <f t="shared" si="43"/>
        <v>0</v>
      </c>
      <c r="CD87" s="156">
        <f t="shared" si="44"/>
        <v>0</v>
      </c>
      <c r="CE87" s="156">
        <f t="shared" si="45"/>
        <v>0</v>
      </c>
      <c r="CG87" s="156">
        <f t="shared" si="46"/>
        <v>0</v>
      </c>
      <c r="CH87" s="156">
        <f t="shared" si="47"/>
        <v>0</v>
      </c>
      <c r="CJ87" s="204" t="str">
        <f t="shared" si="48"/>
        <v>ok</v>
      </c>
      <c r="CK87" s="205">
        <f t="shared" si="30"/>
        <v>0</v>
      </c>
      <c r="CL87">
        <f t="shared" si="54"/>
        <v>0</v>
      </c>
      <c r="CN87" s="216">
        <f t="shared" si="49"/>
        <v>0</v>
      </c>
      <c r="CO87" s="216">
        <f t="shared" si="50"/>
        <v>0</v>
      </c>
      <c r="CP87" s="216">
        <f t="shared" si="29"/>
        <v>0</v>
      </c>
      <c r="CQ87" s="156">
        <f t="shared" si="31"/>
        <v>0</v>
      </c>
    </row>
    <row r="88" spans="1:95" x14ac:dyDescent="0.2">
      <c r="A88" s="73">
        <v>2352</v>
      </c>
      <c r="B88" s="25" t="s">
        <v>913</v>
      </c>
      <c r="C88" s="25" t="s">
        <v>702</v>
      </c>
      <c r="D88" s="78"/>
      <c r="E88" s="78"/>
      <c r="F88" s="78"/>
      <c r="G88" s="78"/>
      <c r="H88" s="147">
        <f t="array" ref="H88">SUM(IF('SAP report test'!$A$2:$A$2298=$A88,IF('SAP report test'!$D$2:$D$2298="CI04",'SAP report test'!$N$2:$N$2298)))</f>
        <v>0</v>
      </c>
      <c r="I88" s="148"/>
      <c r="J88" s="148"/>
      <c r="K88" s="149"/>
      <c r="L88" s="147">
        <f>SUMIF(Balances!$A$5:$A$313,$A88,Balances!$P$5:$P$313)-SUMIF(Funding!$A$6:$A$294,$A88,Funding!$D$6:$D$294)</f>
        <v>0</v>
      </c>
      <c r="M88" s="148"/>
      <c r="N88" s="148"/>
      <c r="O88" s="149"/>
      <c r="P88" s="147">
        <f>SUMIF(Balances!$A$5:$A$313,$A88,Balances!$Q$5:$Q$313)-SUMIF(Funding!$A$6:$A$294,$A88,Funding!$E$6:$E$294)</f>
        <v>0</v>
      </c>
      <c r="Q88" s="148"/>
      <c r="R88" s="148"/>
      <c r="S88" s="149"/>
      <c r="T88" s="147">
        <f>SUMIF(Balances!$A$5:$A$313,$A88,Balances!$R$5:$R$313)-SUMIF(Funding!$A$6:$A$294,$A88,Funding!$F$6:$F$294)</f>
        <v>0</v>
      </c>
      <c r="U88" s="148"/>
      <c r="V88" s="148"/>
      <c r="W88" s="149"/>
      <c r="X88" s="147">
        <f>SUMIF(Balances!$A$7:$A$313,$A88,Balances!$S$7:$S$313)</f>
        <v>0</v>
      </c>
      <c r="Y88" s="148"/>
      <c r="Z88" s="148"/>
      <c r="AA88" s="149"/>
      <c r="AB88" s="147">
        <f>SUMIF(Balances!$A$7:$A$313,$A88,Balances!$T$7:$T$313)</f>
        <v>0</v>
      </c>
      <c r="AC88" s="148"/>
      <c r="AD88" s="148"/>
      <c r="AE88" s="149"/>
      <c r="AF88" s="147"/>
      <c r="AG88" s="148"/>
      <c r="AH88" s="148"/>
      <c r="AI88" s="149"/>
      <c r="AJ88" s="147">
        <f t="array" ref="AJ88">SUM(IF('SAP report test'!$A$2:$A$2298=$A88,IF('SAP report test'!$D$2:$D$2298="CI03",'SAP report test'!$N$2:$N$2298)))+SUMIF(Balances!$A$7:$A$313,$A88,Balances!$V$7:$V$313)</f>
        <v>0</v>
      </c>
      <c r="AK88" s="148"/>
      <c r="AL88" s="148"/>
      <c r="AM88" s="149"/>
      <c r="AN88" s="147">
        <f>SUMIF(Balances!$A$5:$A$313,$A88,Balances!$O$5:$O$313)-SUMIF(Funding!$A$6:$A$294,$A88,Funding!$K$6:$K$294)</f>
        <v>-17384.25</v>
      </c>
      <c r="AO88" s="148"/>
      <c r="AP88" s="148"/>
      <c r="AQ88" s="149"/>
      <c r="AS88" s="23">
        <f>SUM(D88:AQ89)</f>
        <v>-17384.25</v>
      </c>
      <c r="AT88" s="42"/>
      <c r="AU88" s="23">
        <f>SUM(AS88:AT88)</f>
        <v>-17384.25</v>
      </c>
      <c r="AW88" s="23">
        <f>SUM(AN88:AQ89)</f>
        <v>-17384.25</v>
      </c>
      <c r="AX88" s="23">
        <f>SUM(H88:K89)</f>
        <v>0</v>
      </c>
      <c r="AY88" s="23">
        <f>SUM(L88:O89)</f>
        <v>0</v>
      </c>
      <c r="AZ88" s="23">
        <f>SUM(P88:S89)</f>
        <v>0</v>
      </c>
      <c r="BA88" s="23">
        <f>SUM(T88:W89)</f>
        <v>0</v>
      </c>
      <c r="BB88" s="23">
        <f>SUM(X88:AA89)</f>
        <v>0</v>
      </c>
      <c r="BC88" s="23">
        <f>SUM(AB88:AE89)</f>
        <v>0</v>
      </c>
      <c r="BD88" s="23">
        <f>SUM(AF88:AI89)</f>
        <v>0</v>
      </c>
      <c r="BE88" s="23">
        <f>SUM(AJ88:AM89)</f>
        <v>0</v>
      </c>
      <c r="BF88" s="23">
        <f>SUM(AW88:BE88)</f>
        <v>-17384.25</v>
      </c>
      <c r="BG88" s="23">
        <f>SUM(AS88-BF88)</f>
        <v>0</v>
      </c>
      <c r="BH88" s="23">
        <f>SUM(AW88:BD88)</f>
        <v>-17384.25</v>
      </c>
      <c r="BJ88" s="23">
        <f t="shared" si="32"/>
        <v>-17384.25</v>
      </c>
      <c r="BK88" s="23">
        <f t="shared" si="33"/>
        <v>0</v>
      </c>
      <c r="BL88" s="23">
        <f t="shared" si="34"/>
        <v>0</v>
      </c>
      <c r="BM88" s="23">
        <f t="shared" si="35"/>
        <v>0</v>
      </c>
      <c r="BN88" s="23">
        <f t="shared" si="36"/>
        <v>0</v>
      </c>
      <c r="BO88" s="23">
        <f t="shared" si="37"/>
        <v>0</v>
      </c>
      <c r="BP88" s="23">
        <f t="shared" si="38"/>
        <v>0</v>
      </c>
      <c r="BQ88" s="23">
        <f t="shared" si="39"/>
        <v>0</v>
      </c>
      <c r="BR88" s="23">
        <f t="shared" si="51"/>
        <v>-17384.25</v>
      </c>
      <c r="BS88" s="23">
        <f t="shared" si="52"/>
        <v>0</v>
      </c>
      <c r="BT88" s="23">
        <f t="shared" si="53"/>
        <v>-17384.25</v>
      </c>
      <c r="BX88" s="73">
        <v>2352</v>
      </c>
      <c r="BY88" s="25" t="s">
        <v>913</v>
      </c>
      <c r="BZ88" s="23">
        <f t="shared" si="40"/>
        <v>-17384.25</v>
      </c>
      <c r="CA88" s="130">
        <f t="shared" si="41"/>
        <v>0</v>
      </c>
      <c r="CB88" s="156">
        <f t="shared" si="42"/>
        <v>-17384.25</v>
      </c>
      <c r="CC88" s="156">
        <f t="shared" si="43"/>
        <v>-17384</v>
      </c>
      <c r="CD88" s="156">
        <f t="shared" si="44"/>
        <v>0</v>
      </c>
      <c r="CE88" s="156">
        <f t="shared" si="45"/>
        <v>-17384</v>
      </c>
      <c r="CG88" s="156">
        <f t="shared" si="46"/>
        <v>-0.25</v>
      </c>
      <c r="CH88" s="156">
        <f t="shared" si="47"/>
        <v>0</v>
      </c>
      <c r="CJ88" s="204" t="str">
        <f t="shared" si="48"/>
        <v>ok</v>
      </c>
      <c r="CK88" s="205">
        <f t="shared" si="30"/>
        <v>0</v>
      </c>
      <c r="CL88">
        <f t="shared" si="54"/>
        <v>0</v>
      </c>
      <c r="CN88" s="216">
        <f t="shared" si="49"/>
        <v>-17384.25</v>
      </c>
      <c r="CO88" s="216">
        <f t="shared" si="50"/>
        <v>0</v>
      </c>
      <c r="CP88" s="216">
        <f t="shared" si="29"/>
        <v>-17384.25</v>
      </c>
      <c r="CQ88" s="156">
        <f t="shared" si="31"/>
        <v>0</v>
      </c>
    </row>
    <row r="89" spans="1:95" x14ac:dyDescent="0.2">
      <c r="A89" s="73">
        <v>2352</v>
      </c>
      <c r="B89" s="25" t="s">
        <v>913</v>
      </c>
      <c r="C89" s="25" t="s">
        <v>703</v>
      </c>
      <c r="D89" s="78">
        <f t="array" ref="D89">SUM(IF('SAP report test'!$A$2:$A$2298=$A89,IF('SAP report test'!$D$2:$D$2298=D$3,'SAP report test'!$N$2:$N$2298)))-SUM(H89,L89,P89,T89,X89,AB89,AF89,AJ89,AN89)</f>
        <v>0</v>
      </c>
      <c r="E89" s="78">
        <f t="array" ref="E89">SUM(IF('SAP report test'!$A$2:$A$2298=$A89,IF('SAP report test'!$D$2:$D$2298=E$3,'SAP report test'!$N$2:$N$2298)))-SUM(I89,M89,Q89,U89,Y89,AC89,AG89,AK89,AO89)</f>
        <v>0</v>
      </c>
      <c r="F89" s="78">
        <f t="array" ref="F89">SUM(IF('SAP report test'!$A$2:$A$2298=$A89,IF('SAP report test'!$D$2:$D$2298=F$3,'SAP report test'!$N$2:$N$2298)))-SUM(J89,N89,R89,V89,Z89,AD89,AH89,AL89,AP89)</f>
        <v>0</v>
      </c>
      <c r="G89" s="78">
        <f t="array" ref="G89">SUM(IF('SAP report test'!$A$2:$A$2298=$A89,IF('SAP report test'!$D$2:$D$2298=G$3,'SAP report test'!$N$2:$N$2298)))-SUM(K89,O89,S89,W89,AA89,AE89,AI89,AM89,AQ89)</f>
        <v>0</v>
      </c>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S89" s="23"/>
      <c r="AT89" s="42"/>
      <c r="BJ89" s="23">
        <f t="shared" si="32"/>
        <v>0</v>
      </c>
      <c r="BK89" s="23">
        <f t="shared" si="33"/>
        <v>0</v>
      </c>
      <c r="BL89" s="23">
        <f t="shared" si="34"/>
        <v>0</v>
      </c>
      <c r="BM89" s="23">
        <f t="shared" si="35"/>
        <v>0</v>
      </c>
      <c r="BN89" s="23">
        <f t="shared" si="36"/>
        <v>0</v>
      </c>
      <c r="BO89" s="23">
        <f t="shared" si="37"/>
        <v>0</v>
      </c>
      <c r="BP89" s="23">
        <f t="shared" si="38"/>
        <v>0</v>
      </c>
      <c r="BQ89" s="23">
        <f t="shared" si="39"/>
        <v>0</v>
      </c>
      <c r="BR89" s="23">
        <f t="shared" si="51"/>
        <v>0</v>
      </c>
      <c r="BS89" s="23">
        <f t="shared" si="52"/>
        <v>0</v>
      </c>
      <c r="BT89" s="23">
        <f t="shared" si="53"/>
        <v>0</v>
      </c>
      <c r="BX89" s="73">
        <v>2352</v>
      </c>
      <c r="BY89" s="25" t="s">
        <v>913</v>
      </c>
      <c r="BZ89" s="23">
        <f t="shared" si="40"/>
        <v>0</v>
      </c>
      <c r="CA89" s="130">
        <f t="shared" si="41"/>
        <v>0</v>
      </c>
      <c r="CB89" s="156">
        <f t="shared" si="42"/>
        <v>0</v>
      </c>
      <c r="CC89" s="156">
        <f t="shared" si="43"/>
        <v>0</v>
      </c>
      <c r="CD89" s="156">
        <f t="shared" si="44"/>
        <v>0</v>
      </c>
      <c r="CE89" s="156">
        <f t="shared" si="45"/>
        <v>0</v>
      </c>
      <c r="CG89" s="156">
        <f t="shared" si="46"/>
        <v>0</v>
      </c>
      <c r="CH89" s="156">
        <f t="shared" si="47"/>
        <v>0</v>
      </c>
      <c r="CJ89" s="204" t="str">
        <f t="shared" si="48"/>
        <v>ok</v>
      </c>
      <c r="CK89" s="205">
        <f t="shared" si="30"/>
        <v>0</v>
      </c>
      <c r="CL89">
        <f t="shared" si="54"/>
        <v>0</v>
      </c>
      <c r="CN89" s="216">
        <f t="shared" si="49"/>
        <v>0</v>
      </c>
      <c r="CO89" s="216">
        <f t="shared" si="50"/>
        <v>0</v>
      </c>
      <c r="CP89" s="216">
        <f t="shared" si="29"/>
        <v>0</v>
      </c>
      <c r="CQ89" s="156">
        <f t="shared" si="31"/>
        <v>0</v>
      </c>
    </row>
    <row r="90" spans="1:95" x14ac:dyDescent="0.2">
      <c r="A90" s="73">
        <v>2353</v>
      </c>
      <c r="B90" s="25" t="s">
        <v>864</v>
      </c>
      <c r="C90" s="25" t="s">
        <v>702</v>
      </c>
      <c r="D90" s="78"/>
      <c r="E90" s="78"/>
      <c r="F90" s="78"/>
      <c r="G90" s="78"/>
      <c r="H90" s="147">
        <f t="array" ref="H90">SUM(IF('SAP report test'!$A$2:$A$2298=$A90,IF('SAP report test'!$D$2:$D$2298="CI04",'SAP report test'!$N$2:$N$2298)))</f>
        <v>0</v>
      </c>
      <c r="I90" s="148"/>
      <c r="J90" s="148"/>
      <c r="K90" s="149"/>
      <c r="L90" s="147">
        <f>SUMIF(Balances!$A$5:$A$313,$A90,Balances!$P$5:$P$313)-SUMIF(Funding!$A$6:$A$294,$A90,Funding!$D$6:$D$294)</f>
        <v>0</v>
      </c>
      <c r="M90" s="148"/>
      <c r="N90" s="148"/>
      <c r="O90" s="149"/>
      <c r="P90" s="147">
        <f>SUMIF(Balances!$A$5:$A$313,$A90,Balances!$Q$5:$Q$313)-SUMIF(Funding!$A$6:$A$294,$A90,Funding!$E$6:$E$294)</f>
        <v>0</v>
      </c>
      <c r="Q90" s="148"/>
      <c r="R90" s="148"/>
      <c r="S90" s="149"/>
      <c r="T90" s="147">
        <f>SUMIF(Balances!$A$5:$A$313,$A90,Balances!$R$5:$R$313)-SUMIF(Funding!$A$6:$A$294,$A90,Funding!$F$6:$F$294)</f>
        <v>0</v>
      </c>
      <c r="U90" s="148"/>
      <c r="V90" s="148"/>
      <c r="W90" s="149"/>
      <c r="X90" s="147">
        <f>SUMIF(Balances!$A$7:$A$313,$A90,Balances!$S$7:$S$313)</f>
        <v>0</v>
      </c>
      <c r="Y90" s="148"/>
      <c r="Z90" s="148"/>
      <c r="AA90" s="149"/>
      <c r="AB90" s="147">
        <f>SUMIF(Balances!$A$7:$A$313,$A90,Balances!$T$7:$T$313)</f>
        <v>0</v>
      </c>
      <c r="AC90" s="148"/>
      <c r="AD90" s="148"/>
      <c r="AE90" s="149"/>
      <c r="AF90" s="147"/>
      <c r="AG90" s="148"/>
      <c r="AH90" s="148"/>
      <c r="AI90" s="149"/>
      <c r="AJ90" s="147">
        <f t="array" ref="AJ90">SUM(IF('SAP report test'!$A$2:$A$2298=$A90,IF('SAP report test'!$D$2:$D$2298="CI03",'SAP report test'!$N$2:$N$2298)))+SUMIF(Balances!$A$7:$A$313,$A90,Balances!$V$7:$V$313)</f>
        <v>0</v>
      </c>
      <c r="AK90" s="148"/>
      <c r="AL90" s="148"/>
      <c r="AM90" s="149"/>
      <c r="AN90" s="147">
        <f>SUMIF(Balances!$A$5:$A$313,$A90,Balances!$O$5:$O$313)-SUMIF(Funding!$A$6:$A$294,$A90,Funding!$K$6:$K$294)</f>
        <v>-27524.5</v>
      </c>
      <c r="AO90" s="148"/>
      <c r="AP90" s="148"/>
      <c r="AQ90" s="149"/>
      <c r="AS90" s="23">
        <f>SUM(D90:AQ91)</f>
        <v>-21307.65</v>
      </c>
      <c r="AT90" s="42"/>
      <c r="AU90" s="23">
        <f>SUM(AS90:AT90)</f>
        <v>-21307.65</v>
      </c>
      <c r="AW90" s="23">
        <f>SUM(AN90:AQ91)</f>
        <v>-21307.5</v>
      </c>
      <c r="AX90" s="23">
        <f>SUM(H90:K91)</f>
        <v>0</v>
      </c>
      <c r="AY90" s="23">
        <f>SUM(L90:O91)</f>
        <v>0</v>
      </c>
      <c r="AZ90" s="23">
        <f>SUM(P90:S91)</f>
        <v>0</v>
      </c>
      <c r="BA90" s="23">
        <f>SUM(T90:W91)</f>
        <v>0</v>
      </c>
      <c r="BB90" s="23">
        <f>SUM(X90:AA91)</f>
        <v>0</v>
      </c>
      <c r="BC90" s="23">
        <f>SUM(AB90:AE91)</f>
        <v>0</v>
      </c>
      <c r="BD90" s="23">
        <f>SUM(AF90:AI91)</f>
        <v>0</v>
      </c>
      <c r="BE90" s="23">
        <f>SUM(AJ90:AM91)</f>
        <v>0</v>
      </c>
      <c r="BF90" s="23">
        <f>SUM(AW90:BE90)</f>
        <v>-21307.5</v>
      </c>
      <c r="BG90" s="23">
        <f>SUM(AS90-BF90)</f>
        <v>-0.15000000000145519</v>
      </c>
      <c r="BH90" s="23">
        <f>SUM(AW90:BD90)</f>
        <v>-21307.5</v>
      </c>
      <c r="BJ90" s="23">
        <f t="shared" si="32"/>
        <v>-21307.5</v>
      </c>
      <c r="BK90" s="23">
        <f t="shared" si="33"/>
        <v>0</v>
      </c>
      <c r="BL90" s="23">
        <f t="shared" si="34"/>
        <v>0</v>
      </c>
      <c r="BM90" s="23">
        <f t="shared" si="35"/>
        <v>0</v>
      </c>
      <c r="BN90" s="23">
        <f t="shared" si="36"/>
        <v>0</v>
      </c>
      <c r="BO90" s="23">
        <f t="shared" si="37"/>
        <v>0</v>
      </c>
      <c r="BP90" s="23">
        <f t="shared" si="38"/>
        <v>0</v>
      </c>
      <c r="BQ90" s="23">
        <f t="shared" si="39"/>
        <v>0</v>
      </c>
      <c r="BR90" s="23">
        <f t="shared" si="51"/>
        <v>-21307.5</v>
      </c>
      <c r="BS90" s="23">
        <f t="shared" si="52"/>
        <v>-0.15000000000145519</v>
      </c>
      <c r="BT90" s="23">
        <f t="shared" si="53"/>
        <v>-21307.5</v>
      </c>
      <c r="BX90" s="73">
        <v>2353</v>
      </c>
      <c r="BY90" s="25" t="s">
        <v>864</v>
      </c>
      <c r="BZ90" s="23">
        <f t="shared" si="40"/>
        <v>-21307.5</v>
      </c>
      <c r="CA90" s="130">
        <f t="shared" si="41"/>
        <v>0</v>
      </c>
      <c r="CB90" s="156">
        <f t="shared" si="42"/>
        <v>-21307.5</v>
      </c>
      <c r="CC90" s="156">
        <f t="shared" si="43"/>
        <v>-21308</v>
      </c>
      <c r="CD90" s="156">
        <f t="shared" si="44"/>
        <v>0</v>
      </c>
      <c r="CE90" s="156">
        <f t="shared" si="45"/>
        <v>-21308</v>
      </c>
      <c r="CG90" s="156">
        <f t="shared" si="46"/>
        <v>0.5</v>
      </c>
      <c r="CH90" s="156">
        <f t="shared" si="47"/>
        <v>0</v>
      </c>
      <c r="CJ90" s="204" t="str">
        <f t="shared" si="48"/>
        <v>ok</v>
      </c>
      <c r="CK90" s="205">
        <f t="shared" si="30"/>
        <v>0</v>
      </c>
      <c r="CL90">
        <f t="shared" si="54"/>
        <v>0</v>
      </c>
      <c r="CN90" s="216">
        <f t="shared" si="49"/>
        <v>-21307.5</v>
      </c>
      <c r="CO90" s="216">
        <f t="shared" si="50"/>
        <v>0</v>
      </c>
      <c r="CP90" s="216">
        <f t="shared" si="29"/>
        <v>-21307.5</v>
      </c>
      <c r="CQ90" s="156">
        <f t="shared" si="31"/>
        <v>0</v>
      </c>
    </row>
    <row r="91" spans="1:95" x14ac:dyDescent="0.2">
      <c r="A91" s="73">
        <v>2353</v>
      </c>
      <c r="B91" s="25" t="s">
        <v>864</v>
      </c>
      <c r="C91" s="25" t="s">
        <v>703</v>
      </c>
      <c r="D91" s="78">
        <f t="array" ref="D91">SUM(IF('SAP report test'!$A$2:$A$2298=$A91,IF('SAP report test'!$D$2:$D$2298=D$3,'SAP report test'!$N$2:$N$2298)))-SUM(H91,L91,P91,T91,X91,AB91,AF91,AJ91,AN91)</f>
        <v>0</v>
      </c>
      <c r="E91" s="78">
        <f t="array" ref="E91">SUM(IF('SAP report test'!$A$2:$A$2298=$A91,IF('SAP report test'!$D$2:$D$2298=E$3,'SAP report test'!$N$2:$N$2298)))-SUM(I91,M91,Q91,U91,Y91,AC91,AG91,AK91,AO91)</f>
        <v>0</v>
      </c>
      <c r="F91" s="78">
        <f t="array" ref="F91">SUM(IF('SAP report test'!$A$2:$A$2298=$A91,IF('SAP report test'!$D$2:$D$2298=F$3,'SAP report test'!$N$2:$N$2298)))-SUM(J91,N91,R91,V91,Z91,AD91,AH91,AL91,AP91)</f>
        <v>0</v>
      </c>
      <c r="G91" s="78">
        <f t="array" ref="G91">SUM(IF('SAP report test'!$A$2:$A$2298=$A91,IF('SAP report test'!$D$2:$D$2298=G$3,'SAP report test'!$N$2:$N$2298)))-SUM(K91,O91,S91,W91,AA91,AE91,AI91,AM91,AQ91)</f>
        <v>-0.15000000000009095</v>
      </c>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v>4145</v>
      </c>
      <c r="AP91" s="62"/>
      <c r="AQ91" s="62">
        <v>2072</v>
      </c>
      <c r="AS91" s="23"/>
      <c r="AT91" s="42"/>
      <c r="BJ91" s="23">
        <f t="shared" si="32"/>
        <v>0</v>
      </c>
      <c r="BK91" s="23">
        <f t="shared" si="33"/>
        <v>0</v>
      </c>
      <c r="BL91" s="23">
        <f t="shared" si="34"/>
        <v>0</v>
      </c>
      <c r="BM91" s="23">
        <f t="shared" si="35"/>
        <v>0</v>
      </c>
      <c r="BN91" s="23">
        <f t="shared" si="36"/>
        <v>0</v>
      </c>
      <c r="BO91" s="23">
        <f t="shared" si="37"/>
        <v>0</v>
      </c>
      <c r="BP91" s="23">
        <f t="shared" si="38"/>
        <v>0</v>
      </c>
      <c r="BQ91" s="23">
        <f t="shared" si="39"/>
        <v>0</v>
      </c>
      <c r="BR91" s="23">
        <f t="shared" si="51"/>
        <v>0</v>
      </c>
      <c r="BS91" s="23">
        <f t="shared" si="52"/>
        <v>0</v>
      </c>
      <c r="BT91" s="23">
        <f t="shared" si="53"/>
        <v>0</v>
      </c>
      <c r="BX91" s="73">
        <v>2353</v>
      </c>
      <c r="BY91" s="25" t="s">
        <v>864</v>
      </c>
      <c r="BZ91" s="23">
        <f t="shared" si="40"/>
        <v>0</v>
      </c>
      <c r="CA91" s="130">
        <f t="shared" si="41"/>
        <v>0</v>
      </c>
      <c r="CB91" s="156">
        <f t="shared" si="42"/>
        <v>0</v>
      </c>
      <c r="CC91" s="156">
        <f t="shared" si="43"/>
        <v>0</v>
      </c>
      <c r="CD91" s="156">
        <f t="shared" si="44"/>
        <v>0</v>
      </c>
      <c r="CE91" s="156">
        <f t="shared" si="45"/>
        <v>0</v>
      </c>
      <c r="CG91" s="156">
        <f t="shared" si="46"/>
        <v>0</v>
      </c>
      <c r="CH91" s="156">
        <f t="shared" si="47"/>
        <v>0</v>
      </c>
      <c r="CJ91" s="204" t="str">
        <f t="shared" si="48"/>
        <v>ok</v>
      </c>
      <c r="CK91" s="205">
        <f t="shared" si="30"/>
        <v>0</v>
      </c>
      <c r="CL91">
        <f t="shared" si="54"/>
        <v>0</v>
      </c>
      <c r="CN91" s="216">
        <f t="shared" si="49"/>
        <v>0</v>
      </c>
      <c r="CO91" s="216">
        <f t="shared" si="50"/>
        <v>0</v>
      </c>
      <c r="CP91" s="216">
        <f t="shared" si="29"/>
        <v>0</v>
      </c>
      <c r="CQ91" s="156">
        <f t="shared" si="31"/>
        <v>0</v>
      </c>
    </row>
    <row r="92" spans="1:95" x14ac:dyDescent="0.2">
      <c r="A92" s="73">
        <v>2354</v>
      </c>
      <c r="B92" s="25" t="s">
        <v>914</v>
      </c>
      <c r="C92" s="25" t="s">
        <v>702</v>
      </c>
      <c r="D92" s="78"/>
      <c r="E92" s="78"/>
      <c r="F92" s="78"/>
      <c r="G92" s="78"/>
      <c r="H92" s="147">
        <f t="array" ref="H92">SUM(IF('SAP report test'!$A$2:$A$2298=$A92,IF('SAP report test'!$D$2:$D$2298="CI04",'SAP report test'!$N$2:$N$2298)))</f>
        <v>0</v>
      </c>
      <c r="I92" s="148"/>
      <c r="J92" s="148"/>
      <c r="K92" s="149"/>
      <c r="L92" s="147">
        <f>SUMIF(Balances!$A$5:$A$313,$A92,Balances!$P$5:$P$313)-SUMIF(Funding!$A$6:$A$294,$A92,Funding!$D$6:$D$294)</f>
        <v>0</v>
      </c>
      <c r="M92" s="148"/>
      <c r="N92" s="148"/>
      <c r="O92" s="149"/>
      <c r="P92" s="147">
        <f>SUMIF(Balances!$A$5:$A$313,$A92,Balances!$Q$5:$Q$313)-SUMIF(Funding!$A$6:$A$294,$A92,Funding!$E$6:$E$294)</f>
        <v>-69961.509999999995</v>
      </c>
      <c r="Q92" s="148"/>
      <c r="R92" s="148"/>
      <c r="S92" s="149"/>
      <c r="T92" s="147">
        <f>SUMIF(Balances!$A$5:$A$313,$A92,Balances!$R$5:$R$313)-SUMIF(Funding!$A$6:$A$294,$A92,Funding!$F$6:$F$294)</f>
        <v>0</v>
      </c>
      <c r="U92" s="148"/>
      <c r="V92" s="148"/>
      <c r="W92" s="149"/>
      <c r="X92" s="147">
        <f>SUMIF(Balances!$A$7:$A$313,$A92,Balances!$S$7:$S$313)</f>
        <v>0</v>
      </c>
      <c r="Y92" s="148"/>
      <c r="Z92" s="148"/>
      <c r="AA92" s="149"/>
      <c r="AB92" s="147">
        <f>SUMIF(Balances!$A$7:$A$313,$A92,Balances!$T$7:$T$313)</f>
        <v>0</v>
      </c>
      <c r="AC92" s="148"/>
      <c r="AD92" s="148"/>
      <c r="AE92" s="149"/>
      <c r="AF92" s="147"/>
      <c r="AG92" s="148"/>
      <c r="AH92" s="148"/>
      <c r="AI92" s="149"/>
      <c r="AJ92" s="147">
        <f t="array" ref="AJ92">SUM(IF('SAP report test'!$A$2:$A$2298=$A92,IF('SAP report test'!$D$2:$D$2298="CI03",'SAP report test'!$N$2:$N$2298)))+SUMIF(Balances!$A$7:$A$313,$A92,Balances!$V$7:$V$313)</f>
        <v>0</v>
      </c>
      <c r="AK92" s="148"/>
      <c r="AL92" s="148"/>
      <c r="AM92" s="149"/>
      <c r="AN92" s="147">
        <f>SUMIF(Balances!$A$5:$A$313,$A92,Balances!$O$5:$O$313)-SUMIF(Funding!$A$6:$A$294,$A92,Funding!$K$6:$K$294)</f>
        <v>-27119.25</v>
      </c>
      <c r="AO92" s="148"/>
      <c r="AP92" s="148"/>
      <c r="AQ92" s="149"/>
      <c r="AS92" s="23">
        <f>SUM(D92:AQ93)</f>
        <v>-11633.899999999994</v>
      </c>
      <c r="AT92" s="130"/>
      <c r="AU92" s="23">
        <f>SUM(AS92:AT92)</f>
        <v>-11633.899999999994</v>
      </c>
      <c r="AW92" s="23">
        <f>SUM(AN92:AQ93)</f>
        <v>-11634.25</v>
      </c>
      <c r="AX92" s="23">
        <f>SUM(H92:K93)</f>
        <v>0</v>
      </c>
      <c r="AY92" s="23">
        <f>SUM(L92:O93)</f>
        <v>0</v>
      </c>
      <c r="AZ92" s="23">
        <f>SUM(P92:S93)</f>
        <v>0.49000000000523869</v>
      </c>
      <c r="BA92" s="23">
        <f>SUM(T92:W93)</f>
        <v>0</v>
      </c>
      <c r="BB92" s="23">
        <f>SUM(X92:AA93)</f>
        <v>0</v>
      </c>
      <c r="BC92" s="23">
        <f>SUM(AB92:AE93)</f>
        <v>0</v>
      </c>
      <c r="BD92" s="23">
        <f>SUM(AF92:AI93)</f>
        <v>0</v>
      </c>
      <c r="BE92" s="23">
        <f>SUM(AJ92:AM93)</f>
        <v>0</v>
      </c>
      <c r="BF92" s="23">
        <f>SUM(AW92:BE92)</f>
        <v>-11633.759999999995</v>
      </c>
      <c r="BG92" s="23">
        <f>SUM(AS92-BF92)</f>
        <v>-0.13999999999941792</v>
      </c>
      <c r="BH92" s="23">
        <f>SUM(AW92:BD92)</f>
        <v>-11633.759999999995</v>
      </c>
      <c r="BJ92" s="23">
        <f t="shared" si="32"/>
        <v>-11634.25</v>
      </c>
      <c r="BK92" s="23">
        <f t="shared" si="33"/>
        <v>0</v>
      </c>
      <c r="BL92" s="23">
        <f t="shared" si="34"/>
        <v>0.49000000000523869</v>
      </c>
      <c r="BM92" s="23">
        <f t="shared" si="35"/>
        <v>0</v>
      </c>
      <c r="BN92" s="23">
        <f t="shared" si="36"/>
        <v>0</v>
      </c>
      <c r="BO92" s="23">
        <f t="shared" si="37"/>
        <v>0</v>
      </c>
      <c r="BP92" s="23">
        <f t="shared" si="38"/>
        <v>0</v>
      </c>
      <c r="BQ92" s="23">
        <f t="shared" si="39"/>
        <v>0</v>
      </c>
      <c r="BR92" s="23">
        <f t="shared" si="51"/>
        <v>-11633.759999999995</v>
      </c>
      <c r="BS92" s="23">
        <f t="shared" si="52"/>
        <v>-0.13999999999941792</v>
      </c>
      <c r="BT92" s="23">
        <f t="shared" si="53"/>
        <v>-11633.759999999995</v>
      </c>
      <c r="BX92" s="73">
        <v>2354</v>
      </c>
      <c r="BY92" s="25" t="s">
        <v>914</v>
      </c>
      <c r="BZ92" s="23">
        <f t="shared" si="40"/>
        <v>-11633.759999999995</v>
      </c>
      <c r="CA92" s="130">
        <f t="shared" si="41"/>
        <v>0</v>
      </c>
      <c r="CB92" s="156">
        <f t="shared" si="42"/>
        <v>-11633.759999999995</v>
      </c>
      <c r="CC92" s="156">
        <f t="shared" si="43"/>
        <v>-11634</v>
      </c>
      <c r="CD92" s="156">
        <f t="shared" si="44"/>
        <v>0</v>
      </c>
      <c r="CE92" s="156">
        <f t="shared" si="45"/>
        <v>-11634</v>
      </c>
      <c r="CG92" s="156">
        <f t="shared" si="46"/>
        <v>0.24000000000523869</v>
      </c>
      <c r="CH92" s="156">
        <f t="shared" si="47"/>
        <v>0</v>
      </c>
      <c r="CJ92" s="204" t="str">
        <f t="shared" si="48"/>
        <v>ok</v>
      </c>
      <c r="CK92" s="205">
        <f t="shared" si="30"/>
        <v>0</v>
      </c>
      <c r="CL92">
        <f t="shared" si="54"/>
        <v>0</v>
      </c>
      <c r="CN92" s="216">
        <f t="shared" si="49"/>
        <v>-11633.759999999995</v>
      </c>
      <c r="CO92" s="216">
        <f t="shared" si="50"/>
        <v>0</v>
      </c>
      <c r="CP92" s="216">
        <f t="shared" si="29"/>
        <v>-11633.759999999995</v>
      </c>
      <c r="CQ92" s="156">
        <f t="shared" si="31"/>
        <v>0</v>
      </c>
    </row>
    <row r="93" spans="1:95" x14ac:dyDescent="0.2">
      <c r="A93" s="73">
        <v>2354</v>
      </c>
      <c r="B93" s="25" t="s">
        <v>914</v>
      </c>
      <c r="C93" s="25" t="s">
        <v>703</v>
      </c>
      <c r="D93" s="78">
        <f t="array" ref="D93">SUM(IF('SAP report test'!$A$2:$A$2298=$A93,IF('SAP report test'!$D$2:$D$2298=D$3,'SAP report test'!$N$2:$N$2298)))-SUM(H93,L93,P93,T93,X93,AB93,AF93,AJ93,AN93)</f>
        <v>-0.27999999999883585</v>
      </c>
      <c r="E93" s="78">
        <f t="array" ref="E93">SUM(IF('SAP report test'!$A$2:$A$2298=$A93,IF('SAP report test'!$D$2:$D$2298=E$3,'SAP report test'!$N$2:$N$2298)))-SUM(I93,M93,Q93,U93,Y93,AC93,AG93,AK93,AO93)</f>
        <v>0.13999999999941792</v>
      </c>
      <c r="F93" s="78">
        <f t="array" ref="F93">SUM(IF('SAP report test'!$A$2:$A$2298=$A93,IF('SAP report test'!$D$2:$D$2298=F$3,'SAP report test'!$N$2:$N$2298)))-SUM(J93,N93,R93,V93,Z93,AD93,AH93,AL93,AP93)</f>
        <v>0</v>
      </c>
      <c r="G93" s="78">
        <f t="array" ref="G93">SUM(IF('SAP report test'!$A$2:$A$2298=$A93,IF('SAP report test'!$D$2:$D$2298=G$3,'SAP report test'!$N$2:$N$2298)))-SUM(K93,O93,S93,W93,AA93,AE93,AI93,AM93,AQ93)</f>
        <v>0</v>
      </c>
      <c r="H93" s="62"/>
      <c r="I93" s="62"/>
      <c r="J93" s="62"/>
      <c r="K93" s="62"/>
      <c r="L93" s="62"/>
      <c r="M93" s="62"/>
      <c r="N93" s="62"/>
      <c r="O93" s="62"/>
      <c r="P93" s="62">
        <v>1</v>
      </c>
      <c r="Q93" s="62">
        <v>69961</v>
      </c>
      <c r="R93" s="62"/>
      <c r="S93" s="62"/>
      <c r="T93" s="62"/>
      <c r="U93" s="62"/>
      <c r="V93" s="62"/>
      <c r="W93" s="62"/>
      <c r="X93" s="62"/>
      <c r="Y93" s="62"/>
      <c r="Z93" s="62"/>
      <c r="AA93" s="62"/>
      <c r="AB93" s="62"/>
      <c r="AC93" s="62"/>
      <c r="AD93" s="62"/>
      <c r="AE93" s="62"/>
      <c r="AF93" s="62"/>
      <c r="AG93" s="62"/>
      <c r="AH93" s="62"/>
      <c r="AI93" s="62"/>
      <c r="AJ93" s="62"/>
      <c r="AK93" s="62"/>
      <c r="AL93" s="62"/>
      <c r="AM93" s="62"/>
      <c r="AN93" s="62">
        <v>15485</v>
      </c>
      <c r="AO93" s="62"/>
      <c r="AP93" s="62"/>
      <c r="AQ93" s="62"/>
      <c r="AS93" s="23"/>
      <c r="AT93" s="42"/>
      <c r="BJ93" s="23">
        <f t="shared" si="32"/>
        <v>0</v>
      </c>
      <c r="BK93" s="23">
        <f t="shared" si="33"/>
        <v>0</v>
      </c>
      <c r="BL93" s="23">
        <f t="shared" si="34"/>
        <v>0</v>
      </c>
      <c r="BM93" s="23">
        <f t="shared" si="35"/>
        <v>0</v>
      </c>
      <c r="BN93" s="23">
        <f t="shared" si="36"/>
        <v>0</v>
      </c>
      <c r="BO93" s="23">
        <f t="shared" si="37"/>
        <v>0</v>
      </c>
      <c r="BP93" s="23">
        <f t="shared" si="38"/>
        <v>0</v>
      </c>
      <c r="BQ93" s="23">
        <f t="shared" si="39"/>
        <v>0</v>
      </c>
      <c r="BR93" s="23">
        <f t="shared" si="51"/>
        <v>0</v>
      </c>
      <c r="BS93" s="23">
        <f t="shared" si="52"/>
        <v>0</v>
      </c>
      <c r="BT93" s="23">
        <f t="shared" si="53"/>
        <v>0</v>
      </c>
      <c r="BX93" s="73">
        <v>2354</v>
      </c>
      <c r="BY93" s="25" t="s">
        <v>914</v>
      </c>
      <c r="BZ93" s="23">
        <f t="shared" si="40"/>
        <v>0</v>
      </c>
      <c r="CA93" s="130">
        <f t="shared" si="41"/>
        <v>0</v>
      </c>
      <c r="CB93" s="156">
        <f t="shared" si="42"/>
        <v>0</v>
      </c>
      <c r="CC93" s="156">
        <f t="shared" si="43"/>
        <v>0</v>
      </c>
      <c r="CD93" s="156">
        <f t="shared" si="44"/>
        <v>0</v>
      </c>
      <c r="CE93" s="156">
        <f t="shared" si="45"/>
        <v>0</v>
      </c>
      <c r="CG93" s="156">
        <f t="shared" si="46"/>
        <v>0</v>
      </c>
      <c r="CH93" s="156">
        <f t="shared" si="47"/>
        <v>0</v>
      </c>
      <c r="CJ93" s="204" t="str">
        <f t="shared" si="48"/>
        <v>ok</v>
      </c>
      <c r="CK93" s="205">
        <f t="shared" si="30"/>
        <v>0</v>
      </c>
      <c r="CL93">
        <f t="shared" si="54"/>
        <v>0</v>
      </c>
      <c r="CN93" s="216">
        <f t="shared" si="49"/>
        <v>0</v>
      </c>
      <c r="CO93" s="216">
        <f t="shared" si="50"/>
        <v>0</v>
      </c>
      <c r="CP93" s="216">
        <f t="shared" si="29"/>
        <v>0</v>
      </c>
      <c r="CQ93" s="156">
        <f t="shared" si="31"/>
        <v>0</v>
      </c>
    </row>
    <row r="94" spans="1:95" x14ac:dyDescent="0.2">
      <c r="A94" s="73">
        <v>2357</v>
      </c>
      <c r="B94" s="25" t="s">
        <v>915</v>
      </c>
      <c r="C94" s="25" t="s">
        <v>702</v>
      </c>
      <c r="D94" s="78"/>
      <c r="E94" s="78"/>
      <c r="F94" s="78"/>
      <c r="G94" s="78"/>
      <c r="H94" s="147">
        <f t="array" ref="H94">SUM(IF('SAP report test'!$A$2:$A$2298=$A94,IF('SAP report test'!$D$2:$D$2298="CI04",'SAP report test'!$N$2:$N$2298)))</f>
        <v>0</v>
      </c>
      <c r="I94" s="148"/>
      <c r="J94" s="148"/>
      <c r="K94" s="149"/>
      <c r="L94" s="147">
        <f>SUMIF(Balances!$A$5:$A$313,$A94,Balances!$P$5:$P$313)-SUMIF(Funding!$A$6:$A$294,$A94,Funding!$D$6:$D$294)</f>
        <v>0</v>
      </c>
      <c r="M94" s="148"/>
      <c r="N94" s="148"/>
      <c r="O94" s="149"/>
      <c r="P94" s="147">
        <f>SUMIF(Balances!$A$5:$A$313,$A94,Balances!$Q$5:$Q$313)-SUMIF(Funding!$A$6:$A$294,$A94,Funding!$E$6:$E$294)</f>
        <v>0</v>
      </c>
      <c r="Q94" s="148"/>
      <c r="R94" s="148"/>
      <c r="S94" s="149"/>
      <c r="T94" s="147">
        <f>SUMIF(Balances!$A$5:$A$313,$A94,Balances!$R$5:$R$313)-SUMIF(Funding!$A$6:$A$294,$A94,Funding!$F$6:$F$294)</f>
        <v>0</v>
      </c>
      <c r="U94" s="148"/>
      <c r="V94" s="148"/>
      <c r="W94" s="149"/>
      <c r="X94" s="147">
        <f>SUMIF(Balances!$A$7:$A$313,$A94,Balances!$S$7:$S$313)</f>
        <v>0</v>
      </c>
      <c r="Y94" s="148"/>
      <c r="Z94" s="148"/>
      <c r="AA94" s="149"/>
      <c r="AB94" s="147">
        <f>SUMIF(Balances!$A$7:$A$313,$A94,Balances!$T$7:$T$313)</f>
        <v>0</v>
      </c>
      <c r="AC94" s="148"/>
      <c r="AD94" s="148"/>
      <c r="AE94" s="149"/>
      <c r="AF94" s="147"/>
      <c r="AG94" s="148"/>
      <c r="AH94" s="148"/>
      <c r="AI94" s="149"/>
      <c r="AJ94" s="147">
        <f t="array" ref="AJ94">SUM(IF('SAP report test'!$A$2:$A$2298=$A94,IF('SAP report test'!$D$2:$D$2298="CI03",'SAP report test'!$N$2:$N$2298)))+SUMIF(Balances!$A$7:$A$313,$A94,Balances!$V$7:$V$313)</f>
        <v>0</v>
      </c>
      <c r="AK94" s="148"/>
      <c r="AL94" s="148"/>
      <c r="AM94" s="149"/>
      <c r="AN94" s="147">
        <f>SUMIF(Balances!$A$5:$A$313,$A94,Balances!$O$5:$O$313)-SUMIF(Funding!$A$6:$A$294,$A94,Funding!$K$6:$K$294)</f>
        <v>-11683.5</v>
      </c>
      <c r="AO94" s="148"/>
      <c r="AP94" s="148"/>
      <c r="AQ94" s="149"/>
      <c r="AS94" s="23">
        <f>SUM(D94:AQ95)</f>
        <v>-2166.7999999999993</v>
      </c>
      <c r="AT94" s="42"/>
      <c r="AU94" s="23">
        <f>SUM(AS94:AT94)</f>
        <v>-2166.7999999999993</v>
      </c>
      <c r="AW94" s="23">
        <f>SUM(AN94:AQ95)</f>
        <v>-2166.5</v>
      </c>
      <c r="AX94" s="23">
        <f>SUM(H94:K95)</f>
        <v>0</v>
      </c>
      <c r="AY94" s="23">
        <f>SUM(L94:O95)</f>
        <v>0</v>
      </c>
      <c r="AZ94" s="23">
        <f>SUM(P94:S95)</f>
        <v>0</v>
      </c>
      <c r="BA94" s="23">
        <f>SUM(T94:W95)</f>
        <v>0</v>
      </c>
      <c r="BB94" s="23">
        <f>SUM(X94:AA95)</f>
        <v>0</v>
      </c>
      <c r="BC94" s="23">
        <f>SUM(AB94:AE95)</f>
        <v>0</v>
      </c>
      <c r="BD94" s="23">
        <f>SUM(AF94:AI95)</f>
        <v>0</v>
      </c>
      <c r="BE94" s="23">
        <f>SUM(AJ94:AM95)</f>
        <v>0</v>
      </c>
      <c r="BF94" s="23">
        <f>SUM(AW94:BE94)</f>
        <v>-2166.5</v>
      </c>
      <c r="BG94" s="23">
        <f>SUM(AS94-BF94)</f>
        <v>-0.2999999999992724</v>
      </c>
      <c r="BH94" s="23">
        <f>SUM(AW94:BD94)</f>
        <v>-2166.5</v>
      </c>
      <c r="BJ94" s="23">
        <f t="shared" si="32"/>
        <v>-2166.5</v>
      </c>
      <c r="BK94" s="23">
        <f t="shared" si="33"/>
        <v>0</v>
      </c>
      <c r="BL94" s="23">
        <f t="shared" si="34"/>
        <v>0</v>
      </c>
      <c r="BM94" s="23">
        <f t="shared" si="35"/>
        <v>0</v>
      </c>
      <c r="BN94" s="23">
        <f t="shared" si="36"/>
        <v>0</v>
      </c>
      <c r="BO94" s="23">
        <f t="shared" si="37"/>
        <v>0</v>
      </c>
      <c r="BP94" s="23">
        <f t="shared" si="38"/>
        <v>0</v>
      </c>
      <c r="BQ94" s="23">
        <f t="shared" si="39"/>
        <v>0</v>
      </c>
      <c r="BR94" s="23">
        <f t="shared" si="51"/>
        <v>-2166.5</v>
      </c>
      <c r="BS94" s="23">
        <f t="shared" si="52"/>
        <v>-0.2999999999992724</v>
      </c>
      <c r="BT94" s="23">
        <f t="shared" si="53"/>
        <v>-2166.5</v>
      </c>
      <c r="BX94" s="73">
        <v>2357</v>
      </c>
      <c r="BY94" s="25" t="s">
        <v>915</v>
      </c>
      <c r="BZ94" s="23">
        <f t="shared" si="40"/>
        <v>-2166.5</v>
      </c>
      <c r="CA94" s="130">
        <f t="shared" si="41"/>
        <v>0</v>
      </c>
      <c r="CB94" s="156">
        <f t="shared" si="42"/>
        <v>-2166.5</v>
      </c>
      <c r="CC94" s="156">
        <f t="shared" si="43"/>
        <v>-2167</v>
      </c>
      <c r="CD94" s="156">
        <f t="shared" si="44"/>
        <v>0</v>
      </c>
      <c r="CE94" s="156">
        <f t="shared" si="45"/>
        <v>-2167</v>
      </c>
      <c r="CG94" s="156">
        <f t="shared" si="46"/>
        <v>0.5</v>
      </c>
      <c r="CH94" s="156">
        <f t="shared" si="47"/>
        <v>0</v>
      </c>
      <c r="CJ94" s="204" t="str">
        <f t="shared" si="48"/>
        <v>ok</v>
      </c>
      <c r="CK94" s="205">
        <f t="shared" si="30"/>
        <v>0</v>
      </c>
      <c r="CL94">
        <f t="shared" si="54"/>
        <v>0</v>
      </c>
      <c r="CN94" s="216">
        <f t="shared" si="49"/>
        <v>-2166.5</v>
      </c>
      <c r="CO94" s="216">
        <f t="shared" si="50"/>
        <v>0</v>
      </c>
      <c r="CP94" s="216">
        <f t="shared" si="29"/>
        <v>-2166.5</v>
      </c>
      <c r="CQ94" s="156">
        <f t="shared" si="31"/>
        <v>0</v>
      </c>
    </row>
    <row r="95" spans="1:95" x14ac:dyDescent="0.2">
      <c r="A95" s="73">
        <v>2357</v>
      </c>
      <c r="B95" s="25" t="s">
        <v>915</v>
      </c>
      <c r="C95" s="25" t="s">
        <v>703</v>
      </c>
      <c r="D95" s="78">
        <f t="array" ref="D95">SUM(IF('SAP report test'!$A$2:$A$2298=$A95,IF('SAP report test'!$D$2:$D$2298=D$3,'SAP report test'!$N$2:$N$2298)))-SUM(H95,L95,P95,T95,X95,AB95,AF95,AJ95,AN95)</f>
        <v>0</v>
      </c>
      <c r="E95" s="78">
        <f t="array" ref="E95">SUM(IF('SAP report test'!$A$2:$A$2298=$A95,IF('SAP report test'!$D$2:$D$2298=E$3,'SAP report test'!$N$2:$N$2298)))-SUM(I95,M95,Q95,U95,Y95,AC95,AG95,AK95,AO95)</f>
        <v>-0.2999999999992724</v>
      </c>
      <c r="F95" s="78">
        <f t="array" ref="F95">SUM(IF('SAP report test'!$A$2:$A$2298=$A95,IF('SAP report test'!$D$2:$D$2298=F$3,'SAP report test'!$N$2:$N$2298)))-SUM(J95,N95,R95,V95,Z95,AD95,AH95,AL95,AP95)</f>
        <v>0</v>
      </c>
      <c r="G95" s="78">
        <f t="array" ref="G95">SUM(IF('SAP report test'!$A$2:$A$2298=$A95,IF('SAP report test'!$D$2:$D$2298=G$3,'SAP report test'!$N$2:$N$2298)))-SUM(K95,O95,S95,W95,AA95,AE95,AI95,AM95,AQ95)</f>
        <v>0</v>
      </c>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v>9517</v>
      </c>
      <c r="AP95" s="62"/>
      <c r="AQ95" s="62"/>
      <c r="AS95" s="23"/>
      <c r="AT95" s="42"/>
      <c r="BJ95" s="23">
        <f t="shared" si="32"/>
        <v>0</v>
      </c>
      <c r="BK95" s="23">
        <f t="shared" si="33"/>
        <v>0</v>
      </c>
      <c r="BL95" s="23">
        <f t="shared" si="34"/>
        <v>0</v>
      </c>
      <c r="BM95" s="23">
        <f t="shared" si="35"/>
        <v>0</v>
      </c>
      <c r="BN95" s="23">
        <f t="shared" si="36"/>
        <v>0</v>
      </c>
      <c r="BO95" s="23">
        <f t="shared" si="37"/>
        <v>0</v>
      </c>
      <c r="BP95" s="23">
        <f t="shared" si="38"/>
        <v>0</v>
      </c>
      <c r="BQ95" s="23">
        <f t="shared" si="39"/>
        <v>0</v>
      </c>
      <c r="BR95" s="23">
        <f t="shared" si="51"/>
        <v>0</v>
      </c>
      <c r="BS95" s="23">
        <f t="shared" si="52"/>
        <v>0</v>
      </c>
      <c r="BT95" s="23">
        <f t="shared" si="53"/>
        <v>0</v>
      </c>
      <c r="BX95" s="73">
        <v>2357</v>
      </c>
      <c r="BY95" s="25" t="s">
        <v>915</v>
      </c>
      <c r="BZ95" s="23">
        <f t="shared" si="40"/>
        <v>0</v>
      </c>
      <c r="CA95" s="130">
        <f t="shared" si="41"/>
        <v>0</v>
      </c>
      <c r="CB95" s="156">
        <f t="shared" si="42"/>
        <v>0</v>
      </c>
      <c r="CC95" s="156">
        <f t="shared" si="43"/>
        <v>0</v>
      </c>
      <c r="CD95" s="156">
        <f t="shared" si="44"/>
        <v>0</v>
      </c>
      <c r="CE95" s="156">
        <f t="shared" si="45"/>
        <v>0</v>
      </c>
      <c r="CG95" s="156">
        <f t="shared" si="46"/>
        <v>0</v>
      </c>
      <c r="CH95" s="156">
        <f t="shared" si="47"/>
        <v>0</v>
      </c>
      <c r="CJ95" s="204" t="str">
        <f t="shared" si="48"/>
        <v>ok</v>
      </c>
      <c r="CK95" s="205">
        <f t="shared" si="30"/>
        <v>0</v>
      </c>
      <c r="CL95">
        <f t="shared" si="54"/>
        <v>0</v>
      </c>
      <c r="CN95" s="216">
        <f t="shared" si="49"/>
        <v>0</v>
      </c>
      <c r="CO95" s="216">
        <f t="shared" si="50"/>
        <v>0</v>
      </c>
      <c r="CP95" s="216">
        <f t="shared" si="29"/>
        <v>0</v>
      </c>
      <c r="CQ95" s="156">
        <f t="shared" si="31"/>
        <v>0</v>
      </c>
    </row>
    <row r="96" spans="1:95" x14ac:dyDescent="0.2">
      <c r="A96" s="73">
        <v>2401</v>
      </c>
      <c r="B96" s="25" t="s">
        <v>1079</v>
      </c>
      <c r="C96" s="25" t="s">
        <v>702</v>
      </c>
      <c r="D96" s="78"/>
      <c r="E96" s="78"/>
      <c r="F96" s="78"/>
      <c r="G96" s="78"/>
      <c r="H96" s="147">
        <f t="array" ref="H96">SUM(IF('SAP report test'!$A$2:$A$2298=$A96,IF('SAP report test'!$D$2:$D$2298="CI04",'SAP report test'!$N$2:$N$2298)))</f>
        <v>0</v>
      </c>
      <c r="I96" s="148"/>
      <c r="J96" s="148"/>
      <c r="K96" s="149"/>
      <c r="L96" s="147">
        <f>SUMIF(Balances!$A$5:$A$313,$A96,Balances!$P$5:$P$313)-SUMIF(Funding!$A$6:$A$294,$A96,Funding!$D$6:$D$294)</f>
        <v>0</v>
      </c>
      <c r="M96" s="148"/>
      <c r="N96" s="148"/>
      <c r="O96" s="149"/>
      <c r="P96" s="147">
        <f>SUMIF(Balances!$A$5:$A$313,$A96,Balances!$Q$5:$Q$313)-SUMIF(Funding!$A$6:$A$294,$A96,Funding!$E$6:$E$294)</f>
        <v>0</v>
      </c>
      <c r="Q96" s="148"/>
      <c r="R96" s="148"/>
      <c r="S96" s="149"/>
      <c r="T96" s="147">
        <f>SUMIF(Balances!$A$5:$A$313,$A96,Balances!$R$5:$R$313)-SUMIF(Funding!$A$6:$A$294,$A96,Funding!$F$6:$F$294)</f>
        <v>0</v>
      </c>
      <c r="U96" s="148"/>
      <c r="V96" s="148"/>
      <c r="W96" s="149"/>
      <c r="X96" s="147">
        <f>SUMIF(Balances!$A$7:$A$313,$A96,Balances!$S$7:$S$313)</f>
        <v>0</v>
      </c>
      <c r="Y96" s="148"/>
      <c r="Z96" s="148"/>
      <c r="AA96" s="149"/>
      <c r="AB96" s="147">
        <f>SUMIF(Balances!$A$7:$A$313,$A96,Balances!$T$7:$T$313)</f>
        <v>0</v>
      </c>
      <c r="AC96" s="148"/>
      <c r="AD96" s="148"/>
      <c r="AE96" s="149"/>
      <c r="AF96" s="147"/>
      <c r="AG96" s="148"/>
      <c r="AH96" s="148"/>
      <c r="AI96" s="149"/>
      <c r="AJ96" s="147">
        <f t="array" ref="AJ96">SUM(IF('SAP report test'!$A$2:$A$2298=$A96,IF('SAP report test'!$D$2:$D$2298="CI03",'SAP report test'!$N$2:$N$2298)))+SUMIF(Balances!$A$7:$A$313,$A96,Balances!$V$7:$V$313)</f>
        <v>0</v>
      </c>
      <c r="AK96" s="148"/>
      <c r="AL96" s="148"/>
      <c r="AM96" s="149"/>
      <c r="AN96" s="147">
        <f>SUMIF(Balances!$A$5:$A$313,$A96,Balances!$O$5:$O$313)-SUMIF(Funding!$A$6:$A$294,$A96,Funding!$K$6:$K$294)</f>
        <v>0</v>
      </c>
      <c r="AO96" s="148"/>
      <c r="AP96" s="148"/>
      <c r="AQ96" s="149"/>
      <c r="AS96" s="23">
        <f>SUM(D96:AQ97)</f>
        <v>0</v>
      </c>
      <c r="AT96" s="42"/>
      <c r="AU96" s="23">
        <f>SUM(AS96:AT96)</f>
        <v>0</v>
      </c>
      <c r="AW96" s="23">
        <f>SUM(AN96:AQ97)</f>
        <v>0</v>
      </c>
      <c r="AX96" s="23">
        <f>SUM(H96:K97)</f>
        <v>0</v>
      </c>
      <c r="AY96" s="23">
        <f>SUM(L96:O97)</f>
        <v>0</v>
      </c>
      <c r="AZ96" s="23">
        <f>SUM(P96:S97)</f>
        <v>0</v>
      </c>
      <c r="BA96" s="23">
        <f>SUM(T96:W97)</f>
        <v>0</v>
      </c>
      <c r="BB96" s="23">
        <f>SUM(X96:AA97)</f>
        <v>0</v>
      </c>
      <c r="BC96" s="23">
        <f>SUM(AB96:AE97)</f>
        <v>0</v>
      </c>
      <c r="BD96" s="23">
        <f>SUM(AF96:AI97)</f>
        <v>0</v>
      </c>
      <c r="BE96" s="23">
        <f>SUM(AJ96:AM97)</f>
        <v>0</v>
      </c>
      <c r="BF96" s="23">
        <f>SUM(AW96:BE96)</f>
        <v>0</v>
      </c>
      <c r="BG96" s="23">
        <f>SUM(AS96-BF96)</f>
        <v>0</v>
      </c>
      <c r="BH96" s="23">
        <f>SUM(AW96:BD96)</f>
        <v>0</v>
      </c>
      <c r="BJ96" s="23">
        <f t="shared" si="32"/>
        <v>0</v>
      </c>
      <c r="BK96" s="23">
        <f t="shared" si="33"/>
        <v>0</v>
      </c>
      <c r="BL96" s="23">
        <f t="shared" si="34"/>
        <v>0</v>
      </c>
      <c r="BM96" s="23">
        <f t="shared" si="35"/>
        <v>0</v>
      </c>
      <c r="BN96" s="23">
        <f t="shared" si="36"/>
        <v>0</v>
      </c>
      <c r="BO96" s="23">
        <f t="shared" si="37"/>
        <v>0</v>
      </c>
      <c r="BP96" s="23">
        <f t="shared" si="38"/>
        <v>0</v>
      </c>
      <c r="BQ96" s="23">
        <f t="shared" si="39"/>
        <v>0</v>
      </c>
      <c r="BR96" s="23">
        <f t="shared" si="51"/>
        <v>0</v>
      </c>
      <c r="BS96" s="23">
        <f t="shared" si="52"/>
        <v>0</v>
      </c>
      <c r="BT96" s="23">
        <f t="shared" si="53"/>
        <v>0</v>
      </c>
      <c r="BX96" s="73">
        <v>2401</v>
      </c>
      <c r="BY96" s="25" t="s">
        <v>1079</v>
      </c>
      <c r="BZ96" s="23">
        <f t="shared" si="40"/>
        <v>0</v>
      </c>
      <c r="CA96" s="130">
        <f t="shared" si="41"/>
        <v>0</v>
      </c>
      <c r="CB96" s="156">
        <f t="shared" si="42"/>
        <v>0</v>
      </c>
      <c r="CC96" s="156">
        <f t="shared" si="43"/>
        <v>0</v>
      </c>
      <c r="CD96" s="156">
        <f t="shared" si="44"/>
        <v>0</v>
      </c>
      <c r="CE96" s="156">
        <f t="shared" si="45"/>
        <v>0</v>
      </c>
      <c r="CG96" s="156">
        <f t="shared" si="46"/>
        <v>0</v>
      </c>
      <c r="CH96" s="156">
        <f t="shared" si="47"/>
        <v>0</v>
      </c>
      <c r="CJ96" s="204" t="str">
        <f t="shared" si="48"/>
        <v>ok</v>
      </c>
      <c r="CK96" s="205">
        <f t="shared" si="30"/>
        <v>0</v>
      </c>
      <c r="CL96">
        <f t="shared" si="54"/>
        <v>0</v>
      </c>
      <c r="CN96" s="216">
        <f t="shared" si="49"/>
        <v>0</v>
      </c>
      <c r="CO96" s="216">
        <f t="shared" si="50"/>
        <v>0</v>
      </c>
      <c r="CP96" s="216">
        <f t="shared" si="29"/>
        <v>0</v>
      </c>
      <c r="CQ96" s="156">
        <f t="shared" si="31"/>
        <v>0</v>
      </c>
    </row>
    <row r="97" spans="1:95" x14ac:dyDescent="0.2">
      <c r="A97" s="73">
        <v>2401</v>
      </c>
      <c r="B97" s="25" t="s">
        <v>1079</v>
      </c>
      <c r="C97" s="25" t="s">
        <v>703</v>
      </c>
      <c r="D97" s="78">
        <f t="array" ref="D97">SUM(IF('SAP report test'!$A$2:$A$2298=$A97,IF('SAP report test'!$D$2:$D$2298=D$3,'SAP report test'!$N$2:$N$2298)))-SUM(H97,L97,P97,T97,X97,AB97,AF97,AJ97,AN97)</f>
        <v>0</v>
      </c>
      <c r="E97" s="78">
        <f t="array" ref="E97">SUM(IF('SAP report test'!$A$2:$A$2298=$A97,IF('SAP report test'!$D$2:$D$2298=E$3,'SAP report test'!$N$2:$N$2298)))-SUM(I97,M97,Q97,U97,Y97,AC97,AG97,AK97,AO97)</f>
        <v>0</v>
      </c>
      <c r="F97" s="78">
        <f t="array" ref="F97">SUM(IF('SAP report test'!$A$2:$A$2298=$A97,IF('SAP report test'!$D$2:$D$2298=F$3,'SAP report test'!$N$2:$N$2298)))-SUM(J97,N97,R97,V97,Z97,AD97,AH97,AL97,AP97)</f>
        <v>0</v>
      </c>
      <c r="G97" s="78">
        <f t="array" ref="G97">SUM(IF('SAP report test'!$A$2:$A$2298=$A97,IF('SAP report test'!$D$2:$D$2298=G$3,'SAP report test'!$N$2:$N$2298)))-SUM(K97,O97,S97,W97,AA97,AE97,AI97,AM97,AQ97)</f>
        <v>0</v>
      </c>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S97" s="23"/>
      <c r="AT97" s="42"/>
      <c r="BJ97" s="23">
        <f t="shared" si="32"/>
        <v>0</v>
      </c>
      <c r="BK97" s="23">
        <f t="shared" si="33"/>
        <v>0</v>
      </c>
      <c r="BL97" s="23">
        <f t="shared" si="34"/>
        <v>0</v>
      </c>
      <c r="BM97" s="23">
        <f t="shared" si="35"/>
        <v>0</v>
      </c>
      <c r="BN97" s="23">
        <f t="shared" si="36"/>
        <v>0</v>
      </c>
      <c r="BO97" s="23">
        <f t="shared" si="37"/>
        <v>0</v>
      </c>
      <c r="BP97" s="23">
        <f t="shared" si="38"/>
        <v>0</v>
      </c>
      <c r="BQ97" s="23">
        <f t="shared" si="39"/>
        <v>0</v>
      </c>
      <c r="BR97" s="23">
        <f t="shared" si="51"/>
        <v>0</v>
      </c>
      <c r="BS97" s="23">
        <f t="shared" si="52"/>
        <v>0</v>
      </c>
      <c r="BT97" s="23">
        <f t="shared" si="53"/>
        <v>0</v>
      </c>
      <c r="BX97" s="73">
        <v>2401</v>
      </c>
      <c r="BY97" s="25" t="s">
        <v>1079</v>
      </c>
      <c r="BZ97" s="23">
        <f t="shared" si="40"/>
        <v>0</v>
      </c>
      <c r="CA97" s="130">
        <f t="shared" si="41"/>
        <v>0</v>
      </c>
      <c r="CB97" s="156">
        <f t="shared" si="42"/>
        <v>0</v>
      </c>
      <c r="CC97" s="156">
        <f t="shared" si="43"/>
        <v>0</v>
      </c>
      <c r="CD97" s="156">
        <f t="shared" si="44"/>
        <v>0</v>
      </c>
      <c r="CE97" s="156">
        <f t="shared" si="45"/>
        <v>0</v>
      </c>
      <c r="CG97" s="156">
        <f t="shared" si="46"/>
        <v>0</v>
      </c>
      <c r="CH97" s="156">
        <f t="shared" si="47"/>
        <v>0</v>
      </c>
      <c r="CJ97" s="204" t="str">
        <f t="shared" si="48"/>
        <v>ok</v>
      </c>
      <c r="CK97" s="205">
        <f t="shared" si="30"/>
        <v>0</v>
      </c>
      <c r="CL97">
        <f t="shared" si="54"/>
        <v>0</v>
      </c>
      <c r="CN97" s="216">
        <f t="shared" si="49"/>
        <v>0</v>
      </c>
      <c r="CO97" s="216">
        <f t="shared" si="50"/>
        <v>0</v>
      </c>
      <c r="CP97" s="216">
        <f t="shared" si="29"/>
        <v>0</v>
      </c>
      <c r="CQ97" s="156">
        <f t="shared" si="31"/>
        <v>0</v>
      </c>
    </row>
    <row r="98" spans="1:95" x14ac:dyDescent="0.2">
      <c r="A98" s="73">
        <v>2450</v>
      </c>
      <c r="B98" s="25" t="s">
        <v>1080</v>
      </c>
      <c r="C98" s="25" t="s">
        <v>702</v>
      </c>
      <c r="D98" s="78"/>
      <c r="E98" s="78"/>
      <c r="F98" s="78"/>
      <c r="G98" s="78"/>
      <c r="H98" s="147">
        <f t="array" ref="H98">SUM(IF('SAP report test'!$A$2:$A$2298=$A98,IF('SAP report test'!$D$2:$D$2298="CI04",'SAP report test'!$N$2:$N$2298)))</f>
        <v>0</v>
      </c>
      <c r="I98" s="148"/>
      <c r="J98" s="148"/>
      <c r="K98" s="149"/>
      <c r="L98" s="147">
        <f>SUMIF(Balances!$A$5:$A$313,$A98,Balances!$P$5:$P$313)-SUMIF(Funding!$A$6:$A$294,$A98,Funding!$D$6:$D$294)</f>
        <v>0</v>
      </c>
      <c r="M98" s="148"/>
      <c r="N98" s="148"/>
      <c r="O98" s="149"/>
      <c r="P98" s="147">
        <f>SUMIF(Balances!$A$5:$A$313,$A98,Balances!$Q$5:$Q$313)-SUMIF(Funding!$A$6:$A$294,$A98,Funding!$E$6:$E$294)</f>
        <v>0</v>
      </c>
      <c r="Q98" s="148"/>
      <c r="R98" s="148"/>
      <c r="S98" s="149"/>
      <c r="T98" s="147">
        <f>SUMIF(Balances!$A$5:$A$313,$A98,Balances!$R$5:$R$313)-SUMIF(Funding!$A$6:$A$294,$A98,Funding!$F$6:$F$294)</f>
        <v>0</v>
      </c>
      <c r="U98" s="148"/>
      <c r="V98" s="148"/>
      <c r="W98" s="149"/>
      <c r="X98" s="147">
        <f>SUMIF(Balances!$A$7:$A$313,$A98,Balances!$S$7:$S$313)</f>
        <v>0</v>
      </c>
      <c r="Y98" s="148"/>
      <c r="Z98" s="148"/>
      <c r="AA98" s="149"/>
      <c r="AB98" s="147">
        <f>SUMIF(Balances!$A$7:$A$313,$A98,Balances!$T$7:$T$313)</f>
        <v>0</v>
      </c>
      <c r="AC98" s="148"/>
      <c r="AD98" s="148"/>
      <c r="AE98" s="149"/>
      <c r="AF98" s="147"/>
      <c r="AG98" s="148"/>
      <c r="AH98" s="148"/>
      <c r="AI98" s="149"/>
      <c r="AJ98" s="147">
        <f t="array" ref="AJ98">SUM(IF('SAP report test'!$A$2:$A$2298=$A98,IF('SAP report test'!$D$2:$D$2298="CI03",'SAP report test'!$N$2:$N$2298)))+SUMIF(Balances!$A$7:$A$313,$A98,Balances!$V$7:$V$313)</f>
        <v>0</v>
      </c>
      <c r="AK98" s="148"/>
      <c r="AL98" s="148"/>
      <c r="AM98" s="149"/>
      <c r="AN98" s="147">
        <f>SUMIF(Balances!$A$5:$A$313,$A98,Balances!$O$5:$O$313)-SUMIF(Funding!$A$6:$A$294,$A98,Funding!$K$6:$K$294)</f>
        <v>-28647.5</v>
      </c>
      <c r="AO98" s="148"/>
      <c r="AP98" s="148"/>
      <c r="AQ98" s="149"/>
      <c r="AS98" s="23">
        <f>SUM(D98:AQ99)</f>
        <v>-18454.23</v>
      </c>
      <c r="AT98" s="42"/>
      <c r="AU98" s="23">
        <f>SUM(AS98:AT98)</f>
        <v>-18454.23</v>
      </c>
      <c r="AW98" s="23">
        <f>SUM(AN98:AQ99)</f>
        <v>-18454.5</v>
      </c>
      <c r="AX98" s="23">
        <f>SUM(H98:K99)</f>
        <v>0</v>
      </c>
      <c r="AY98" s="23">
        <f>SUM(L98:O99)</f>
        <v>0</v>
      </c>
      <c r="AZ98" s="23">
        <f>SUM(P98:S99)</f>
        <v>0</v>
      </c>
      <c r="BA98" s="23">
        <f>SUM(T98:W99)</f>
        <v>0</v>
      </c>
      <c r="BB98" s="23">
        <f>SUM(X98:AA99)</f>
        <v>0</v>
      </c>
      <c r="BC98" s="23">
        <f>SUM(AB98:AE99)</f>
        <v>0</v>
      </c>
      <c r="BD98" s="23">
        <f>SUM(AF98:AI99)</f>
        <v>0</v>
      </c>
      <c r="BE98" s="23">
        <f>SUM(AJ98:AM99)</f>
        <v>0</v>
      </c>
      <c r="BF98" s="23">
        <f>SUM(AW98:BE98)</f>
        <v>-18454.5</v>
      </c>
      <c r="BG98" s="23">
        <f>SUM(AS98-BF98)</f>
        <v>0.27000000000043656</v>
      </c>
      <c r="BH98" s="23">
        <f>SUM(AW98:BD98)</f>
        <v>-18454.5</v>
      </c>
      <c r="BJ98" s="23">
        <f t="shared" si="32"/>
        <v>-18454.5</v>
      </c>
      <c r="BK98" s="23">
        <f t="shared" si="33"/>
        <v>0</v>
      </c>
      <c r="BL98" s="23">
        <f t="shared" si="34"/>
        <v>0</v>
      </c>
      <c r="BM98" s="23">
        <f t="shared" si="35"/>
        <v>0</v>
      </c>
      <c r="BN98" s="23">
        <f t="shared" si="36"/>
        <v>0</v>
      </c>
      <c r="BO98" s="23">
        <f t="shared" si="37"/>
        <v>0</v>
      </c>
      <c r="BP98" s="23">
        <f t="shared" si="38"/>
        <v>0</v>
      </c>
      <c r="BQ98" s="23">
        <f t="shared" si="39"/>
        <v>0</v>
      </c>
      <c r="BR98" s="23">
        <f t="shared" si="51"/>
        <v>-18454.5</v>
      </c>
      <c r="BS98" s="23">
        <f t="shared" si="52"/>
        <v>0.27000000000043656</v>
      </c>
      <c r="BT98" s="23">
        <f t="shared" si="53"/>
        <v>-18454.5</v>
      </c>
      <c r="BX98" s="73">
        <v>2450</v>
      </c>
      <c r="BY98" s="25" t="s">
        <v>1080</v>
      </c>
      <c r="BZ98" s="23">
        <f t="shared" si="40"/>
        <v>-18454.5</v>
      </c>
      <c r="CA98" s="130">
        <f t="shared" si="41"/>
        <v>0</v>
      </c>
      <c r="CB98" s="156">
        <f t="shared" si="42"/>
        <v>-18454.5</v>
      </c>
      <c r="CC98" s="156">
        <f t="shared" si="43"/>
        <v>-18455</v>
      </c>
      <c r="CD98" s="156">
        <f t="shared" si="44"/>
        <v>0</v>
      </c>
      <c r="CE98" s="156">
        <f t="shared" si="45"/>
        <v>-18455</v>
      </c>
      <c r="CG98" s="156">
        <f t="shared" si="46"/>
        <v>0.5</v>
      </c>
      <c r="CH98" s="156">
        <f t="shared" si="47"/>
        <v>0</v>
      </c>
      <c r="CJ98" s="204" t="str">
        <f t="shared" si="48"/>
        <v>ok</v>
      </c>
      <c r="CK98" s="205">
        <f t="shared" si="30"/>
        <v>0</v>
      </c>
      <c r="CL98">
        <f t="shared" si="54"/>
        <v>0</v>
      </c>
      <c r="CN98" s="216">
        <f t="shared" si="49"/>
        <v>-18454.5</v>
      </c>
      <c r="CO98" s="216">
        <f t="shared" si="50"/>
        <v>0</v>
      </c>
      <c r="CP98" s="216">
        <f t="shared" si="29"/>
        <v>-18454.5</v>
      </c>
      <c r="CQ98" s="156">
        <f t="shared" si="31"/>
        <v>0</v>
      </c>
    </row>
    <row r="99" spans="1:95" x14ac:dyDescent="0.2">
      <c r="A99" s="73">
        <v>2450</v>
      </c>
      <c r="B99" s="25" t="s">
        <v>1080</v>
      </c>
      <c r="C99" s="25" t="s">
        <v>703</v>
      </c>
      <c r="D99" s="78">
        <f t="array" ref="D99">SUM(IF('SAP report test'!$A$2:$A$2298=$A99,IF('SAP report test'!$D$2:$D$2298=D$3,'SAP report test'!$N$2:$N$2298)))-SUM(H99,L99,P99,T99,X99,AB99,AF99,AJ99,AN99)</f>
        <v>0</v>
      </c>
      <c r="E99" s="78">
        <f t="array" ref="E99">SUM(IF('SAP report test'!$A$2:$A$2298=$A99,IF('SAP report test'!$D$2:$D$2298=E$3,'SAP report test'!$N$2:$N$2298)))-SUM(I99,M99,Q99,U99,Y99,AC99,AG99,AK99,AO99)</f>
        <v>0.31999999999970896</v>
      </c>
      <c r="F99" s="78">
        <f t="array" ref="F99">SUM(IF('SAP report test'!$A$2:$A$2298=$A99,IF('SAP report test'!$D$2:$D$2298=F$3,'SAP report test'!$N$2:$N$2298)))-SUM(J99,N99,R99,V99,Z99,AD99,AH99,AL99,AP99)</f>
        <v>0</v>
      </c>
      <c r="G99" s="78">
        <f t="array" ref="G99">SUM(IF('SAP report test'!$A$2:$A$2298=$A99,IF('SAP report test'!$D$2:$D$2298=G$3,'SAP report test'!$N$2:$N$2298)))-SUM(K99,O99,S99,W99,AA99,AE99,AI99,AM99,AQ99)</f>
        <v>-4.9999999999954525E-2</v>
      </c>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v>8326</v>
      </c>
      <c r="AP99" s="62"/>
      <c r="AQ99" s="62">
        <v>1867</v>
      </c>
      <c r="AS99" s="23"/>
      <c r="AT99" s="42"/>
      <c r="BJ99" s="23">
        <f t="shared" si="32"/>
        <v>0</v>
      </c>
      <c r="BK99" s="23">
        <f t="shared" si="33"/>
        <v>0</v>
      </c>
      <c r="BL99" s="23">
        <f t="shared" si="34"/>
        <v>0</v>
      </c>
      <c r="BM99" s="23">
        <f t="shared" si="35"/>
        <v>0</v>
      </c>
      <c r="BN99" s="23">
        <f t="shared" si="36"/>
        <v>0</v>
      </c>
      <c r="BO99" s="23">
        <f t="shared" si="37"/>
        <v>0</v>
      </c>
      <c r="BP99" s="23">
        <f t="shared" si="38"/>
        <v>0</v>
      </c>
      <c r="BQ99" s="23">
        <f t="shared" si="39"/>
        <v>0</v>
      </c>
      <c r="BR99" s="23">
        <f t="shared" si="51"/>
        <v>0</v>
      </c>
      <c r="BS99" s="23">
        <f t="shared" si="52"/>
        <v>0</v>
      </c>
      <c r="BT99" s="23">
        <f t="shared" si="53"/>
        <v>0</v>
      </c>
      <c r="BX99" s="73">
        <v>2450</v>
      </c>
      <c r="BY99" s="25" t="s">
        <v>1080</v>
      </c>
      <c r="BZ99" s="23">
        <f t="shared" si="40"/>
        <v>0</v>
      </c>
      <c r="CA99" s="130">
        <f t="shared" si="41"/>
        <v>0</v>
      </c>
      <c r="CB99" s="156">
        <f t="shared" si="42"/>
        <v>0</v>
      </c>
      <c r="CC99" s="156">
        <f t="shared" si="43"/>
        <v>0</v>
      </c>
      <c r="CD99" s="156">
        <f t="shared" si="44"/>
        <v>0</v>
      </c>
      <c r="CE99" s="156">
        <f t="shared" si="45"/>
        <v>0</v>
      </c>
      <c r="CG99" s="156">
        <f t="shared" si="46"/>
        <v>0</v>
      </c>
      <c r="CH99" s="156">
        <f t="shared" si="47"/>
        <v>0</v>
      </c>
      <c r="CJ99" s="204" t="str">
        <f t="shared" si="48"/>
        <v>ok</v>
      </c>
      <c r="CK99" s="205">
        <f t="shared" si="30"/>
        <v>0</v>
      </c>
      <c r="CL99">
        <f t="shared" si="54"/>
        <v>0</v>
      </c>
      <c r="CN99" s="216">
        <f t="shared" si="49"/>
        <v>0</v>
      </c>
      <c r="CO99" s="216">
        <f t="shared" si="50"/>
        <v>0</v>
      </c>
      <c r="CP99" s="216">
        <f t="shared" si="29"/>
        <v>0</v>
      </c>
      <c r="CQ99" s="156">
        <f t="shared" si="31"/>
        <v>0</v>
      </c>
    </row>
    <row r="100" spans="1:95" x14ac:dyDescent="0.2">
      <c r="A100" s="73">
        <v>2452</v>
      </c>
      <c r="B100" s="25" t="s">
        <v>1081</v>
      </c>
      <c r="C100" s="25" t="s">
        <v>702</v>
      </c>
      <c r="D100" s="78"/>
      <c r="E100" s="78"/>
      <c r="F100" s="78"/>
      <c r="G100" s="78"/>
      <c r="H100" s="147">
        <f t="array" ref="H100">SUM(IF('SAP report test'!$A$2:$A$2298=$A100,IF('SAP report test'!$D$2:$D$2298="CI04",'SAP report test'!$N$2:$N$2298)))</f>
        <v>0</v>
      </c>
      <c r="I100" s="148"/>
      <c r="J100" s="148"/>
      <c r="K100" s="149"/>
      <c r="L100" s="147">
        <f>SUMIF(Balances!$A$5:$A$313,$A100,Balances!$P$5:$P$313)-SUMIF(Funding!$A$6:$A$294,$A100,Funding!$D$6:$D$294)</f>
        <v>0</v>
      </c>
      <c r="M100" s="148"/>
      <c r="N100" s="148"/>
      <c r="O100" s="149"/>
      <c r="P100" s="147">
        <f>SUMIF(Balances!$A$5:$A$313,$A100,Balances!$Q$5:$Q$313)-SUMIF(Funding!$A$6:$A$294,$A100,Funding!$E$6:$E$294)</f>
        <v>0</v>
      </c>
      <c r="Q100" s="148"/>
      <c r="R100" s="148"/>
      <c r="S100" s="149"/>
      <c r="T100" s="147">
        <f>SUMIF(Balances!$A$5:$A$313,$A100,Balances!$R$5:$R$313)-SUMIF(Funding!$A$6:$A$294,$A100,Funding!$F$6:$F$294)</f>
        <v>0</v>
      </c>
      <c r="U100" s="148"/>
      <c r="V100" s="148"/>
      <c r="W100" s="149"/>
      <c r="X100" s="147">
        <f>SUMIF(Balances!$A$7:$A$313,$A100,Balances!$S$7:$S$313)</f>
        <v>0</v>
      </c>
      <c r="Y100" s="148"/>
      <c r="Z100" s="148"/>
      <c r="AA100" s="149"/>
      <c r="AB100" s="147">
        <f>SUMIF(Balances!$A$7:$A$313,$A100,Balances!$T$7:$T$313)</f>
        <v>0</v>
      </c>
      <c r="AC100" s="148"/>
      <c r="AD100" s="148"/>
      <c r="AE100" s="149"/>
      <c r="AF100" s="147"/>
      <c r="AG100" s="148"/>
      <c r="AH100" s="148"/>
      <c r="AI100" s="149"/>
      <c r="AJ100" s="147">
        <f t="array" ref="AJ100">SUM(IF('SAP report test'!$A$2:$A$2298=$A100,IF('SAP report test'!$D$2:$D$2298="CI03",'SAP report test'!$N$2:$N$2298)))+SUMIF(Balances!$A$7:$A$313,$A100,Balances!$V$7:$V$313)</f>
        <v>0</v>
      </c>
      <c r="AK100" s="148"/>
      <c r="AL100" s="148"/>
      <c r="AM100" s="149"/>
      <c r="AN100" s="147">
        <f>SUMIF(Balances!$A$5:$A$313,$A100,Balances!$O$5:$O$313)-SUMIF(Funding!$A$6:$A$294,$A100,Funding!$K$6:$K$294)</f>
        <v>0</v>
      </c>
      <c r="AO100" s="148"/>
      <c r="AP100" s="148"/>
      <c r="AQ100" s="149"/>
      <c r="AS100" s="23">
        <f>SUM(D100:AQ101)</f>
        <v>0</v>
      </c>
      <c r="AT100" s="130"/>
      <c r="AU100" s="23">
        <f>SUM(AS100:AT100)</f>
        <v>0</v>
      </c>
      <c r="AW100" s="23">
        <f>SUM(AN100:AQ101)</f>
        <v>0</v>
      </c>
      <c r="AX100" s="23">
        <f>SUM(H100:K101)</f>
        <v>0</v>
      </c>
      <c r="AY100" s="23">
        <f>SUM(L100:O101)</f>
        <v>0</v>
      </c>
      <c r="AZ100" s="23">
        <f>SUM(P100:S101)</f>
        <v>0</v>
      </c>
      <c r="BA100" s="23">
        <f>SUM(T100:W101)</f>
        <v>0</v>
      </c>
      <c r="BB100" s="23">
        <f>SUM(X100:AA101)</f>
        <v>0</v>
      </c>
      <c r="BC100" s="23">
        <f>SUM(AB100:AE101)</f>
        <v>0</v>
      </c>
      <c r="BD100" s="23">
        <f>SUM(AF100:AI101)</f>
        <v>0</v>
      </c>
      <c r="BE100" s="23">
        <f>SUM(AJ100:AM101)</f>
        <v>0</v>
      </c>
      <c r="BF100" s="23">
        <f>SUM(AW100:BE100)</f>
        <v>0</v>
      </c>
      <c r="BG100" s="23">
        <f>SUM(AS100-BF100)</f>
        <v>0</v>
      </c>
      <c r="BH100" s="23">
        <f>SUM(AW100:BD100)</f>
        <v>0</v>
      </c>
      <c r="BJ100" s="23">
        <f t="shared" si="32"/>
        <v>0</v>
      </c>
      <c r="BK100" s="23">
        <f t="shared" si="33"/>
        <v>0</v>
      </c>
      <c r="BL100" s="23">
        <f t="shared" si="34"/>
        <v>0</v>
      </c>
      <c r="BM100" s="23">
        <f t="shared" si="35"/>
        <v>0</v>
      </c>
      <c r="BN100" s="23">
        <f t="shared" si="36"/>
        <v>0</v>
      </c>
      <c r="BO100" s="23">
        <f t="shared" si="37"/>
        <v>0</v>
      </c>
      <c r="BP100" s="23">
        <f t="shared" si="38"/>
        <v>0</v>
      </c>
      <c r="BQ100" s="23">
        <f t="shared" si="39"/>
        <v>0</v>
      </c>
      <c r="BR100" s="23">
        <f t="shared" si="51"/>
        <v>0</v>
      </c>
      <c r="BS100" s="23">
        <f t="shared" si="52"/>
        <v>0</v>
      </c>
      <c r="BT100" s="23">
        <f t="shared" si="53"/>
        <v>0</v>
      </c>
      <c r="BX100" s="73">
        <v>2452</v>
      </c>
      <c r="BY100" s="25" t="s">
        <v>1081</v>
      </c>
      <c r="BZ100" s="23">
        <f t="shared" si="40"/>
        <v>0</v>
      </c>
      <c r="CA100" s="130">
        <f t="shared" si="41"/>
        <v>0</v>
      </c>
      <c r="CB100" s="156">
        <f t="shared" si="42"/>
        <v>0</v>
      </c>
      <c r="CC100" s="156">
        <f t="shared" si="43"/>
        <v>0</v>
      </c>
      <c r="CD100" s="156">
        <f t="shared" si="44"/>
        <v>0</v>
      </c>
      <c r="CE100" s="156">
        <f t="shared" si="45"/>
        <v>0</v>
      </c>
      <c r="CG100" s="156">
        <f t="shared" si="46"/>
        <v>0</v>
      </c>
      <c r="CH100" s="156">
        <f t="shared" si="47"/>
        <v>0</v>
      </c>
      <c r="CJ100" s="204" t="str">
        <f t="shared" si="48"/>
        <v>ok</v>
      </c>
      <c r="CK100" s="205">
        <f t="shared" si="30"/>
        <v>0</v>
      </c>
      <c r="CL100">
        <f t="shared" si="54"/>
        <v>0</v>
      </c>
      <c r="CN100" s="216">
        <f t="shared" si="49"/>
        <v>0</v>
      </c>
      <c r="CO100" s="216">
        <f t="shared" si="50"/>
        <v>0</v>
      </c>
      <c r="CP100" s="216">
        <f t="shared" si="29"/>
        <v>0</v>
      </c>
      <c r="CQ100" s="156">
        <f t="shared" si="31"/>
        <v>0</v>
      </c>
    </row>
    <row r="101" spans="1:95" x14ac:dyDescent="0.2">
      <c r="A101" s="73">
        <v>2452</v>
      </c>
      <c r="B101" s="25" t="s">
        <v>1081</v>
      </c>
      <c r="C101" s="25" t="s">
        <v>703</v>
      </c>
      <c r="D101" s="78">
        <f t="array" ref="D101">SUM(IF('SAP report test'!$A$2:$A$2298=$A101,IF('SAP report test'!$D$2:$D$2298=D$3,'SAP report test'!$N$2:$N$2298)))-SUM(H101,L101,P101,T101,X101,AB101,AF101,AJ101,AN101)</f>
        <v>0</v>
      </c>
      <c r="E101" s="78">
        <f t="array" ref="E101">SUM(IF('SAP report test'!$A$2:$A$2298=$A101,IF('SAP report test'!$D$2:$D$2298=E$3,'SAP report test'!$N$2:$N$2298)))-SUM(I101,M101,Q101,U101,Y101,AC101,AG101,AK101,AO101)</f>
        <v>0</v>
      </c>
      <c r="F101" s="78">
        <f t="array" ref="F101">SUM(IF('SAP report test'!$A$2:$A$2298=$A101,IF('SAP report test'!$D$2:$D$2298=F$3,'SAP report test'!$N$2:$N$2298)))-SUM(J101,N101,R101,V101,Z101,AD101,AH101,AL101,AP101)</f>
        <v>0</v>
      </c>
      <c r="G101" s="78">
        <f t="array" ref="G101">SUM(IF('SAP report test'!$A$2:$A$2298=$A101,IF('SAP report test'!$D$2:$D$2298=G$3,'SAP report test'!$N$2:$N$2298)))-SUM(K101,O101,S101,W101,AA101,AE101,AI101,AM101,AQ101)</f>
        <v>0</v>
      </c>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S101" s="23"/>
      <c r="AT101" s="42"/>
      <c r="BJ101" s="23">
        <f t="shared" si="32"/>
        <v>0</v>
      </c>
      <c r="BK101" s="23">
        <f t="shared" si="33"/>
        <v>0</v>
      </c>
      <c r="BL101" s="23">
        <f t="shared" si="34"/>
        <v>0</v>
      </c>
      <c r="BM101" s="23">
        <f t="shared" si="35"/>
        <v>0</v>
      </c>
      <c r="BN101" s="23">
        <f t="shared" si="36"/>
        <v>0</v>
      </c>
      <c r="BO101" s="23">
        <f t="shared" si="37"/>
        <v>0</v>
      </c>
      <c r="BP101" s="23">
        <f t="shared" si="38"/>
        <v>0</v>
      </c>
      <c r="BQ101" s="23">
        <f t="shared" si="39"/>
        <v>0</v>
      </c>
      <c r="BR101" s="23">
        <f t="shared" si="51"/>
        <v>0</v>
      </c>
      <c r="BS101" s="23">
        <f t="shared" si="52"/>
        <v>0</v>
      </c>
      <c r="BT101" s="23">
        <f t="shared" si="53"/>
        <v>0</v>
      </c>
      <c r="BX101" s="73">
        <v>2452</v>
      </c>
      <c r="BY101" s="25" t="s">
        <v>1081</v>
      </c>
      <c r="BZ101" s="23">
        <f t="shared" si="40"/>
        <v>0</v>
      </c>
      <c r="CA101" s="130">
        <f t="shared" si="41"/>
        <v>0</v>
      </c>
      <c r="CB101" s="156">
        <f t="shared" si="42"/>
        <v>0</v>
      </c>
      <c r="CC101" s="156">
        <f t="shared" si="43"/>
        <v>0</v>
      </c>
      <c r="CD101" s="156">
        <f t="shared" si="44"/>
        <v>0</v>
      </c>
      <c r="CE101" s="156">
        <f t="shared" si="45"/>
        <v>0</v>
      </c>
      <c r="CG101" s="156">
        <f t="shared" si="46"/>
        <v>0</v>
      </c>
      <c r="CH101" s="156">
        <f t="shared" si="47"/>
        <v>0</v>
      </c>
      <c r="CJ101" s="204" t="str">
        <f t="shared" si="48"/>
        <v>ok</v>
      </c>
      <c r="CK101" s="205">
        <f t="shared" si="30"/>
        <v>0</v>
      </c>
      <c r="CL101">
        <f t="shared" si="54"/>
        <v>0</v>
      </c>
      <c r="CN101" s="216">
        <f t="shared" si="49"/>
        <v>0</v>
      </c>
      <c r="CO101" s="216">
        <f t="shared" si="50"/>
        <v>0</v>
      </c>
      <c r="CP101" s="216">
        <f t="shared" si="29"/>
        <v>0</v>
      </c>
      <c r="CQ101" s="156">
        <f t="shared" si="31"/>
        <v>0</v>
      </c>
    </row>
    <row r="102" spans="1:95" x14ac:dyDescent="0.2">
      <c r="A102" s="73">
        <v>2455</v>
      </c>
      <c r="B102" s="25" t="s">
        <v>916</v>
      </c>
      <c r="C102" s="25" t="s">
        <v>702</v>
      </c>
      <c r="D102" s="78"/>
      <c r="E102" s="78"/>
      <c r="F102" s="78"/>
      <c r="G102" s="78"/>
      <c r="H102" s="147">
        <f t="array" ref="H102">SUM(IF('SAP report test'!$A$2:$A$2298=$A102,IF('SAP report test'!$D$2:$D$2298="CI04",'SAP report test'!$N$2:$N$2298)))</f>
        <v>0</v>
      </c>
      <c r="I102" s="148"/>
      <c r="J102" s="148"/>
      <c r="K102" s="149"/>
      <c r="L102" s="147">
        <f>SUMIF(Balances!$A$5:$A$313,$A102,Balances!$P$5:$P$313)-SUMIF(Funding!$A$6:$A$294,$A102,Funding!$D$6:$D$294)</f>
        <v>0</v>
      </c>
      <c r="M102" s="148"/>
      <c r="N102" s="148"/>
      <c r="O102" s="149"/>
      <c r="P102" s="147">
        <f>SUMIF(Balances!$A$5:$A$313,$A102,Balances!$Q$5:$Q$313)-SUMIF(Funding!$A$6:$A$294,$A102,Funding!$E$6:$E$294)</f>
        <v>0</v>
      </c>
      <c r="Q102" s="148"/>
      <c r="R102" s="148"/>
      <c r="S102" s="149"/>
      <c r="T102" s="147">
        <f>SUMIF(Balances!$A$5:$A$313,$A102,Balances!$R$5:$R$313)-SUMIF(Funding!$A$6:$A$294,$A102,Funding!$F$6:$F$294)</f>
        <v>0</v>
      </c>
      <c r="U102" s="148"/>
      <c r="V102" s="148"/>
      <c r="W102" s="149"/>
      <c r="X102" s="147">
        <f>SUMIF(Balances!$A$7:$A$313,$A102,Balances!$S$7:$S$313)</f>
        <v>0</v>
      </c>
      <c r="Y102" s="148"/>
      <c r="Z102" s="148"/>
      <c r="AA102" s="149"/>
      <c r="AB102" s="147">
        <f>SUMIF(Balances!$A$7:$A$313,$A102,Balances!$T$7:$T$313)</f>
        <v>0</v>
      </c>
      <c r="AC102" s="148"/>
      <c r="AD102" s="148"/>
      <c r="AE102" s="149"/>
      <c r="AF102" s="147"/>
      <c r="AG102" s="148"/>
      <c r="AH102" s="148"/>
      <c r="AI102" s="149"/>
      <c r="AJ102" s="147">
        <f t="array" ref="AJ102">SUM(IF('SAP report test'!$A$2:$A$2298=$A102,IF('SAP report test'!$D$2:$D$2298="CI03",'SAP report test'!$N$2:$N$2298)))+SUMIF(Balances!$A$7:$A$313,$A102,Balances!$V$7:$V$313)</f>
        <v>0</v>
      </c>
      <c r="AK102" s="148"/>
      <c r="AL102" s="148"/>
      <c r="AM102" s="149"/>
      <c r="AN102" s="147">
        <f>SUMIF(Balances!$A$5:$A$313,$A102,Balances!$O$5:$O$313)-SUMIF(Funding!$A$6:$A$294,$A102,Funding!$K$6:$K$294)</f>
        <v>0</v>
      </c>
      <c r="AO102" s="148"/>
      <c r="AP102" s="148"/>
      <c r="AQ102" s="149"/>
      <c r="AS102" s="23">
        <f>SUM(D102:AQ103)</f>
        <v>0</v>
      </c>
      <c r="AT102" s="42"/>
      <c r="AU102" s="23">
        <f>SUM(AS102:AT102)</f>
        <v>0</v>
      </c>
      <c r="AW102" s="23">
        <f>SUM(AN102:AQ103)</f>
        <v>0</v>
      </c>
      <c r="AX102" s="23">
        <f>SUM(H102:K103)</f>
        <v>0</v>
      </c>
      <c r="AY102" s="23">
        <f>SUM(L102:O103)</f>
        <v>0</v>
      </c>
      <c r="AZ102" s="23">
        <f>SUM(P102:S103)</f>
        <v>0</v>
      </c>
      <c r="BA102" s="23">
        <f>SUM(T102:W103)</f>
        <v>0</v>
      </c>
      <c r="BB102" s="23">
        <f>SUM(X102:AA103)</f>
        <v>0</v>
      </c>
      <c r="BC102" s="23">
        <f>SUM(AB102:AE103)</f>
        <v>0</v>
      </c>
      <c r="BD102" s="23">
        <f>SUM(AF102:AI103)</f>
        <v>0</v>
      </c>
      <c r="BE102" s="23">
        <f>SUM(AJ102:AM103)</f>
        <v>0</v>
      </c>
      <c r="BF102" s="23">
        <f>SUM(AW102:BE102)</f>
        <v>0</v>
      </c>
      <c r="BG102" s="23">
        <f>SUM(AS102-BF102)</f>
        <v>0</v>
      </c>
      <c r="BH102" s="23">
        <f>SUM(AW102:BD102)</f>
        <v>0</v>
      </c>
      <c r="BJ102" s="23">
        <f t="shared" si="32"/>
        <v>0</v>
      </c>
      <c r="BK102" s="23">
        <f t="shared" si="33"/>
        <v>0</v>
      </c>
      <c r="BL102" s="23">
        <f t="shared" si="34"/>
        <v>0</v>
      </c>
      <c r="BM102" s="23">
        <f t="shared" si="35"/>
        <v>0</v>
      </c>
      <c r="BN102" s="23">
        <f t="shared" si="36"/>
        <v>0</v>
      </c>
      <c r="BO102" s="23">
        <f t="shared" si="37"/>
        <v>0</v>
      </c>
      <c r="BP102" s="23">
        <f t="shared" si="38"/>
        <v>0</v>
      </c>
      <c r="BQ102" s="23">
        <f t="shared" si="39"/>
        <v>0</v>
      </c>
      <c r="BR102" s="23">
        <f t="shared" si="51"/>
        <v>0</v>
      </c>
      <c r="BS102" s="23">
        <f t="shared" si="52"/>
        <v>0</v>
      </c>
      <c r="BT102" s="23">
        <f t="shared" si="53"/>
        <v>0</v>
      </c>
      <c r="BX102" s="73">
        <v>2455</v>
      </c>
      <c r="BY102" s="25" t="s">
        <v>916</v>
      </c>
      <c r="BZ102" s="23">
        <f t="shared" si="40"/>
        <v>0</v>
      </c>
      <c r="CA102" s="130">
        <f t="shared" si="41"/>
        <v>0</v>
      </c>
      <c r="CB102" s="156">
        <f t="shared" si="42"/>
        <v>0</v>
      </c>
      <c r="CC102" s="156">
        <f t="shared" si="43"/>
        <v>0</v>
      </c>
      <c r="CD102" s="156">
        <f t="shared" si="44"/>
        <v>0</v>
      </c>
      <c r="CE102" s="156">
        <f t="shared" si="45"/>
        <v>0</v>
      </c>
      <c r="CG102" s="156">
        <f t="shared" si="46"/>
        <v>0</v>
      </c>
      <c r="CH102" s="156">
        <f t="shared" si="47"/>
        <v>0</v>
      </c>
      <c r="CJ102" s="204" t="str">
        <f t="shared" si="48"/>
        <v>ok</v>
      </c>
      <c r="CK102" s="205">
        <f t="shared" si="30"/>
        <v>0</v>
      </c>
      <c r="CL102">
        <f t="shared" si="54"/>
        <v>0</v>
      </c>
      <c r="CN102" s="216">
        <f t="shared" si="49"/>
        <v>0</v>
      </c>
      <c r="CO102" s="216">
        <f t="shared" si="50"/>
        <v>0</v>
      </c>
      <c r="CP102" s="216">
        <f t="shared" si="29"/>
        <v>0</v>
      </c>
      <c r="CQ102" s="156">
        <f t="shared" si="31"/>
        <v>0</v>
      </c>
    </row>
    <row r="103" spans="1:95" x14ac:dyDescent="0.2">
      <c r="A103" s="73">
        <v>2455</v>
      </c>
      <c r="B103" s="25" t="s">
        <v>916</v>
      </c>
      <c r="C103" s="25" t="s">
        <v>703</v>
      </c>
      <c r="D103" s="78">
        <f t="array" ref="D103">SUM(IF('SAP report test'!$A$2:$A$2298=$A103,IF('SAP report test'!$D$2:$D$2298=D$3,'SAP report test'!$N$2:$N$2298)))-SUM(H103,L103,P103,T103,X103,AB103,AF103,AJ103,AN103)</f>
        <v>0</v>
      </c>
      <c r="E103" s="78">
        <f t="array" ref="E103">SUM(IF('SAP report test'!$A$2:$A$2298=$A103,IF('SAP report test'!$D$2:$D$2298=E$3,'SAP report test'!$N$2:$N$2298)))-SUM(I103,M103,Q103,U103,Y103,AC103,AG103,AK103,AO103)</f>
        <v>0</v>
      </c>
      <c r="F103" s="78">
        <f t="array" ref="F103">SUM(IF('SAP report test'!$A$2:$A$2298=$A103,IF('SAP report test'!$D$2:$D$2298=F$3,'SAP report test'!$N$2:$N$2298)))-SUM(J103,N103,R103,V103,Z103,AD103,AH103,AL103,AP103)</f>
        <v>0</v>
      </c>
      <c r="G103" s="78">
        <f t="array" ref="G103">SUM(IF('SAP report test'!$A$2:$A$2298=$A103,IF('SAP report test'!$D$2:$D$2298=G$3,'SAP report test'!$N$2:$N$2298)))-SUM(K103,O103,S103,W103,AA103,AE103,AI103,AM103,AQ103)</f>
        <v>0</v>
      </c>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S103" s="23"/>
      <c r="AT103" s="42"/>
      <c r="BJ103" s="23">
        <f t="shared" si="32"/>
        <v>0</v>
      </c>
      <c r="BK103" s="23">
        <f t="shared" si="33"/>
        <v>0</v>
      </c>
      <c r="BL103" s="23">
        <f t="shared" si="34"/>
        <v>0</v>
      </c>
      <c r="BM103" s="23">
        <f t="shared" si="35"/>
        <v>0</v>
      </c>
      <c r="BN103" s="23">
        <f t="shared" si="36"/>
        <v>0</v>
      </c>
      <c r="BO103" s="23">
        <f t="shared" si="37"/>
        <v>0</v>
      </c>
      <c r="BP103" s="23">
        <f t="shared" si="38"/>
        <v>0</v>
      </c>
      <c r="BQ103" s="23">
        <f t="shared" si="39"/>
        <v>0</v>
      </c>
      <c r="BR103" s="23">
        <f t="shared" si="51"/>
        <v>0</v>
      </c>
      <c r="BS103" s="23">
        <f t="shared" si="52"/>
        <v>0</v>
      </c>
      <c r="BT103" s="23">
        <f t="shared" si="53"/>
        <v>0</v>
      </c>
      <c r="BX103" s="73">
        <v>2455</v>
      </c>
      <c r="BY103" s="25" t="s">
        <v>916</v>
      </c>
      <c r="BZ103" s="23">
        <f t="shared" si="40"/>
        <v>0</v>
      </c>
      <c r="CA103" s="130">
        <f t="shared" si="41"/>
        <v>0</v>
      </c>
      <c r="CB103" s="156">
        <f t="shared" si="42"/>
        <v>0</v>
      </c>
      <c r="CC103" s="156">
        <f t="shared" si="43"/>
        <v>0</v>
      </c>
      <c r="CD103" s="156">
        <f t="shared" si="44"/>
        <v>0</v>
      </c>
      <c r="CE103" s="156">
        <f t="shared" si="45"/>
        <v>0</v>
      </c>
      <c r="CG103" s="156">
        <f t="shared" si="46"/>
        <v>0</v>
      </c>
      <c r="CH103" s="156">
        <f t="shared" si="47"/>
        <v>0</v>
      </c>
      <c r="CJ103" s="204" t="str">
        <f t="shared" si="48"/>
        <v>ok</v>
      </c>
      <c r="CK103" s="205">
        <f t="shared" si="30"/>
        <v>0</v>
      </c>
      <c r="CL103">
        <f t="shared" si="54"/>
        <v>0</v>
      </c>
      <c r="CN103" s="216">
        <f t="shared" si="49"/>
        <v>0</v>
      </c>
      <c r="CO103" s="216">
        <f t="shared" si="50"/>
        <v>0</v>
      </c>
      <c r="CP103" s="216">
        <f t="shared" si="29"/>
        <v>0</v>
      </c>
      <c r="CQ103" s="156">
        <f t="shared" si="31"/>
        <v>0</v>
      </c>
    </row>
    <row r="104" spans="1:95" x14ac:dyDescent="0.2">
      <c r="A104" s="73">
        <v>2456</v>
      </c>
      <c r="B104" s="25" t="s">
        <v>917</v>
      </c>
      <c r="C104" s="25" t="s">
        <v>702</v>
      </c>
      <c r="D104" s="78"/>
      <c r="E104" s="78"/>
      <c r="F104" s="78"/>
      <c r="G104" s="78"/>
      <c r="H104" s="147">
        <f t="array" ref="H104">SUM(IF('SAP report test'!$A$2:$A$2298=$A104,IF('SAP report test'!$D$2:$D$2298="CI04",'SAP report test'!$N$2:$N$2298)))</f>
        <v>0</v>
      </c>
      <c r="I104" s="148"/>
      <c r="J104" s="148"/>
      <c r="K104" s="149"/>
      <c r="L104" s="147">
        <f>SUMIF(Balances!$A$5:$A$313,$A104,Balances!$P$5:$P$313)-SUMIF(Funding!$A$6:$A$294,$A104,Funding!$D$6:$D$294)</f>
        <v>0</v>
      </c>
      <c r="M104" s="148"/>
      <c r="N104" s="148"/>
      <c r="O104" s="149"/>
      <c r="P104" s="147">
        <f>SUMIF(Balances!$A$5:$A$313,$A104,Balances!$Q$5:$Q$313)-SUMIF(Funding!$A$6:$A$294,$A104,Funding!$E$6:$E$294)</f>
        <v>0</v>
      </c>
      <c r="Q104" s="148"/>
      <c r="R104" s="148"/>
      <c r="S104" s="149"/>
      <c r="T104" s="147">
        <f>SUMIF(Balances!$A$5:$A$313,$A104,Balances!$R$5:$R$313)-SUMIF(Funding!$A$6:$A$294,$A104,Funding!$F$6:$F$294)</f>
        <v>0</v>
      </c>
      <c r="U104" s="148"/>
      <c r="V104" s="148"/>
      <c r="W104" s="149"/>
      <c r="X104" s="147">
        <f>SUMIF(Balances!$A$7:$A$313,$A104,Balances!$S$7:$S$313)</f>
        <v>0</v>
      </c>
      <c r="Y104" s="148"/>
      <c r="Z104" s="148"/>
      <c r="AA104" s="149"/>
      <c r="AB104" s="147">
        <f>SUMIF(Balances!$A$7:$A$313,$A104,Balances!$T$7:$T$313)</f>
        <v>0</v>
      </c>
      <c r="AC104" s="148"/>
      <c r="AD104" s="148"/>
      <c r="AE104" s="149"/>
      <c r="AF104" s="147"/>
      <c r="AG104" s="148"/>
      <c r="AH104" s="148"/>
      <c r="AI104" s="149"/>
      <c r="AJ104" s="147">
        <f t="array" ref="AJ104">SUM(IF('SAP report test'!$A$2:$A$2298=$A104,IF('SAP report test'!$D$2:$D$2298="CI03",'SAP report test'!$N$2:$N$2298)))+SUMIF(Balances!$A$7:$A$313,$A104,Balances!$V$7:$V$313)</f>
        <v>0</v>
      </c>
      <c r="AK104" s="148"/>
      <c r="AL104" s="148"/>
      <c r="AM104" s="149"/>
      <c r="AN104" s="147">
        <f>SUMIF(Balances!$A$5:$A$313,$A104,Balances!$O$5:$O$313)-SUMIF(Funding!$A$6:$A$294,$A104,Funding!$K$6:$K$294)</f>
        <v>-9523.7900000000009</v>
      </c>
      <c r="AO104" s="148"/>
      <c r="AP104" s="148"/>
      <c r="AQ104" s="149"/>
      <c r="AS104" s="23">
        <f>SUM(D104:AQ105)</f>
        <v>-9523.7900000000009</v>
      </c>
      <c r="AT104" s="42"/>
      <c r="AU104" s="23">
        <f>SUM(AS104:AT104)</f>
        <v>-9523.7900000000009</v>
      </c>
      <c r="AW104" s="23">
        <f>SUM(AN104:AQ105)</f>
        <v>-9523.7900000000009</v>
      </c>
      <c r="AX104" s="23">
        <f>SUM(H104:K105)</f>
        <v>0</v>
      </c>
      <c r="AY104" s="23">
        <f>SUM(L104:O105)</f>
        <v>0</v>
      </c>
      <c r="AZ104" s="23">
        <f>SUM(P104:S105)</f>
        <v>0</v>
      </c>
      <c r="BA104" s="23">
        <f>SUM(T104:W105)</f>
        <v>0</v>
      </c>
      <c r="BB104" s="23">
        <f>SUM(X104:AA105)</f>
        <v>0</v>
      </c>
      <c r="BC104" s="23">
        <f>SUM(AB104:AE105)</f>
        <v>0</v>
      </c>
      <c r="BD104" s="23">
        <f>SUM(AF104:AI105)</f>
        <v>0</v>
      </c>
      <c r="BE104" s="23">
        <f>SUM(AJ104:AM105)</f>
        <v>0</v>
      </c>
      <c r="BF104" s="23">
        <f>SUM(AW104:BE104)</f>
        <v>-9523.7900000000009</v>
      </c>
      <c r="BG104" s="23">
        <f>SUM(AS104-BF104)</f>
        <v>0</v>
      </c>
      <c r="BH104" s="23">
        <f>SUM(AW104:BD104)</f>
        <v>-9523.7900000000009</v>
      </c>
      <c r="BJ104" s="23">
        <f t="shared" si="32"/>
        <v>-9523.7900000000009</v>
      </c>
      <c r="BK104" s="23">
        <f t="shared" si="33"/>
        <v>0</v>
      </c>
      <c r="BL104" s="23">
        <f t="shared" si="34"/>
        <v>0</v>
      </c>
      <c r="BM104" s="23">
        <f t="shared" si="35"/>
        <v>0</v>
      </c>
      <c r="BN104" s="23">
        <f t="shared" si="36"/>
        <v>0</v>
      </c>
      <c r="BO104" s="23">
        <f t="shared" si="37"/>
        <v>0</v>
      </c>
      <c r="BP104" s="23">
        <f t="shared" si="38"/>
        <v>0</v>
      </c>
      <c r="BQ104" s="23">
        <f t="shared" si="39"/>
        <v>0</v>
      </c>
      <c r="BR104" s="23">
        <f t="shared" si="51"/>
        <v>-9523.7900000000009</v>
      </c>
      <c r="BS104" s="23">
        <f t="shared" si="52"/>
        <v>0</v>
      </c>
      <c r="BT104" s="23">
        <f t="shared" si="53"/>
        <v>-9523.7900000000009</v>
      </c>
      <c r="BX104" s="73">
        <v>2456</v>
      </c>
      <c r="BY104" s="25" t="s">
        <v>917</v>
      </c>
      <c r="BZ104" s="23">
        <f t="shared" si="40"/>
        <v>-9523.7900000000009</v>
      </c>
      <c r="CA104" s="130">
        <f t="shared" si="41"/>
        <v>0</v>
      </c>
      <c r="CB104" s="156">
        <f t="shared" si="42"/>
        <v>-9523.7900000000009</v>
      </c>
      <c r="CC104" s="156">
        <f t="shared" si="43"/>
        <v>-9524</v>
      </c>
      <c r="CD104" s="156">
        <f t="shared" si="44"/>
        <v>0</v>
      </c>
      <c r="CE104" s="156">
        <f t="shared" si="45"/>
        <v>-9524</v>
      </c>
      <c r="CG104" s="156">
        <f t="shared" si="46"/>
        <v>0.20999999999912689</v>
      </c>
      <c r="CH104" s="156">
        <f t="shared" si="47"/>
        <v>0</v>
      </c>
      <c r="CJ104" s="204" t="str">
        <f t="shared" si="48"/>
        <v>ok</v>
      </c>
      <c r="CK104" s="205">
        <f t="shared" si="30"/>
        <v>0</v>
      </c>
      <c r="CL104">
        <f t="shared" si="54"/>
        <v>0</v>
      </c>
      <c r="CN104" s="216">
        <f t="shared" si="49"/>
        <v>-9523.7900000000009</v>
      </c>
      <c r="CO104" s="216">
        <f t="shared" si="50"/>
        <v>0</v>
      </c>
      <c r="CP104" s="216">
        <f t="shared" si="29"/>
        <v>-9523.7900000000009</v>
      </c>
      <c r="CQ104" s="156">
        <f t="shared" si="31"/>
        <v>0</v>
      </c>
    </row>
    <row r="105" spans="1:95" x14ac:dyDescent="0.2">
      <c r="A105" s="73">
        <v>2456</v>
      </c>
      <c r="B105" s="25" t="s">
        <v>917</v>
      </c>
      <c r="C105" s="25" t="s">
        <v>703</v>
      </c>
      <c r="D105" s="78">
        <f t="array" ref="D105">SUM(IF('SAP report test'!$A$2:$A$2298=$A105,IF('SAP report test'!$D$2:$D$2298=D$3,'SAP report test'!$N$2:$N$2298)))-SUM(H105,L105,P105,T105,X105,AB105,AF105,AJ105,AN105)</f>
        <v>0</v>
      </c>
      <c r="E105" s="78">
        <f t="array" ref="E105">SUM(IF('SAP report test'!$A$2:$A$2298=$A105,IF('SAP report test'!$D$2:$D$2298=E$3,'SAP report test'!$N$2:$N$2298)))-SUM(I105,M105,Q105,U105,Y105,AC105,AG105,AK105,AO105)</f>
        <v>0</v>
      </c>
      <c r="F105" s="78">
        <f t="array" ref="F105">SUM(IF('SAP report test'!$A$2:$A$2298=$A105,IF('SAP report test'!$D$2:$D$2298=F$3,'SAP report test'!$N$2:$N$2298)))-SUM(J105,N105,R105,V105,Z105,AD105,AH105,AL105,AP105)</f>
        <v>0</v>
      </c>
      <c r="G105" s="78">
        <f t="array" ref="G105">SUM(IF('SAP report test'!$A$2:$A$2298=$A105,IF('SAP report test'!$D$2:$D$2298=G$3,'SAP report test'!$N$2:$N$2298)))-SUM(K105,O105,S105,W105,AA105,AE105,AI105,AM105,AQ105)</f>
        <v>0</v>
      </c>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S105" s="23"/>
      <c r="AT105" s="42"/>
      <c r="BJ105" s="23">
        <f t="shared" si="32"/>
        <v>0</v>
      </c>
      <c r="BK105" s="23">
        <f t="shared" si="33"/>
        <v>0</v>
      </c>
      <c r="BL105" s="23">
        <f t="shared" si="34"/>
        <v>0</v>
      </c>
      <c r="BM105" s="23">
        <f t="shared" si="35"/>
        <v>0</v>
      </c>
      <c r="BN105" s="23">
        <f t="shared" si="36"/>
        <v>0</v>
      </c>
      <c r="BO105" s="23">
        <f t="shared" si="37"/>
        <v>0</v>
      </c>
      <c r="BP105" s="23">
        <f t="shared" si="38"/>
        <v>0</v>
      </c>
      <c r="BQ105" s="23">
        <f t="shared" si="39"/>
        <v>0</v>
      </c>
      <c r="BR105" s="23">
        <f t="shared" si="51"/>
        <v>0</v>
      </c>
      <c r="BS105" s="23">
        <f t="shared" si="52"/>
        <v>0</v>
      </c>
      <c r="BT105" s="23">
        <f t="shared" si="53"/>
        <v>0</v>
      </c>
      <c r="BX105" s="73">
        <v>2456</v>
      </c>
      <c r="BY105" s="25" t="s">
        <v>917</v>
      </c>
      <c r="BZ105" s="23">
        <f t="shared" si="40"/>
        <v>0</v>
      </c>
      <c r="CA105" s="130">
        <f t="shared" si="41"/>
        <v>0</v>
      </c>
      <c r="CB105" s="156">
        <f t="shared" si="42"/>
        <v>0</v>
      </c>
      <c r="CC105" s="156">
        <f t="shared" si="43"/>
        <v>0</v>
      </c>
      <c r="CD105" s="156">
        <f t="shared" si="44"/>
        <v>0</v>
      </c>
      <c r="CE105" s="156">
        <f t="shared" si="45"/>
        <v>0</v>
      </c>
      <c r="CG105" s="156">
        <f t="shared" si="46"/>
        <v>0</v>
      </c>
      <c r="CH105" s="156">
        <f t="shared" si="47"/>
        <v>0</v>
      </c>
      <c r="CJ105" s="204" t="str">
        <f t="shared" si="48"/>
        <v>ok</v>
      </c>
      <c r="CK105" s="205">
        <f t="shared" si="30"/>
        <v>0</v>
      </c>
      <c r="CL105">
        <f t="shared" si="54"/>
        <v>0</v>
      </c>
      <c r="CN105" s="216">
        <f t="shared" si="49"/>
        <v>0</v>
      </c>
      <c r="CO105" s="216">
        <f t="shared" si="50"/>
        <v>0</v>
      </c>
      <c r="CP105" s="216">
        <f t="shared" si="29"/>
        <v>0</v>
      </c>
      <c r="CQ105" s="156">
        <f t="shared" si="31"/>
        <v>0</v>
      </c>
    </row>
    <row r="106" spans="1:95" x14ac:dyDescent="0.2">
      <c r="A106" s="73">
        <v>2459</v>
      </c>
      <c r="B106" s="25" t="s">
        <v>918</v>
      </c>
      <c r="C106" s="25" t="s">
        <v>702</v>
      </c>
      <c r="D106" s="78"/>
      <c r="E106" s="78"/>
      <c r="F106" s="78"/>
      <c r="G106" s="78"/>
      <c r="H106" s="147">
        <f t="array" ref="H106">SUM(IF('SAP report test'!$A$2:$A$2298=$A106,IF('SAP report test'!$D$2:$D$2298="CI04",'SAP report test'!$N$2:$N$2298)))</f>
        <v>0</v>
      </c>
      <c r="I106" s="148"/>
      <c r="J106" s="148"/>
      <c r="K106" s="149"/>
      <c r="L106" s="147">
        <f>SUMIF(Balances!$A$5:$A$313,$A106,Balances!$P$5:$P$313)-SUMIF(Funding!$A$6:$A$294,$A106,Funding!$D$6:$D$294)</f>
        <v>0</v>
      </c>
      <c r="M106" s="148"/>
      <c r="N106" s="148"/>
      <c r="O106" s="149"/>
      <c r="P106" s="147">
        <f>SUMIF(Balances!$A$5:$A$313,$A106,Balances!$Q$5:$Q$313)-SUMIF(Funding!$A$6:$A$294,$A106,Funding!$E$6:$E$294)</f>
        <v>0</v>
      </c>
      <c r="Q106" s="148"/>
      <c r="R106" s="148"/>
      <c r="S106" s="149"/>
      <c r="T106" s="147">
        <f>SUMIF(Balances!$A$5:$A$313,$A106,Balances!$R$5:$R$313)-SUMIF(Funding!$A$6:$A$294,$A106,Funding!$F$6:$F$294)</f>
        <v>0</v>
      </c>
      <c r="U106" s="148"/>
      <c r="V106" s="148"/>
      <c r="W106" s="149"/>
      <c r="X106" s="147">
        <f>SUMIF(Balances!$A$7:$A$313,$A106,Balances!$S$7:$S$313)</f>
        <v>0</v>
      </c>
      <c r="Y106" s="148"/>
      <c r="Z106" s="148"/>
      <c r="AA106" s="149"/>
      <c r="AB106" s="147">
        <f>SUMIF(Balances!$A$7:$A$313,$A106,Balances!$T$7:$T$313)</f>
        <v>0</v>
      </c>
      <c r="AC106" s="148"/>
      <c r="AD106" s="148"/>
      <c r="AE106" s="149"/>
      <c r="AF106" s="147"/>
      <c r="AG106" s="148"/>
      <c r="AH106" s="148"/>
      <c r="AI106" s="149"/>
      <c r="AJ106" s="147">
        <f t="array" ref="AJ106">SUM(IF('SAP report test'!$A$2:$A$2298=$A106,IF('SAP report test'!$D$2:$D$2298="CI03",'SAP report test'!$N$2:$N$2298)))+SUMIF(Balances!$A$7:$A$313,$A106,Balances!$V$7:$V$313)</f>
        <v>0</v>
      </c>
      <c r="AK106" s="148"/>
      <c r="AL106" s="148"/>
      <c r="AM106" s="149"/>
      <c r="AN106" s="147">
        <f>SUMIF(Balances!$A$5:$A$313,$A106,Balances!$O$5:$O$313)-SUMIF(Funding!$A$6:$A$294,$A106,Funding!$K$6:$K$294)</f>
        <v>0</v>
      </c>
      <c r="AO106" s="148"/>
      <c r="AP106" s="148"/>
      <c r="AQ106" s="149"/>
      <c r="AS106" s="23">
        <f>SUM(D106:AQ107)</f>
        <v>0</v>
      </c>
      <c r="AT106" s="42"/>
      <c r="AU106" s="23">
        <f>SUM(AS106:AT106)</f>
        <v>0</v>
      </c>
      <c r="AW106" s="23">
        <f>SUM(AN106:AQ107)</f>
        <v>0</v>
      </c>
      <c r="AX106" s="23">
        <f>SUM(H106:K107)</f>
        <v>0</v>
      </c>
      <c r="AY106" s="23">
        <f>SUM(L106:O107)</f>
        <v>0</v>
      </c>
      <c r="AZ106" s="23">
        <f>SUM(P106:S107)</f>
        <v>0</v>
      </c>
      <c r="BA106" s="23">
        <f>SUM(T106:W107)</f>
        <v>0</v>
      </c>
      <c r="BB106" s="23">
        <f>SUM(X106:AA107)</f>
        <v>0</v>
      </c>
      <c r="BC106" s="23">
        <f>SUM(AB106:AE107)</f>
        <v>0</v>
      </c>
      <c r="BD106" s="23">
        <f>SUM(AF106:AI107)</f>
        <v>0</v>
      </c>
      <c r="BE106" s="23">
        <f>SUM(AJ106:AM107)</f>
        <v>0</v>
      </c>
      <c r="BF106" s="23">
        <f>SUM(AW106:BE106)</f>
        <v>0</v>
      </c>
      <c r="BG106" s="23">
        <f>SUM(AS106-BF106)</f>
        <v>0</v>
      </c>
      <c r="BH106" s="23">
        <f>SUM(AW106:BD106)</f>
        <v>0</v>
      </c>
      <c r="BJ106" s="23">
        <f t="shared" si="32"/>
        <v>0</v>
      </c>
      <c r="BK106" s="23">
        <f t="shared" si="33"/>
        <v>0</v>
      </c>
      <c r="BL106" s="23">
        <f t="shared" si="34"/>
        <v>0</v>
      </c>
      <c r="BM106" s="23">
        <f t="shared" si="35"/>
        <v>0</v>
      </c>
      <c r="BN106" s="23">
        <f t="shared" si="36"/>
        <v>0</v>
      </c>
      <c r="BO106" s="23">
        <f t="shared" si="37"/>
        <v>0</v>
      </c>
      <c r="BP106" s="23">
        <f t="shared" si="38"/>
        <v>0</v>
      </c>
      <c r="BQ106" s="23">
        <f t="shared" si="39"/>
        <v>0</v>
      </c>
      <c r="BR106" s="23">
        <f t="shared" si="51"/>
        <v>0</v>
      </c>
      <c r="BS106" s="23">
        <f t="shared" si="52"/>
        <v>0</v>
      </c>
      <c r="BT106" s="23">
        <f t="shared" si="53"/>
        <v>0</v>
      </c>
      <c r="BX106" s="73">
        <v>2459</v>
      </c>
      <c r="BY106" s="25" t="s">
        <v>918</v>
      </c>
      <c r="BZ106" s="23">
        <f t="shared" si="40"/>
        <v>0</v>
      </c>
      <c r="CA106" s="130">
        <f t="shared" si="41"/>
        <v>0</v>
      </c>
      <c r="CB106" s="156">
        <f t="shared" si="42"/>
        <v>0</v>
      </c>
      <c r="CC106" s="156">
        <f t="shared" si="43"/>
        <v>0</v>
      </c>
      <c r="CD106" s="156">
        <f t="shared" si="44"/>
        <v>0</v>
      </c>
      <c r="CE106" s="156">
        <f t="shared" si="45"/>
        <v>0</v>
      </c>
      <c r="CG106" s="156">
        <f t="shared" si="46"/>
        <v>0</v>
      </c>
      <c r="CH106" s="156">
        <f t="shared" si="47"/>
        <v>0</v>
      </c>
      <c r="CJ106" s="204" t="str">
        <f t="shared" si="48"/>
        <v>ok</v>
      </c>
      <c r="CK106" s="205">
        <f t="shared" si="30"/>
        <v>0</v>
      </c>
      <c r="CL106">
        <f t="shared" si="54"/>
        <v>0</v>
      </c>
      <c r="CN106" s="216">
        <f t="shared" si="49"/>
        <v>0</v>
      </c>
      <c r="CO106" s="216">
        <f t="shared" si="50"/>
        <v>0</v>
      </c>
      <c r="CP106" s="216">
        <f t="shared" si="29"/>
        <v>0</v>
      </c>
      <c r="CQ106" s="156">
        <f t="shared" si="31"/>
        <v>0</v>
      </c>
    </row>
    <row r="107" spans="1:95" x14ac:dyDescent="0.2">
      <c r="A107" s="73">
        <v>2459</v>
      </c>
      <c r="B107" s="25" t="s">
        <v>918</v>
      </c>
      <c r="C107" s="25" t="s">
        <v>703</v>
      </c>
      <c r="D107" s="78">
        <f t="array" ref="D107">SUM(IF('SAP report test'!$A$2:$A$2298=$A107,IF('SAP report test'!$D$2:$D$2298=D$3,'SAP report test'!$N$2:$N$2298)))-SUM(H107,L107,P107,T107,X107,AB107,AF107,AJ107,AN107)</f>
        <v>0</v>
      </c>
      <c r="E107" s="78">
        <f t="array" ref="E107">SUM(IF('SAP report test'!$A$2:$A$2298=$A107,IF('SAP report test'!$D$2:$D$2298=E$3,'SAP report test'!$N$2:$N$2298)))-SUM(I107,M107,Q107,U107,Y107,AC107,AG107,AK107,AO107)</f>
        <v>0</v>
      </c>
      <c r="F107" s="78">
        <f t="array" ref="F107">SUM(IF('SAP report test'!$A$2:$A$2298=$A107,IF('SAP report test'!$D$2:$D$2298=F$3,'SAP report test'!$N$2:$N$2298)))-SUM(J107,N107,R107,V107,Z107,AD107,AH107,AL107,AP107)</f>
        <v>0</v>
      </c>
      <c r="G107" s="78">
        <f t="array" ref="G107">SUM(IF('SAP report test'!$A$2:$A$2298=$A107,IF('SAP report test'!$D$2:$D$2298=G$3,'SAP report test'!$N$2:$N$2298)))-SUM(K107,O107,S107,W107,AA107,AE107,AI107,AM107,AQ107)</f>
        <v>0</v>
      </c>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S107" s="23"/>
      <c r="AT107" s="42"/>
      <c r="BJ107" s="23">
        <f t="shared" si="32"/>
        <v>0</v>
      </c>
      <c r="BK107" s="23">
        <f t="shared" si="33"/>
        <v>0</v>
      </c>
      <c r="BL107" s="23">
        <f t="shared" si="34"/>
        <v>0</v>
      </c>
      <c r="BM107" s="23">
        <f t="shared" si="35"/>
        <v>0</v>
      </c>
      <c r="BN107" s="23">
        <f t="shared" si="36"/>
        <v>0</v>
      </c>
      <c r="BO107" s="23">
        <f t="shared" si="37"/>
        <v>0</v>
      </c>
      <c r="BP107" s="23">
        <f t="shared" si="38"/>
        <v>0</v>
      </c>
      <c r="BQ107" s="23">
        <f t="shared" si="39"/>
        <v>0</v>
      </c>
      <c r="BR107" s="23">
        <f t="shared" si="51"/>
        <v>0</v>
      </c>
      <c r="BS107" s="23">
        <f t="shared" si="52"/>
        <v>0</v>
      </c>
      <c r="BT107" s="23">
        <f t="shared" si="53"/>
        <v>0</v>
      </c>
      <c r="BX107" s="73">
        <v>2459</v>
      </c>
      <c r="BY107" s="25" t="s">
        <v>918</v>
      </c>
      <c r="BZ107" s="23">
        <f t="shared" si="40"/>
        <v>0</v>
      </c>
      <c r="CA107" s="130">
        <f t="shared" si="41"/>
        <v>0</v>
      </c>
      <c r="CB107" s="156">
        <f t="shared" si="42"/>
        <v>0</v>
      </c>
      <c r="CC107" s="156">
        <f t="shared" si="43"/>
        <v>0</v>
      </c>
      <c r="CD107" s="156">
        <f t="shared" si="44"/>
        <v>0</v>
      </c>
      <c r="CE107" s="156">
        <f t="shared" si="45"/>
        <v>0</v>
      </c>
      <c r="CG107" s="156">
        <f t="shared" si="46"/>
        <v>0</v>
      </c>
      <c r="CH107" s="156">
        <f t="shared" si="47"/>
        <v>0</v>
      </c>
      <c r="CJ107" s="204" t="str">
        <f t="shared" si="48"/>
        <v>ok</v>
      </c>
      <c r="CK107" s="205">
        <f t="shared" si="30"/>
        <v>0</v>
      </c>
      <c r="CL107">
        <f t="shared" si="54"/>
        <v>0</v>
      </c>
      <c r="CN107" s="216">
        <f t="shared" si="49"/>
        <v>0</v>
      </c>
      <c r="CO107" s="216">
        <f t="shared" si="50"/>
        <v>0</v>
      </c>
      <c r="CP107" s="216">
        <f t="shared" si="29"/>
        <v>0</v>
      </c>
      <c r="CQ107" s="156">
        <f t="shared" si="31"/>
        <v>0</v>
      </c>
    </row>
    <row r="108" spans="1:95" x14ac:dyDescent="0.2">
      <c r="A108" s="73">
        <v>2461</v>
      </c>
      <c r="B108" s="25" t="s">
        <v>1082</v>
      </c>
      <c r="C108" s="25" t="s">
        <v>702</v>
      </c>
      <c r="D108" s="78"/>
      <c r="E108" s="78"/>
      <c r="F108" s="78"/>
      <c r="G108" s="78"/>
      <c r="H108" s="147">
        <f t="array" ref="H108">SUM(IF('SAP report test'!$A$2:$A$2298=$A108,IF('SAP report test'!$D$2:$D$2298="CI04",'SAP report test'!$N$2:$N$2298)))</f>
        <v>0</v>
      </c>
      <c r="I108" s="148"/>
      <c r="J108" s="148"/>
      <c r="K108" s="149"/>
      <c r="L108" s="147">
        <f>SUMIF(Balances!$A$5:$A$313,$A108,Balances!$P$5:$P$313)-SUMIF(Funding!$A$6:$A$294,$A108,Funding!$D$6:$D$294)</f>
        <v>0</v>
      </c>
      <c r="M108" s="148"/>
      <c r="N108" s="148"/>
      <c r="O108" s="149"/>
      <c r="P108" s="147">
        <f>SUMIF(Balances!$A$5:$A$313,$A108,Balances!$Q$5:$Q$313)-SUMIF(Funding!$A$6:$A$294,$A108,Funding!$E$6:$E$294)</f>
        <v>0</v>
      </c>
      <c r="Q108" s="148"/>
      <c r="R108" s="148"/>
      <c r="S108" s="149"/>
      <c r="T108" s="147">
        <f>SUMIF(Balances!$A$5:$A$313,$A108,Balances!$R$5:$R$313)-SUMIF(Funding!$A$6:$A$294,$A108,Funding!$F$6:$F$294)</f>
        <v>0</v>
      </c>
      <c r="U108" s="148"/>
      <c r="V108" s="148"/>
      <c r="W108" s="149"/>
      <c r="X108" s="147">
        <f>SUMIF(Balances!$A$7:$A$313,$A108,Balances!$S$7:$S$313)</f>
        <v>0</v>
      </c>
      <c r="Y108" s="148"/>
      <c r="Z108" s="148"/>
      <c r="AA108" s="149"/>
      <c r="AB108" s="147">
        <f>SUMIF(Balances!$A$7:$A$313,$A108,Balances!$T$7:$T$313)</f>
        <v>0</v>
      </c>
      <c r="AC108" s="148"/>
      <c r="AD108" s="148"/>
      <c r="AE108" s="149"/>
      <c r="AF108" s="147"/>
      <c r="AG108" s="148"/>
      <c r="AH108" s="148"/>
      <c r="AI108" s="149"/>
      <c r="AJ108" s="147">
        <f t="array" ref="AJ108">SUM(IF('SAP report test'!$A$2:$A$2298=$A108,IF('SAP report test'!$D$2:$D$2298="CI03",'SAP report test'!$N$2:$N$2298)))+SUMIF(Balances!$A$7:$A$313,$A108,Balances!$V$7:$V$313)</f>
        <v>0</v>
      </c>
      <c r="AK108" s="148"/>
      <c r="AL108" s="148"/>
      <c r="AM108" s="149"/>
      <c r="AN108" s="147">
        <f>SUMIF(Balances!$A$5:$A$313,$A108,Balances!$O$5:$O$313)-SUMIF(Funding!$A$6:$A$294,$A108,Funding!$K$6:$K$294)</f>
        <v>0</v>
      </c>
      <c r="AO108" s="148"/>
      <c r="AP108" s="148"/>
      <c r="AQ108" s="149"/>
      <c r="AS108" s="23">
        <f>SUM(D108:AQ109)</f>
        <v>0</v>
      </c>
      <c r="AT108" s="130"/>
      <c r="AU108" s="23">
        <f>SUM(AS108:AT108)</f>
        <v>0</v>
      </c>
      <c r="AW108" s="23">
        <f>SUM(AN108:AQ109)</f>
        <v>0</v>
      </c>
      <c r="AX108" s="23">
        <f>SUM(H108:K109)</f>
        <v>0</v>
      </c>
      <c r="AY108" s="23">
        <f>SUM(L108:O109)</f>
        <v>0</v>
      </c>
      <c r="AZ108" s="23">
        <f>SUM(P108:S109)</f>
        <v>0</v>
      </c>
      <c r="BA108" s="23">
        <f>SUM(T108:W109)</f>
        <v>0</v>
      </c>
      <c r="BB108" s="23">
        <f>SUM(X108:AA109)</f>
        <v>0</v>
      </c>
      <c r="BC108" s="23">
        <f>SUM(AB108:AE109)</f>
        <v>0</v>
      </c>
      <c r="BD108" s="23">
        <f>SUM(AF108:AI109)</f>
        <v>0</v>
      </c>
      <c r="BE108" s="23">
        <f>SUM(AJ108:AM109)</f>
        <v>0</v>
      </c>
      <c r="BF108" s="23">
        <f>SUM(AW108:BE108)</f>
        <v>0</v>
      </c>
      <c r="BG108" s="23">
        <f>SUM(AS108-BF108)</f>
        <v>0</v>
      </c>
      <c r="BH108" s="23">
        <f>SUM(AW108:BD108)</f>
        <v>0</v>
      </c>
      <c r="BJ108" s="23">
        <f t="shared" si="32"/>
        <v>0</v>
      </c>
      <c r="BK108" s="23">
        <f t="shared" si="33"/>
        <v>0</v>
      </c>
      <c r="BL108" s="23">
        <f t="shared" si="34"/>
        <v>0</v>
      </c>
      <c r="BM108" s="23">
        <f t="shared" si="35"/>
        <v>0</v>
      </c>
      <c r="BN108" s="23">
        <f t="shared" si="36"/>
        <v>0</v>
      </c>
      <c r="BO108" s="23">
        <f t="shared" si="37"/>
        <v>0</v>
      </c>
      <c r="BP108" s="23">
        <f t="shared" si="38"/>
        <v>0</v>
      </c>
      <c r="BQ108" s="23">
        <f t="shared" si="39"/>
        <v>0</v>
      </c>
      <c r="BR108" s="23">
        <f t="shared" si="51"/>
        <v>0</v>
      </c>
      <c r="BS108" s="23">
        <f t="shared" si="52"/>
        <v>0</v>
      </c>
      <c r="BT108" s="23">
        <f t="shared" si="53"/>
        <v>0</v>
      </c>
      <c r="BX108" s="73">
        <v>2461</v>
      </c>
      <c r="BY108" s="25" t="s">
        <v>1082</v>
      </c>
      <c r="BZ108" s="23">
        <f t="shared" si="40"/>
        <v>0</v>
      </c>
      <c r="CA108" s="130">
        <f t="shared" si="41"/>
        <v>0</v>
      </c>
      <c r="CB108" s="156">
        <f t="shared" si="42"/>
        <v>0</v>
      </c>
      <c r="CC108" s="156">
        <f t="shared" si="43"/>
        <v>0</v>
      </c>
      <c r="CD108" s="156">
        <f t="shared" si="44"/>
        <v>0</v>
      </c>
      <c r="CE108" s="156">
        <f t="shared" si="45"/>
        <v>0</v>
      </c>
      <c r="CG108" s="156">
        <f t="shared" si="46"/>
        <v>0</v>
      </c>
      <c r="CH108" s="156">
        <f t="shared" si="47"/>
        <v>0</v>
      </c>
      <c r="CJ108" s="204" t="str">
        <f t="shared" si="48"/>
        <v>ok</v>
      </c>
      <c r="CK108" s="205">
        <f t="shared" si="30"/>
        <v>0</v>
      </c>
      <c r="CL108">
        <f t="shared" si="54"/>
        <v>0</v>
      </c>
      <c r="CN108" s="216">
        <f t="shared" si="49"/>
        <v>0</v>
      </c>
      <c r="CO108" s="216">
        <f t="shared" si="50"/>
        <v>0</v>
      </c>
      <c r="CP108" s="216">
        <f t="shared" si="29"/>
        <v>0</v>
      </c>
      <c r="CQ108" s="156">
        <f t="shared" si="31"/>
        <v>0</v>
      </c>
    </row>
    <row r="109" spans="1:95" x14ac:dyDescent="0.2">
      <c r="A109" s="73">
        <v>2461</v>
      </c>
      <c r="B109" s="25" t="s">
        <v>1082</v>
      </c>
      <c r="C109" s="25" t="s">
        <v>703</v>
      </c>
      <c r="D109" s="78">
        <f t="array" ref="D109">SUM(IF('SAP report test'!$A$2:$A$2298=$A109,IF('SAP report test'!$D$2:$D$2298=D$3,'SAP report test'!$N$2:$N$2298)))-SUM(H109,L109,P109,T109,X109,AB109,AF109,AJ109,AN109)</f>
        <v>0</v>
      </c>
      <c r="E109" s="78">
        <f t="array" ref="E109">SUM(IF('SAP report test'!$A$2:$A$2298=$A109,IF('SAP report test'!$D$2:$D$2298=E$3,'SAP report test'!$N$2:$N$2298)))-SUM(I109,M109,Q109,U109,Y109,AC109,AG109,AK109,AO109)</f>
        <v>0</v>
      </c>
      <c r="F109" s="78">
        <f t="array" ref="F109">SUM(IF('SAP report test'!$A$2:$A$2298=$A109,IF('SAP report test'!$D$2:$D$2298=F$3,'SAP report test'!$N$2:$N$2298)))-SUM(J109,N109,R109,V109,Z109,AD109,AH109,AL109,AP109)</f>
        <v>0</v>
      </c>
      <c r="G109" s="78">
        <f t="array" ref="G109">SUM(IF('SAP report test'!$A$2:$A$2298=$A109,IF('SAP report test'!$D$2:$D$2298=G$3,'SAP report test'!$N$2:$N$2298)))-SUM(K109,O109,S109,W109,AA109,AE109,AI109,AM109,AQ109)</f>
        <v>0</v>
      </c>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S109" s="23"/>
      <c r="AT109" s="42"/>
      <c r="BJ109" s="23">
        <f t="shared" si="32"/>
        <v>0</v>
      </c>
      <c r="BK109" s="23">
        <f t="shared" si="33"/>
        <v>0</v>
      </c>
      <c r="BL109" s="23">
        <f t="shared" si="34"/>
        <v>0</v>
      </c>
      <c r="BM109" s="23">
        <f t="shared" si="35"/>
        <v>0</v>
      </c>
      <c r="BN109" s="23">
        <f t="shared" si="36"/>
        <v>0</v>
      </c>
      <c r="BO109" s="23">
        <f t="shared" si="37"/>
        <v>0</v>
      </c>
      <c r="BP109" s="23">
        <f t="shared" si="38"/>
        <v>0</v>
      </c>
      <c r="BQ109" s="23">
        <f t="shared" si="39"/>
        <v>0</v>
      </c>
      <c r="BR109" s="23">
        <f t="shared" si="51"/>
        <v>0</v>
      </c>
      <c r="BS109" s="23">
        <f t="shared" si="52"/>
        <v>0</v>
      </c>
      <c r="BT109" s="23">
        <f t="shared" si="53"/>
        <v>0</v>
      </c>
      <c r="BX109" s="73">
        <v>2461</v>
      </c>
      <c r="BY109" s="25" t="s">
        <v>1082</v>
      </c>
      <c r="BZ109" s="23">
        <f t="shared" si="40"/>
        <v>0</v>
      </c>
      <c r="CA109" s="130">
        <f t="shared" si="41"/>
        <v>0</v>
      </c>
      <c r="CB109" s="156">
        <f t="shared" si="42"/>
        <v>0</v>
      </c>
      <c r="CC109" s="156">
        <f t="shared" si="43"/>
        <v>0</v>
      </c>
      <c r="CD109" s="156">
        <f t="shared" si="44"/>
        <v>0</v>
      </c>
      <c r="CE109" s="156">
        <f t="shared" si="45"/>
        <v>0</v>
      </c>
      <c r="CG109" s="156">
        <f t="shared" si="46"/>
        <v>0</v>
      </c>
      <c r="CH109" s="156">
        <f t="shared" si="47"/>
        <v>0</v>
      </c>
      <c r="CJ109" s="204" t="str">
        <f t="shared" si="48"/>
        <v>ok</v>
      </c>
      <c r="CK109" s="205">
        <f t="shared" si="30"/>
        <v>0</v>
      </c>
      <c r="CL109">
        <f t="shared" si="54"/>
        <v>0</v>
      </c>
      <c r="CN109" s="216">
        <f t="shared" si="49"/>
        <v>0</v>
      </c>
      <c r="CO109" s="216">
        <f t="shared" si="50"/>
        <v>0</v>
      </c>
      <c r="CP109" s="216">
        <f t="shared" si="29"/>
        <v>0</v>
      </c>
      <c r="CQ109" s="156">
        <f t="shared" si="31"/>
        <v>0</v>
      </c>
    </row>
    <row r="110" spans="1:95" x14ac:dyDescent="0.2">
      <c r="A110" s="73">
        <v>2463</v>
      </c>
      <c r="B110" s="25" t="s">
        <v>919</v>
      </c>
      <c r="C110" s="25" t="s">
        <v>702</v>
      </c>
      <c r="D110" s="78"/>
      <c r="E110" s="78"/>
      <c r="F110" s="78"/>
      <c r="G110" s="78"/>
      <c r="H110" s="147">
        <f t="array" ref="H110">SUM(IF('SAP report test'!$A$2:$A$2298=$A110,IF('SAP report test'!$D$2:$D$2298="CI04",'SAP report test'!$N$2:$N$2298)))</f>
        <v>0</v>
      </c>
      <c r="I110" s="148"/>
      <c r="J110" s="148"/>
      <c r="K110" s="149"/>
      <c r="L110" s="147">
        <f>SUMIF(Balances!$A$5:$A$313,$A110,Balances!$P$5:$P$313)-SUMIF(Funding!$A$6:$A$294,$A110,Funding!$D$6:$D$294)</f>
        <v>0</v>
      </c>
      <c r="M110" s="148"/>
      <c r="N110" s="148"/>
      <c r="O110" s="149"/>
      <c r="P110" s="147">
        <f>SUMIF(Balances!$A$5:$A$313,$A110,Balances!$Q$5:$Q$313)-SUMIF(Funding!$A$6:$A$294,$A110,Funding!$E$6:$E$294)</f>
        <v>0</v>
      </c>
      <c r="Q110" s="148"/>
      <c r="R110" s="148"/>
      <c r="S110" s="149"/>
      <c r="T110" s="147">
        <f>SUMIF(Balances!$A$5:$A$313,$A110,Balances!$R$5:$R$313)-SUMIF(Funding!$A$6:$A$294,$A110,Funding!$F$6:$F$294)</f>
        <v>0</v>
      </c>
      <c r="U110" s="148"/>
      <c r="V110" s="148"/>
      <c r="W110" s="149"/>
      <c r="X110" s="147">
        <f>SUMIF(Balances!$A$7:$A$313,$A110,Balances!$S$7:$S$313)</f>
        <v>0</v>
      </c>
      <c r="Y110" s="148"/>
      <c r="Z110" s="148"/>
      <c r="AA110" s="149"/>
      <c r="AB110" s="147">
        <f>SUMIF(Balances!$A$7:$A$313,$A110,Balances!$T$7:$T$313)</f>
        <v>0</v>
      </c>
      <c r="AC110" s="148"/>
      <c r="AD110" s="148"/>
      <c r="AE110" s="149"/>
      <c r="AF110" s="147"/>
      <c r="AG110" s="148"/>
      <c r="AH110" s="148"/>
      <c r="AI110" s="149"/>
      <c r="AJ110" s="147">
        <f t="array" ref="AJ110">SUM(IF('SAP report test'!$A$2:$A$2298=$A110,IF('SAP report test'!$D$2:$D$2298="CI03",'SAP report test'!$N$2:$N$2298)))+SUMIF(Balances!$A$7:$A$313,$A110,Balances!$V$7:$V$313)</f>
        <v>0</v>
      </c>
      <c r="AK110" s="148"/>
      <c r="AL110" s="148"/>
      <c r="AM110" s="149"/>
      <c r="AN110" s="147">
        <f>SUMIF(Balances!$A$5:$A$313,$A110,Balances!$O$5:$O$313)-SUMIF(Funding!$A$6:$A$294,$A110,Funding!$K$6:$K$294)</f>
        <v>-23238</v>
      </c>
      <c r="AO110" s="148"/>
      <c r="AP110" s="148"/>
      <c r="AQ110" s="149"/>
      <c r="AS110" s="23">
        <f>SUM(D110:AQ111)</f>
        <v>-23238</v>
      </c>
      <c r="AT110" s="42"/>
      <c r="AU110" s="23">
        <f>SUM(AS110:AT110)</f>
        <v>-23238</v>
      </c>
      <c r="AW110" s="23">
        <f>SUM(AN110:AQ111)</f>
        <v>-23238</v>
      </c>
      <c r="AX110" s="23">
        <f>SUM(H110:K111)</f>
        <v>0</v>
      </c>
      <c r="AY110" s="23">
        <f>SUM(L110:O111)</f>
        <v>0</v>
      </c>
      <c r="AZ110" s="23">
        <f>SUM(P110:S111)</f>
        <v>0</v>
      </c>
      <c r="BA110" s="23">
        <f>SUM(T110:W111)</f>
        <v>0</v>
      </c>
      <c r="BB110" s="23">
        <f>SUM(X110:AA111)</f>
        <v>0</v>
      </c>
      <c r="BC110" s="23">
        <f>SUM(AB110:AE111)</f>
        <v>0</v>
      </c>
      <c r="BD110" s="23">
        <f>SUM(AF110:AI111)</f>
        <v>0</v>
      </c>
      <c r="BE110" s="23">
        <f>SUM(AJ110:AM111)</f>
        <v>0</v>
      </c>
      <c r="BF110" s="23">
        <f>SUM(AW110:BE110)</f>
        <v>-23238</v>
      </c>
      <c r="BG110" s="23">
        <f>SUM(AS110-BF110)</f>
        <v>0</v>
      </c>
      <c r="BH110" s="23">
        <f>SUM(AW110:BD110)</f>
        <v>-23238</v>
      </c>
      <c r="BJ110" s="23">
        <f t="shared" si="32"/>
        <v>-23238</v>
      </c>
      <c r="BK110" s="23">
        <f t="shared" si="33"/>
        <v>0</v>
      </c>
      <c r="BL110" s="23">
        <f t="shared" si="34"/>
        <v>0</v>
      </c>
      <c r="BM110" s="23">
        <f t="shared" si="35"/>
        <v>0</v>
      </c>
      <c r="BN110" s="23">
        <f t="shared" si="36"/>
        <v>0</v>
      </c>
      <c r="BO110" s="23">
        <f t="shared" si="37"/>
        <v>0</v>
      </c>
      <c r="BP110" s="23">
        <f t="shared" si="38"/>
        <v>0</v>
      </c>
      <c r="BQ110" s="23">
        <f t="shared" si="39"/>
        <v>0</v>
      </c>
      <c r="BR110" s="23">
        <f t="shared" si="51"/>
        <v>-23238</v>
      </c>
      <c r="BS110" s="23">
        <f t="shared" si="52"/>
        <v>0</v>
      </c>
      <c r="BT110" s="23">
        <f t="shared" si="53"/>
        <v>-23238</v>
      </c>
      <c r="BX110" s="73">
        <v>2463</v>
      </c>
      <c r="BY110" s="25" t="s">
        <v>919</v>
      </c>
      <c r="BZ110" s="23">
        <f t="shared" si="40"/>
        <v>-23238</v>
      </c>
      <c r="CA110" s="130">
        <f t="shared" si="41"/>
        <v>0</v>
      </c>
      <c r="CB110" s="156">
        <f t="shared" si="42"/>
        <v>-23238</v>
      </c>
      <c r="CC110" s="156">
        <f t="shared" si="43"/>
        <v>-23238</v>
      </c>
      <c r="CD110" s="156">
        <f t="shared" si="44"/>
        <v>0</v>
      </c>
      <c r="CE110" s="156">
        <f t="shared" si="45"/>
        <v>-23238</v>
      </c>
      <c r="CG110" s="156">
        <f t="shared" si="46"/>
        <v>0</v>
      </c>
      <c r="CH110" s="156">
        <f t="shared" si="47"/>
        <v>0</v>
      </c>
      <c r="CJ110" s="204" t="str">
        <f t="shared" si="48"/>
        <v>ok</v>
      </c>
      <c r="CK110" s="205">
        <f t="shared" si="30"/>
        <v>0</v>
      </c>
      <c r="CL110">
        <f t="shared" si="54"/>
        <v>0</v>
      </c>
      <c r="CN110" s="216">
        <f t="shared" si="49"/>
        <v>-23238</v>
      </c>
      <c r="CO110" s="216">
        <f t="shared" si="50"/>
        <v>0</v>
      </c>
      <c r="CP110" s="216">
        <f t="shared" ref="CP110:CP173" si="55">SUM(CN110:CO110)</f>
        <v>-23238</v>
      </c>
      <c r="CQ110" s="156">
        <f t="shared" si="31"/>
        <v>0</v>
      </c>
    </row>
    <row r="111" spans="1:95" x14ac:dyDescent="0.2">
      <c r="A111" s="73">
        <v>2463</v>
      </c>
      <c r="B111" s="25" t="s">
        <v>919</v>
      </c>
      <c r="C111" s="25" t="s">
        <v>703</v>
      </c>
      <c r="D111" s="78">
        <f t="array" ref="D111">SUM(IF('SAP report test'!$A$2:$A$2298=$A111,IF('SAP report test'!$D$2:$D$2298=D$3,'SAP report test'!$N$2:$N$2298)))-SUM(H111,L111,P111,T111,X111,AB111,AF111,AJ111,AN111)</f>
        <v>0</v>
      </c>
      <c r="E111" s="78">
        <f t="array" ref="E111">SUM(IF('SAP report test'!$A$2:$A$2298=$A111,IF('SAP report test'!$D$2:$D$2298=E$3,'SAP report test'!$N$2:$N$2298)))-SUM(I111,M111,Q111,U111,Y111,AC111,AG111,AK111,AO111)</f>
        <v>0</v>
      </c>
      <c r="F111" s="78">
        <f t="array" ref="F111">SUM(IF('SAP report test'!$A$2:$A$2298=$A111,IF('SAP report test'!$D$2:$D$2298=F$3,'SAP report test'!$N$2:$N$2298)))-SUM(J111,N111,R111,V111,Z111,AD111,AH111,AL111,AP111)</f>
        <v>0</v>
      </c>
      <c r="G111" s="78">
        <f t="array" ref="G111">SUM(IF('SAP report test'!$A$2:$A$2298=$A111,IF('SAP report test'!$D$2:$D$2298=G$3,'SAP report test'!$N$2:$N$2298)))-SUM(K111,O111,S111,W111,AA111,AE111,AI111,AM111,AQ111)</f>
        <v>0</v>
      </c>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S111" s="23"/>
      <c r="AT111" s="42"/>
      <c r="BJ111" s="23">
        <f t="shared" si="32"/>
        <v>0</v>
      </c>
      <c r="BK111" s="23">
        <f t="shared" si="33"/>
        <v>0</v>
      </c>
      <c r="BL111" s="23">
        <f t="shared" si="34"/>
        <v>0</v>
      </c>
      <c r="BM111" s="23">
        <f t="shared" si="35"/>
        <v>0</v>
      </c>
      <c r="BN111" s="23">
        <f t="shared" si="36"/>
        <v>0</v>
      </c>
      <c r="BO111" s="23">
        <f t="shared" si="37"/>
        <v>0</v>
      </c>
      <c r="BP111" s="23">
        <f t="shared" si="38"/>
        <v>0</v>
      </c>
      <c r="BQ111" s="23">
        <f t="shared" si="39"/>
        <v>0</v>
      </c>
      <c r="BR111" s="23">
        <f t="shared" si="51"/>
        <v>0</v>
      </c>
      <c r="BS111" s="23">
        <f t="shared" si="52"/>
        <v>0</v>
      </c>
      <c r="BT111" s="23">
        <f t="shared" si="53"/>
        <v>0</v>
      </c>
      <c r="BX111" s="73">
        <v>2463</v>
      </c>
      <c r="BY111" s="25" t="s">
        <v>919</v>
      </c>
      <c r="BZ111" s="23">
        <f t="shared" si="40"/>
        <v>0</v>
      </c>
      <c r="CA111" s="130">
        <f t="shared" si="41"/>
        <v>0</v>
      </c>
      <c r="CB111" s="156">
        <f t="shared" si="42"/>
        <v>0</v>
      </c>
      <c r="CC111" s="156">
        <f t="shared" si="43"/>
        <v>0</v>
      </c>
      <c r="CD111" s="156">
        <f t="shared" si="44"/>
        <v>0</v>
      </c>
      <c r="CE111" s="156">
        <f t="shared" si="45"/>
        <v>0</v>
      </c>
      <c r="CG111" s="156">
        <f t="shared" si="46"/>
        <v>0</v>
      </c>
      <c r="CH111" s="156">
        <f t="shared" si="47"/>
        <v>0</v>
      </c>
      <c r="CJ111" s="204" t="str">
        <f t="shared" si="48"/>
        <v>ok</v>
      </c>
      <c r="CK111" s="205">
        <f t="shared" si="30"/>
        <v>0</v>
      </c>
      <c r="CL111">
        <f t="shared" si="54"/>
        <v>0</v>
      </c>
      <c r="CN111" s="216">
        <f t="shared" si="49"/>
        <v>0</v>
      </c>
      <c r="CO111" s="216">
        <f t="shared" si="50"/>
        <v>0</v>
      </c>
      <c r="CP111" s="216">
        <f t="shared" si="55"/>
        <v>0</v>
      </c>
      <c r="CQ111" s="156">
        <f t="shared" si="31"/>
        <v>0</v>
      </c>
    </row>
    <row r="112" spans="1:95" x14ac:dyDescent="0.2">
      <c r="A112" s="73">
        <v>2465</v>
      </c>
      <c r="B112" s="25" t="s">
        <v>1083</v>
      </c>
      <c r="C112" s="25" t="s">
        <v>702</v>
      </c>
      <c r="D112" s="78"/>
      <c r="E112" s="78"/>
      <c r="F112" s="78"/>
      <c r="G112" s="78"/>
      <c r="H112" s="147">
        <f t="array" ref="H112">SUM(IF('SAP report test'!$A$2:$A$2298=$A112,IF('SAP report test'!$D$2:$D$2298="CI04",'SAP report test'!$N$2:$N$2298)))</f>
        <v>0</v>
      </c>
      <c r="I112" s="148"/>
      <c r="J112" s="148"/>
      <c r="K112" s="149"/>
      <c r="L112" s="147">
        <f>SUMIF(Balances!$A$5:$A$313,$A112,Balances!$P$5:$P$313)-SUMIF(Funding!$A$6:$A$294,$A112,Funding!$D$6:$D$294)</f>
        <v>0</v>
      </c>
      <c r="M112" s="148"/>
      <c r="N112" s="148"/>
      <c r="O112" s="149"/>
      <c r="P112" s="147">
        <f>SUMIF(Balances!$A$5:$A$313,$A112,Balances!$Q$5:$Q$313)-SUMIF(Funding!$A$6:$A$294,$A112,Funding!$E$6:$E$294)</f>
        <v>0</v>
      </c>
      <c r="Q112" s="148"/>
      <c r="R112" s="148"/>
      <c r="S112" s="149"/>
      <c r="T112" s="147">
        <f>SUMIF(Balances!$A$5:$A$313,$A112,Balances!$R$5:$R$313)-SUMIF(Funding!$A$6:$A$294,$A112,Funding!$F$6:$F$294)</f>
        <v>0</v>
      </c>
      <c r="U112" s="148"/>
      <c r="V112" s="148"/>
      <c r="W112" s="149"/>
      <c r="X112" s="147">
        <f>SUMIF(Balances!$A$7:$A$313,$A112,Balances!$S$7:$S$313)</f>
        <v>0</v>
      </c>
      <c r="Y112" s="148"/>
      <c r="Z112" s="148"/>
      <c r="AA112" s="149"/>
      <c r="AB112" s="147">
        <f>SUMIF(Balances!$A$7:$A$313,$A112,Balances!$T$7:$T$313)</f>
        <v>0</v>
      </c>
      <c r="AC112" s="148"/>
      <c r="AD112" s="148"/>
      <c r="AE112" s="149"/>
      <c r="AF112" s="147"/>
      <c r="AG112" s="148"/>
      <c r="AH112" s="148"/>
      <c r="AI112" s="149"/>
      <c r="AJ112" s="147">
        <f t="array" ref="AJ112">SUM(IF('SAP report test'!$A$2:$A$2298=$A112,IF('SAP report test'!$D$2:$D$2298="CI03",'SAP report test'!$N$2:$N$2298)))+SUMIF(Balances!$A$7:$A$313,$A112,Balances!$V$7:$V$313)</f>
        <v>0</v>
      </c>
      <c r="AK112" s="148"/>
      <c r="AL112" s="148"/>
      <c r="AM112" s="149"/>
      <c r="AN112" s="147">
        <f>SUMIF(Balances!$A$5:$A$313,$A112,Balances!$O$5:$O$313)-SUMIF(Funding!$A$6:$A$294,$A112,Funding!$K$6:$K$294)</f>
        <v>-12152.3</v>
      </c>
      <c r="AO112" s="148"/>
      <c r="AP112" s="148"/>
      <c r="AQ112" s="149"/>
      <c r="AS112" s="23">
        <f>SUM(D112:AQ113)</f>
        <v>-8277.2999999999993</v>
      </c>
      <c r="AT112" s="42"/>
      <c r="AU112" s="23">
        <f>SUM(AS112:AT112)</f>
        <v>-8277.2999999999993</v>
      </c>
      <c r="AW112" s="23">
        <f>SUM(AN112:AQ113)</f>
        <v>-8277.2999999999993</v>
      </c>
      <c r="AX112" s="23">
        <f>SUM(H112:K113)</f>
        <v>0</v>
      </c>
      <c r="AY112" s="23">
        <f>SUM(L112:O113)</f>
        <v>0</v>
      </c>
      <c r="AZ112" s="23">
        <f>SUM(P112:S113)</f>
        <v>0</v>
      </c>
      <c r="BA112" s="23">
        <f>SUM(T112:W113)</f>
        <v>0</v>
      </c>
      <c r="BB112" s="23">
        <f>SUM(X112:AA113)</f>
        <v>0</v>
      </c>
      <c r="BC112" s="23">
        <f>SUM(AB112:AE113)</f>
        <v>0</v>
      </c>
      <c r="BD112" s="23">
        <f>SUM(AF112:AI113)</f>
        <v>0</v>
      </c>
      <c r="BE112" s="23">
        <f>SUM(AJ112:AM113)</f>
        <v>0</v>
      </c>
      <c r="BF112" s="23">
        <f>SUM(AW112:BE112)</f>
        <v>-8277.2999999999993</v>
      </c>
      <c r="BG112" s="23">
        <f>SUM(AS112-BF112)</f>
        <v>0</v>
      </c>
      <c r="BH112" s="23">
        <f>SUM(AW112:BD112)</f>
        <v>-8277.2999999999993</v>
      </c>
      <c r="BJ112" s="23">
        <f t="shared" si="32"/>
        <v>-8277.2999999999993</v>
      </c>
      <c r="BK112" s="23">
        <f t="shared" si="33"/>
        <v>0</v>
      </c>
      <c r="BL112" s="23">
        <f t="shared" si="34"/>
        <v>0</v>
      </c>
      <c r="BM112" s="23">
        <f t="shared" si="35"/>
        <v>0</v>
      </c>
      <c r="BN112" s="23">
        <f t="shared" si="36"/>
        <v>0</v>
      </c>
      <c r="BO112" s="23">
        <f t="shared" si="37"/>
        <v>0</v>
      </c>
      <c r="BP112" s="23">
        <f t="shared" si="38"/>
        <v>0</v>
      </c>
      <c r="BQ112" s="23">
        <f t="shared" si="39"/>
        <v>0</v>
      </c>
      <c r="BR112" s="23">
        <f t="shared" si="51"/>
        <v>-8277.2999999999993</v>
      </c>
      <c r="BS112" s="23">
        <f t="shared" si="52"/>
        <v>0</v>
      </c>
      <c r="BT112" s="23">
        <f t="shared" si="53"/>
        <v>-8277.2999999999993</v>
      </c>
      <c r="BX112" s="73">
        <v>2465</v>
      </c>
      <c r="BY112" s="25" t="s">
        <v>1083</v>
      </c>
      <c r="BZ112" s="23">
        <f t="shared" si="40"/>
        <v>-8277.2999999999993</v>
      </c>
      <c r="CA112" s="130">
        <f t="shared" si="41"/>
        <v>0</v>
      </c>
      <c r="CB112" s="156">
        <f t="shared" si="42"/>
        <v>-8277.2999999999993</v>
      </c>
      <c r="CC112" s="156">
        <f t="shared" si="43"/>
        <v>-8277</v>
      </c>
      <c r="CD112" s="156">
        <f t="shared" si="44"/>
        <v>0</v>
      </c>
      <c r="CE112" s="156">
        <f t="shared" si="45"/>
        <v>-8277</v>
      </c>
      <c r="CG112" s="156">
        <f t="shared" si="46"/>
        <v>-0.2999999999992724</v>
      </c>
      <c r="CH112" s="156">
        <f t="shared" si="47"/>
        <v>0</v>
      </c>
      <c r="CJ112" s="204" t="str">
        <f t="shared" si="48"/>
        <v>ok</v>
      </c>
      <c r="CK112" s="205">
        <f t="shared" si="30"/>
        <v>0</v>
      </c>
      <c r="CL112">
        <f t="shared" si="54"/>
        <v>0</v>
      </c>
      <c r="CN112" s="216">
        <f t="shared" si="49"/>
        <v>-8277.2999999999993</v>
      </c>
      <c r="CO112" s="216">
        <f t="shared" si="50"/>
        <v>0</v>
      </c>
      <c r="CP112" s="216">
        <f t="shared" si="55"/>
        <v>-8277.2999999999993</v>
      </c>
      <c r="CQ112" s="156">
        <f t="shared" si="31"/>
        <v>0</v>
      </c>
    </row>
    <row r="113" spans="1:95" x14ac:dyDescent="0.2">
      <c r="A113" s="73">
        <v>2465</v>
      </c>
      <c r="B113" s="25" t="s">
        <v>1083</v>
      </c>
      <c r="C113" s="25" t="s">
        <v>703</v>
      </c>
      <c r="D113" s="78">
        <f t="array" ref="D113">SUM(IF('SAP report test'!$A$2:$A$2298=$A113,IF('SAP report test'!$D$2:$D$2298=D$3,'SAP report test'!$N$2:$N$2298)))-SUM(H113,L113,P113,T113,X113,AB113,AF113,AJ113,AN113)</f>
        <v>0</v>
      </c>
      <c r="E113" s="78">
        <f t="array" ref="E113">SUM(IF('SAP report test'!$A$2:$A$2298=$A113,IF('SAP report test'!$D$2:$D$2298=E$3,'SAP report test'!$N$2:$N$2298)))-SUM(I113,M113,Q113,U113,Y113,AC113,AG113,AK113,AO113)</f>
        <v>0</v>
      </c>
      <c r="F113" s="78">
        <f t="array" ref="F113">SUM(IF('SAP report test'!$A$2:$A$2298=$A113,IF('SAP report test'!$D$2:$D$2298=F$3,'SAP report test'!$N$2:$N$2298)))-SUM(J113,N113,R113,V113,Z113,AD113,AH113,AL113,AP113)</f>
        <v>0</v>
      </c>
      <c r="G113" s="78">
        <f t="array" ref="G113">SUM(IF('SAP report test'!$A$2:$A$2298=$A113,IF('SAP report test'!$D$2:$D$2298=G$3,'SAP report test'!$N$2:$N$2298)))-SUM(K113,O113,S113,W113,AA113,AE113,AI113,AM113,AQ113)</f>
        <v>0</v>
      </c>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v>3875</v>
      </c>
      <c r="AP113" s="62"/>
      <c r="AQ113" s="62"/>
      <c r="AS113" s="23"/>
      <c r="AT113" s="42"/>
      <c r="BJ113" s="23">
        <f t="shared" si="32"/>
        <v>0</v>
      </c>
      <c r="BK113" s="23">
        <f t="shared" si="33"/>
        <v>0</v>
      </c>
      <c r="BL113" s="23">
        <f t="shared" si="34"/>
        <v>0</v>
      </c>
      <c r="BM113" s="23">
        <f t="shared" si="35"/>
        <v>0</v>
      </c>
      <c r="BN113" s="23">
        <f t="shared" si="36"/>
        <v>0</v>
      </c>
      <c r="BO113" s="23">
        <f t="shared" si="37"/>
        <v>0</v>
      </c>
      <c r="BP113" s="23">
        <f t="shared" si="38"/>
        <v>0</v>
      </c>
      <c r="BQ113" s="23">
        <f t="shared" si="39"/>
        <v>0</v>
      </c>
      <c r="BR113" s="23">
        <f t="shared" si="51"/>
        <v>0</v>
      </c>
      <c r="BS113" s="23">
        <f t="shared" si="52"/>
        <v>0</v>
      </c>
      <c r="BT113" s="23">
        <f t="shared" si="53"/>
        <v>0</v>
      </c>
      <c r="BX113" s="73">
        <v>2465</v>
      </c>
      <c r="BY113" s="25" t="s">
        <v>1083</v>
      </c>
      <c r="BZ113" s="23">
        <f t="shared" si="40"/>
        <v>0</v>
      </c>
      <c r="CA113" s="130">
        <f t="shared" si="41"/>
        <v>0</v>
      </c>
      <c r="CB113" s="156">
        <f t="shared" si="42"/>
        <v>0</v>
      </c>
      <c r="CC113" s="156">
        <f t="shared" si="43"/>
        <v>0</v>
      </c>
      <c r="CD113" s="156">
        <f t="shared" si="44"/>
        <v>0</v>
      </c>
      <c r="CE113" s="156">
        <f t="shared" si="45"/>
        <v>0</v>
      </c>
      <c r="CG113" s="156">
        <f t="shared" si="46"/>
        <v>0</v>
      </c>
      <c r="CH113" s="156">
        <f t="shared" si="47"/>
        <v>0</v>
      </c>
      <c r="CJ113" s="204" t="str">
        <f t="shared" si="48"/>
        <v>ok</v>
      </c>
      <c r="CK113" s="205">
        <f t="shared" si="30"/>
        <v>0</v>
      </c>
      <c r="CL113">
        <f t="shared" si="54"/>
        <v>0</v>
      </c>
      <c r="CN113" s="216">
        <f t="shared" si="49"/>
        <v>0</v>
      </c>
      <c r="CO113" s="216">
        <f t="shared" si="50"/>
        <v>0</v>
      </c>
      <c r="CP113" s="216">
        <f t="shared" si="55"/>
        <v>0</v>
      </c>
      <c r="CQ113" s="156">
        <f t="shared" si="31"/>
        <v>0</v>
      </c>
    </row>
    <row r="114" spans="1:95" x14ac:dyDescent="0.2">
      <c r="A114" s="254">
        <v>2504</v>
      </c>
      <c r="B114" s="239" t="s">
        <v>865</v>
      </c>
      <c r="C114" s="25" t="s">
        <v>702</v>
      </c>
      <c r="D114" s="78"/>
      <c r="E114" s="78"/>
      <c r="F114" s="78"/>
      <c r="G114" s="78"/>
      <c r="H114" s="147">
        <f t="array" ref="H114">SUM(IF('SAP report test'!$A$2:$A$2298=$A114,IF('SAP report test'!$D$2:$D$2298="CI04",'SAP report test'!$N$2:$N$2298)))</f>
        <v>0</v>
      </c>
      <c r="I114" s="148"/>
      <c r="J114" s="148"/>
      <c r="K114" s="149"/>
      <c r="L114" s="147">
        <f>SUMIF(Balances!$A$5:$A$313,$A114,Balances!$P$5:$P$313)-SUMIF(Funding!$A$6:$A$294,$A114,Funding!$D$6:$D$294)</f>
        <v>0</v>
      </c>
      <c r="M114" s="148"/>
      <c r="N114" s="148"/>
      <c r="O114" s="149"/>
      <c r="P114" s="147">
        <f>SUMIF(Balances!$A$5:$A$313,$A114,Balances!$Q$5:$Q$313)-SUMIF(Funding!$A$6:$A$294,$A114,Funding!$E$6:$E$294)</f>
        <v>0</v>
      </c>
      <c r="Q114" s="148"/>
      <c r="R114" s="148"/>
      <c r="S114" s="149"/>
      <c r="T114" s="147">
        <f>SUMIF(Balances!$A$5:$A$313,$A114,Balances!$R$5:$R$313)-SUMIF(Funding!$A$6:$A$294,$A114,Funding!$F$6:$F$294)</f>
        <v>0</v>
      </c>
      <c r="U114" s="148"/>
      <c r="V114" s="148"/>
      <c r="W114" s="149"/>
      <c r="X114" s="147">
        <f>SUMIF(Balances!$A$7:$A$313,$A114,Balances!$S$7:$S$313)</f>
        <v>0</v>
      </c>
      <c r="Y114" s="148"/>
      <c r="Z114" s="148"/>
      <c r="AA114" s="149"/>
      <c r="AB114" s="147">
        <f>SUMIF(Balances!$A$7:$A$313,$A114,Balances!$T$7:$T$313)</f>
        <v>0</v>
      </c>
      <c r="AC114" s="148"/>
      <c r="AD114" s="148"/>
      <c r="AE114" s="149"/>
      <c r="AF114" s="147"/>
      <c r="AG114" s="148"/>
      <c r="AH114" s="148"/>
      <c r="AI114" s="149"/>
      <c r="AJ114" s="147">
        <f t="array" ref="AJ114">SUM(IF('SAP report test'!$A$2:$A$2298=$A114,IF('SAP report test'!$D$2:$D$2298="CI03",'SAP report test'!$N$2:$N$2298)))+SUMIF(Balances!$A$7:$A$313,$A114,Balances!$V$7:$V$313)</f>
        <v>0</v>
      </c>
      <c r="AK114" s="148"/>
      <c r="AL114" s="148"/>
      <c r="AM114" s="149"/>
      <c r="AN114" s="147">
        <f>SUMIF(Balances!$A$5:$A$313,$A114,Balances!$O$5:$O$313)-SUMIF(Funding!$A$6:$A$294,$A114,Funding!$K$6:$K$294)</f>
        <v>-17875.05</v>
      </c>
      <c r="AO114" s="148"/>
      <c r="AP114" s="148"/>
      <c r="AQ114" s="149"/>
      <c r="AS114" s="23">
        <f>SUM(D114:AQ115)</f>
        <v>95412.63</v>
      </c>
      <c r="AT114" s="42"/>
      <c r="AU114" s="23">
        <f>SUM(AS114:AT114)</f>
        <v>95412.63</v>
      </c>
      <c r="AW114" s="23">
        <f>SUM(AN114:AQ115)</f>
        <v>95412.95</v>
      </c>
      <c r="AX114" s="23">
        <f>SUM(H114:K115)</f>
        <v>0</v>
      </c>
      <c r="AY114" s="23">
        <f>SUM(L114:O115)</f>
        <v>0</v>
      </c>
      <c r="AZ114" s="23">
        <f>SUM(P114:S115)</f>
        <v>0</v>
      </c>
      <c r="BA114" s="23">
        <f>SUM(T114:W115)</f>
        <v>0</v>
      </c>
      <c r="BB114" s="23">
        <f>SUM(X114:AA115)</f>
        <v>0</v>
      </c>
      <c r="BC114" s="23">
        <f>SUM(AB114:AE115)</f>
        <v>0</v>
      </c>
      <c r="BD114" s="23">
        <f>SUM(AF114:AI115)</f>
        <v>0</v>
      </c>
      <c r="BE114" s="23">
        <f>SUM(AJ114:AM115)</f>
        <v>0</v>
      </c>
      <c r="BF114" s="23">
        <f>SUM(AW114:BE114)</f>
        <v>95412.95</v>
      </c>
      <c r="BG114" s="23">
        <f>SUM(AS114-BF114)</f>
        <v>-0.319999999992433</v>
      </c>
      <c r="BH114" s="23">
        <f>SUM(AW114:BD114)</f>
        <v>95412.95</v>
      </c>
      <c r="BJ114" s="23">
        <f t="shared" si="32"/>
        <v>95412.95</v>
      </c>
      <c r="BK114" s="23">
        <f t="shared" si="33"/>
        <v>0</v>
      </c>
      <c r="BL114" s="23">
        <f t="shared" si="34"/>
        <v>0</v>
      </c>
      <c r="BM114" s="23">
        <f t="shared" si="35"/>
        <v>0</v>
      </c>
      <c r="BN114" s="23">
        <f t="shared" si="36"/>
        <v>0</v>
      </c>
      <c r="BO114" s="23">
        <f t="shared" si="37"/>
        <v>0</v>
      </c>
      <c r="BP114" s="23">
        <f t="shared" si="38"/>
        <v>0</v>
      </c>
      <c r="BQ114" s="23">
        <f t="shared" si="39"/>
        <v>0</v>
      </c>
      <c r="BR114" s="23">
        <f t="shared" si="51"/>
        <v>95412.95</v>
      </c>
      <c r="BS114" s="23">
        <f t="shared" si="52"/>
        <v>-0.319999999992433</v>
      </c>
      <c r="BT114" s="23">
        <f t="shared" si="53"/>
        <v>95412.95</v>
      </c>
      <c r="BX114" s="73">
        <v>2504</v>
      </c>
      <c r="BY114" s="25" t="s">
        <v>865</v>
      </c>
      <c r="BZ114" s="23">
        <f t="shared" si="40"/>
        <v>95412.95</v>
      </c>
      <c r="CA114" s="130">
        <f t="shared" si="41"/>
        <v>0</v>
      </c>
      <c r="CB114" s="156">
        <f t="shared" si="42"/>
        <v>95412.95</v>
      </c>
      <c r="CC114" s="156">
        <f t="shared" si="43"/>
        <v>95413</v>
      </c>
      <c r="CD114" s="156">
        <f t="shared" si="44"/>
        <v>0</v>
      </c>
      <c r="CE114" s="156">
        <f t="shared" si="45"/>
        <v>95413</v>
      </c>
      <c r="CG114" s="156">
        <f t="shared" si="46"/>
        <v>-5.0000000002910383E-2</v>
      </c>
      <c r="CH114" s="156">
        <f t="shared" si="47"/>
        <v>0</v>
      </c>
      <c r="CJ114" s="204" t="str">
        <f t="shared" si="48"/>
        <v>Deficit</v>
      </c>
      <c r="CK114" s="205">
        <f t="shared" si="30"/>
        <v>95412.63</v>
      </c>
      <c r="CL114">
        <f t="shared" si="54"/>
        <v>1</v>
      </c>
      <c r="CN114" s="216">
        <f t="shared" si="49"/>
        <v>95412.95</v>
      </c>
      <c r="CO114" s="216">
        <f t="shared" si="50"/>
        <v>0</v>
      </c>
      <c r="CP114" s="216">
        <f t="shared" si="55"/>
        <v>95412.95</v>
      </c>
      <c r="CQ114" s="156">
        <f t="shared" si="31"/>
        <v>0</v>
      </c>
    </row>
    <row r="115" spans="1:95" x14ac:dyDescent="0.2">
      <c r="A115" s="254">
        <v>2504</v>
      </c>
      <c r="B115" s="239" t="s">
        <v>865</v>
      </c>
      <c r="C115" s="25" t="s">
        <v>703</v>
      </c>
      <c r="D115" s="78">
        <f t="array" ref="D115">SUM(IF('SAP report test'!$A$2:$A$2298=$A115,IF('SAP report test'!$D$2:$D$2298=D$3,'SAP report test'!$N$2:$N$2298)))-SUM(H115,L115,P115,T115,X115,AB115,AF115,AJ115,AN115)</f>
        <v>0</v>
      </c>
      <c r="E115" s="78">
        <f t="array" ref="E115">SUM(IF('SAP report test'!$A$2:$A$2298=$A115,IF('SAP report test'!$D$2:$D$2298=E$3,'SAP report test'!$N$2:$N$2298)))-SUM(I115,M115,Q115,U115,Y115,AC115,AG115,AK115,AO115)</f>
        <v>0.180000000007567</v>
      </c>
      <c r="F115" s="78">
        <f t="array" ref="F115">SUM(IF('SAP report test'!$A$2:$A$2298=$A115,IF('SAP report test'!$D$2:$D$2298=F$3,'SAP report test'!$N$2:$N$2298)))-SUM(J115,N115,R115,V115,Z115,AD115,AH115,AL115,AP115)</f>
        <v>-0.5</v>
      </c>
      <c r="G115" s="78">
        <f t="array" ref="G115">SUM(IF('SAP report test'!$A$2:$A$2298=$A115,IF('SAP report test'!$D$2:$D$2298=G$3,'SAP report test'!$N$2:$N$2298)))-SUM(K115,O115,S115,W115,AA115,AE115,AI115,AM115,AQ115)</f>
        <v>0</v>
      </c>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v>102890</v>
      </c>
      <c r="AP115" s="62">
        <v>10398</v>
      </c>
      <c r="AQ115" s="62"/>
      <c r="AS115" s="23"/>
      <c r="AT115" s="42"/>
      <c r="BJ115" s="23">
        <f t="shared" si="32"/>
        <v>0</v>
      </c>
      <c r="BK115" s="23">
        <f t="shared" si="33"/>
        <v>0</v>
      </c>
      <c r="BL115" s="23">
        <f t="shared" si="34"/>
        <v>0</v>
      </c>
      <c r="BM115" s="23">
        <f t="shared" si="35"/>
        <v>0</v>
      </c>
      <c r="BN115" s="23">
        <f t="shared" si="36"/>
        <v>0</v>
      </c>
      <c r="BO115" s="23">
        <f t="shared" si="37"/>
        <v>0</v>
      </c>
      <c r="BP115" s="23">
        <f t="shared" si="38"/>
        <v>0</v>
      </c>
      <c r="BQ115" s="23">
        <f t="shared" si="39"/>
        <v>0</v>
      </c>
      <c r="BR115" s="23">
        <f t="shared" si="51"/>
        <v>0</v>
      </c>
      <c r="BS115" s="23">
        <f t="shared" si="52"/>
        <v>0</v>
      </c>
      <c r="BT115" s="23">
        <f t="shared" si="53"/>
        <v>0</v>
      </c>
      <c r="BX115" s="73">
        <v>2504</v>
      </c>
      <c r="BY115" s="25" t="s">
        <v>865</v>
      </c>
      <c r="BZ115" s="23">
        <f t="shared" si="40"/>
        <v>0</v>
      </c>
      <c r="CA115" s="130">
        <f t="shared" si="41"/>
        <v>0</v>
      </c>
      <c r="CB115" s="156">
        <f t="shared" si="42"/>
        <v>0</v>
      </c>
      <c r="CC115" s="156">
        <f t="shared" si="43"/>
        <v>0</v>
      </c>
      <c r="CD115" s="156">
        <f t="shared" si="44"/>
        <v>0</v>
      </c>
      <c r="CE115" s="156">
        <f t="shared" si="45"/>
        <v>0</v>
      </c>
      <c r="CG115" s="156">
        <f t="shared" si="46"/>
        <v>0</v>
      </c>
      <c r="CH115" s="156">
        <f t="shared" si="47"/>
        <v>0</v>
      </c>
      <c r="CJ115" s="204" t="str">
        <f t="shared" si="48"/>
        <v>ok</v>
      </c>
      <c r="CK115" s="205">
        <f t="shared" ref="CK115:CK178" si="56">SUMIF(CJ115,"Deficit",AU115)</f>
        <v>0</v>
      </c>
      <c r="CL115">
        <f t="shared" si="54"/>
        <v>0</v>
      </c>
      <c r="CN115" s="216">
        <f t="shared" si="49"/>
        <v>0</v>
      </c>
      <c r="CO115" s="216">
        <f t="shared" si="50"/>
        <v>0</v>
      </c>
      <c r="CP115" s="216">
        <f t="shared" si="55"/>
        <v>0</v>
      </c>
      <c r="CQ115" s="156">
        <f t="shared" si="31"/>
        <v>0</v>
      </c>
    </row>
    <row r="116" spans="1:95" x14ac:dyDescent="0.2">
      <c r="A116" s="73">
        <v>2506</v>
      </c>
      <c r="B116" s="25" t="s">
        <v>920</v>
      </c>
      <c r="C116" s="25" t="s">
        <v>702</v>
      </c>
      <c r="D116" s="78"/>
      <c r="E116" s="78"/>
      <c r="F116" s="78"/>
      <c r="G116" s="78"/>
      <c r="H116" s="147">
        <f t="array" ref="H116">SUM(IF('SAP report test'!$A$2:$A$2298=$A116,IF('SAP report test'!$D$2:$D$2298="CI04",'SAP report test'!$N$2:$N$2298)))</f>
        <v>0</v>
      </c>
      <c r="I116" s="148"/>
      <c r="J116" s="148"/>
      <c r="K116" s="149"/>
      <c r="L116" s="147">
        <f>SUMIF(Balances!$A$5:$A$313,$A116,Balances!$P$5:$P$313)-SUMIF(Funding!$A$6:$A$294,$A116,Funding!$D$6:$D$294)</f>
        <v>0</v>
      </c>
      <c r="M116" s="148"/>
      <c r="N116" s="148"/>
      <c r="O116" s="149"/>
      <c r="P116" s="147">
        <f>SUMIF(Balances!$A$5:$A$313,$A116,Balances!$Q$5:$Q$313)-SUMIF(Funding!$A$6:$A$294,$A116,Funding!$E$6:$E$294)</f>
        <v>0</v>
      </c>
      <c r="Q116" s="148"/>
      <c r="R116" s="148"/>
      <c r="S116" s="149"/>
      <c r="T116" s="147">
        <f>SUMIF(Balances!$A$5:$A$313,$A116,Balances!$R$5:$R$313)-SUMIF(Funding!$A$6:$A$294,$A116,Funding!$F$6:$F$294)</f>
        <v>0</v>
      </c>
      <c r="U116" s="148"/>
      <c r="V116" s="148"/>
      <c r="W116" s="149"/>
      <c r="X116" s="147">
        <f>SUMIF(Balances!$A$7:$A$313,$A116,Balances!$S$7:$S$313)</f>
        <v>0</v>
      </c>
      <c r="Y116" s="148"/>
      <c r="Z116" s="148"/>
      <c r="AA116" s="149"/>
      <c r="AB116" s="147">
        <f>SUMIF(Balances!$A$7:$A$313,$A116,Balances!$T$7:$T$313)</f>
        <v>0</v>
      </c>
      <c r="AC116" s="148"/>
      <c r="AD116" s="148"/>
      <c r="AE116" s="149"/>
      <c r="AF116" s="147"/>
      <c r="AG116" s="148"/>
      <c r="AH116" s="148"/>
      <c r="AI116" s="149"/>
      <c r="AJ116" s="147">
        <f t="array" ref="AJ116">SUM(IF('SAP report test'!$A$2:$A$2298=$A116,IF('SAP report test'!$D$2:$D$2298="CI03",'SAP report test'!$N$2:$N$2298)))+SUMIF(Balances!$A$7:$A$313,$A116,Balances!$V$7:$V$313)</f>
        <v>-85000.189999999988</v>
      </c>
      <c r="AK116" s="148"/>
      <c r="AL116" s="148"/>
      <c r="AM116" s="149"/>
      <c r="AN116" s="147">
        <f>SUMIF(Balances!$A$5:$A$313,$A116,Balances!$O$5:$O$313)-SUMIF(Funding!$A$6:$A$294,$A116,Funding!$K$6:$K$294)</f>
        <v>-19546.25</v>
      </c>
      <c r="AO116" s="148"/>
      <c r="AP116" s="148"/>
      <c r="AQ116" s="149"/>
      <c r="AS116" s="23">
        <f>SUM(D116:AQ117)</f>
        <v>-42987.939999999988</v>
      </c>
      <c r="AT116" s="130"/>
      <c r="AU116" s="23">
        <f>SUM(AS116:AT116)</f>
        <v>-42987.939999999988</v>
      </c>
      <c r="AW116" s="23">
        <f>SUM(AN116:AQ117)</f>
        <v>-19546.25</v>
      </c>
      <c r="AX116" s="23">
        <f>SUM(H116:K117)</f>
        <v>0</v>
      </c>
      <c r="AY116" s="23">
        <f>SUM(L116:O117)</f>
        <v>0</v>
      </c>
      <c r="AZ116" s="23">
        <f>SUM(P116:S117)</f>
        <v>0</v>
      </c>
      <c r="BA116" s="23">
        <f>SUM(T116:W117)</f>
        <v>0</v>
      </c>
      <c r="BB116" s="23">
        <f>SUM(X116:AA117)</f>
        <v>0</v>
      </c>
      <c r="BC116" s="23">
        <f>SUM(AB116:AE117)</f>
        <v>0</v>
      </c>
      <c r="BD116" s="23">
        <f>SUM(AF116:AI117)</f>
        <v>0</v>
      </c>
      <c r="BE116" s="23">
        <f>SUM(AJ116:AM117)</f>
        <v>-23441.189999999988</v>
      </c>
      <c r="BF116" s="23">
        <f>SUM(AW116:BE116)</f>
        <v>-42987.439999999988</v>
      </c>
      <c r="BG116" s="23">
        <f>SUM(AS116-BF116)</f>
        <v>-0.5</v>
      </c>
      <c r="BH116" s="23">
        <f>SUM(AW116:BD116)</f>
        <v>-19546.25</v>
      </c>
      <c r="BJ116" s="23">
        <f t="shared" si="32"/>
        <v>-19546.25</v>
      </c>
      <c r="BK116" s="23">
        <f t="shared" si="33"/>
        <v>0</v>
      </c>
      <c r="BL116" s="23">
        <f t="shared" si="34"/>
        <v>0</v>
      </c>
      <c r="BM116" s="23">
        <f t="shared" si="35"/>
        <v>0</v>
      </c>
      <c r="BN116" s="23">
        <f t="shared" si="36"/>
        <v>0</v>
      </c>
      <c r="BO116" s="23">
        <f t="shared" si="37"/>
        <v>0</v>
      </c>
      <c r="BP116" s="23">
        <f t="shared" si="38"/>
        <v>0</v>
      </c>
      <c r="BQ116" s="23">
        <f t="shared" si="39"/>
        <v>-23441.189999999988</v>
      </c>
      <c r="BR116" s="23">
        <f t="shared" si="51"/>
        <v>-42987.439999999988</v>
      </c>
      <c r="BS116" s="23">
        <f t="shared" si="52"/>
        <v>-0.5</v>
      </c>
      <c r="BT116" s="23">
        <f t="shared" si="53"/>
        <v>-19546.25</v>
      </c>
      <c r="BX116" s="73">
        <v>2506</v>
      </c>
      <c r="BY116" s="25" t="s">
        <v>920</v>
      </c>
      <c r="BZ116" s="23">
        <f t="shared" si="40"/>
        <v>-19546.25</v>
      </c>
      <c r="CA116" s="130">
        <f t="shared" si="41"/>
        <v>-23441.189999999988</v>
      </c>
      <c r="CB116" s="156">
        <f t="shared" si="42"/>
        <v>-42987.439999999988</v>
      </c>
      <c r="CC116" s="156">
        <f t="shared" si="43"/>
        <v>-19546</v>
      </c>
      <c r="CD116" s="156">
        <f t="shared" si="44"/>
        <v>-23441</v>
      </c>
      <c r="CE116" s="156">
        <f t="shared" si="45"/>
        <v>-42987</v>
      </c>
      <c r="CG116" s="156">
        <f t="shared" si="46"/>
        <v>-0.25</v>
      </c>
      <c r="CH116" s="156">
        <f t="shared" si="47"/>
        <v>-0.18999999998777639</v>
      </c>
      <c r="CJ116" s="204" t="str">
        <f t="shared" si="48"/>
        <v>ok</v>
      </c>
      <c r="CK116" s="205">
        <f t="shared" si="56"/>
        <v>0</v>
      </c>
      <c r="CL116">
        <f t="shared" si="54"/>
        <v>0</v>
      </c>
      <c r="CN116" s="216">
        <f t="shared" si="49"/>
        <v>-19546.25</v>
      </c>
      <c r="CO116" s="216">
        <f t="shared" si="50"/>
        <v>-23441.189999999988</v>
      </c>
      <c r="CP116" s="216">
        <f t="shared" si="55"/>
        <v>-42987.439999999988</v>
      </c>
      <c r="CQ116" s="156">
        <f t="shared" si="31"/>
        <v>0</v>
      </c>
    </row>
    <row r="117" spans="1:95" x14ac:dyDescent="0.2">
      <c r="A117" s="73">
        <v>2506</v>
      </c>
      <c r="B117" s="25" t="s">
        <v>920</v>
      </c>
      <c r="C117" s="25" t="s">
        <v>703</v>
      </c>
      <c r="D117" s="78">
        <f t="array" ref="D117">SUM(IF('SAP report test'!$A$2:$A$2298=$A117,IF('SAP report test'!$D$2:$D$2298=D$3,'SAP report test'!$N$2:$N$2298)))-SUM(H117,L117,P117,T117,X117,AB117,AF117,AJ117,AN117)</f>
        <v>0</v>
      </c>
      <c r="E117" s="78">
        <f t="array" ref="E117">SUM(IF('SAP report test'!$A$2:$A$2298=$A117,IF('SAP report test'!$D$2:$D$2298=E$3,'SAP report test'!$N$2:$N$2298)))-SUM(I117,M117,Q117,U117,Y117,AC117,AG117,AK117,AO117)</f>
        <v>-0.5</v>
      </c>
      <c r="F117" s="78">
        <f t="array" ref="F117">SUM(IF('SAP report test'!$A$2:$A$2298=$A117,IF('SAP report test'!$D$2:$D$2298=F$3,'SAP report test'!$N$2:$N$2298)))-SUM(J117,N117,R117,V117,Z117,AD117,AH117,AL117,AP117)</f>
        <v>0</v>
      </c>
      <c r="G117" s="78">
        <f t="array" ref="G117">SUM(IF('SAP report test'!$A$2:$A$2298=$A117,IF('SAP report test'!$D$2:$D$2298=G$3,'SAP report test'!$N$2:$N$2298)))-SUM(K117,O117,S117,W117,AA117,AE117,AI117,AM117,AQ117)</f>
        <v>0</v>
      </c>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v>61559</v>
      </c>
      <c r="AL117" s="62"/>
      <c r="AM117" s="62"/>
      <c r="AN117" s="62"/>
      <c r="AO117" s="62"/>
      <c r="AP117" s="62"/>
      <c r="AQ117" s="62"/>
      <c r="AS117" s="23"/>
      <c r="AT117" s="42"/>
      <c r="BJ117" s="23">
        <f t="shared" si="32"/>
        <v>0</v>
      </c>
      <c r="BK117" s="23">
        <f t="shared" si="33"/>
        <v>0</v>
      </c>
      <c r="BL117" s="23">
        <f t="shared" si="34"/>
        <v>0</v>
      </c>
      <c r="BM117" s="23">
        <f t="shared" si="35"/>
        <v>0</v>
      </c>
      <c r="BN117" s="23">
        <f t="shared" si="36"/>
        <v>0</v>
      </c>
      <c r="BO117" s="23">
        <f t="shared" si="37"/>
        <v>0</v>
      </c>
      <c r="BP117" s="23">
        <f t="shared" si="38"/>
        <v>0</v>
      </c>
      <c r="BQ117" s="23">
        <f t="shared" si="39"/>
        <v>0</v>
      </c>
      <c r="BR117" s="23">
        <f t="shared" si="51"/>
        <v>0</v>
      </c>
      <c r="BS117" s="23">
        <f t="shared" si="52"/>
        <v>0</v>
      </c>
      <c r="BT117" s="23">
        <f t="shared" si="53"/>
        <v>0</v>
      </c>
      <c r="BX117" s="73">
        <v>2506</v>
      </c>
      <c r="BY117" s="25" t="s">
        <v>920</v>
      </c>
      <c r="BZ117" s="23">
        <f t="shared" si="40"/>
        <v>0</v>
      </c>
      <c r="CA117" s="130">
        <f t="shared" si="41"/>
        <v>0</v>
      </c>
      <c r="CB117" s="156">
        <f t="shared" si="42"/>
        <v>0</v>
      </c>
      <c r="CC117" s="156">
        <f t="shared" si="43"/>
        <v>0</v>
      </c>
      <c r="CD117" s="156">
        <f t="shared" si="44"/>
        <v>0</v>
      </c>
      <c r="CE117" s="156">
        <f t="shared" si="45"/>
        <v>0</v>
      </c>
      <c r="CG117" s="156">
        <f t="shared" si="46"/>
        <v>0</v>
      </c>
      <c r="CH117" s="156">
        <f t="shared" si="47"/>
        <v>0</v>
      </c>
      <c r="CJ117" s="204" t="str">
        <f t="shared" si="48"/>
        <v>ok</v>
      </c>
      <c r="CK117" s="205">
        <f t="shared" si="56"/>
        <v>0</v>
      </c>
      <c r="CL117">
        <f t="shared" si="54"/>
        <v>0</v>
      </c>
      <c r="CN117" s="216">
        <f t="shared" si="49"/>
        <v>0</v>
      </c>
      <c r="CO117" s="216">
        <f t="shared" si="50"/>
        <v>0</v>
      </c>
      <c r="CP117" s="216">
        <f t="shared" si="55"/>
        <v>0</v>
      </c>
      <c r="CQ117" s="156">
        <f t="shared" si="31"/>
        <v>0</v>
      </c>
    </row>
    <row r="118" spans="1:95" x14ac:dyDescent="0.2">
      <c r="A118" s="73">
        <v>2507</v>
      </c>
      <c r="B118" s="25" t="s">
        <v>921</v>
      </c>
      <c r="C118" s="25" t="s">
        <v>702</v>
      </c>
      <c r="D118" s="78"/>
      <c r="E118" s="78"/>
      <c r="F118" s="78"/>
      <c r="G118" s="78"/>
      <c r="H118" s="147">
        <f t="array" ref="H118">SUM(IF('SAP report test'!$A$2:$A$2298=$A118,IF('SAP report test'!$D$2:$D$2298="CI04",'SAP report test'!$N$2:$N$2298)))</f>
        <v>0</v>
      </c>
      <c r="I118" s="148"/>
      <c r="J118" s="148"/>
      <c r="K118" s="149"/>
      <c r="L118" s="147">
        <f>SUMIF(Balances!$A$5:$A$313,$A118,Balances!$P$5:$P$313)-SUMIF(Funding!$A$6:$A$294,$A118,Funding!$D$6:$D$294)</f>
        <v>0</v>
      </c>
      <c r="M118" s="148"/>
      <c r="N118" s="148"/>
      <c r="O118" s="149"/>
      <c r="P118" s="147">
        <f>SUMIF(Balances!$A$5:$A$313,$A118,Balances!$Q$5:$Q$313)-SUMIF(Funding!$A$6:$A$294,$A118,Funding!$E$6:$E$294)</f>
        <v>0</v>
      </c>
      <c r="Q118" s="148"/>
      <c r="R118" s="148"/>
      <c r="S118" s="149"/>
      <c r="T118" s="147">
        <f>SUMIF(Balances!$A$5:$A$313,$A118,Balances!$R$5:$R$313)-SUMIF(Funding!$A$6:$A$294,$A118,Funding!$F$6:$F$294)</f>
        <v>0</v>
      </c>
      <c r="U118" s="148"/>
      <c r="V118" s="148"/>
      <c r="W118" s="149"/>
      <c r="X118" s="147">
        <f>SUMIF(Balances!$A$7:$A$313,$A118,Balances!$S$7:$S$313)</f>
        <v>0</v>
      </c>
      <c r="Y118" s="148"/>
      <c r="Z118" s="148"/>
      <c r="AA118" s="149"/>
      <c r="AB118" s="147">
        <f>SUMIF(Balances!$A$7:$A$313,$A118,Balances!$T$7:$T$313)</f>
        <v>0</v>
      </c>
      <c r="AC118" s="148"/>
      <c r="AD118" s="148"/>
      <c r="AE118" s="149"/>
      <c r="AF118" s="147"/>
      <c r="AG118" s="148"/>
      <c r="AH118" s="148"/>
      <c r="AI118" s="149"/>
      <c r="AJ118" s="147">
        <f t="array" ref="AJ118">SUM(IF('SAP report test'!$A$2:$A$2298=$A118,IF('SAP report test'!$D$2:$D$2298="CI03",'SAP report test'!$N$2:$N$2298)))+SUMIF(Balances!$A$7:$A$313,$A118,Balances!$V$7:$V$313)</f>
        <v>0</v>
      </c>
      <c r="AK118" s="148"/>
      <c r="AL118" s="148"/>
      <c r="AM118" s="149"/>
      <c r="AN118" s="147">
        <f>SUMIF(Balances!$A$5:$A$313,$A118,Balances!$O$5:$O$313)-SUMIF(Funding!$A$6:$A$294,$A118,Funding!$K$6:$K$294)</f>
        <v>-15531</v>
      </c>
      <c r="AO118" s="148"/>
      <c r="AP118" s="148"/>
      <c r="AQ118" s="149"/>
      <c r="AS118" s="23">
        <f>SUM(D118:AQ119)</f>
        <v>-11707.45</v>
      </c>
      <c r="AT118" s="42"/>
      <c r="AU118" s="23">
        <f>SUM(AS118:AT118)</f>
        <v>-11707.45</v>
      </c>
      <c r="AW118" s="23">
        <f>SUM(AN118:AQ119)</f>
        <v>-11707</v>
      </c>
      <c r="AX118" s="23">
        <f>SUM(H118:K119)</f>
        <v>0</v>
      </c>
      <c r="AY118" s="23">
        <f>SUM(L118:O119)</f>
        <v>0</v>
      </c>
      <c r="AZ118" s="23">
        <f>SUM(P118:S119)</f>
        <v>0</v>
      </c>
      <c r="BA118" s="23">
        <f>SUM(T118:W119)</f>
        <v>0</v>
      </c>
      <c r="BB118" s="23">
        <f>SUM(X118:AA119)</f>
        <v>0</v>
      </c>
      <c r="BC118" s="23">
        <f>SUM(AB118:AE119)</f>
        <v>0</v>
      </c>
      <c r="BD118" s="23">
        <f>SUM(AF118:AI119)</f>
        <v>0</v>
      </c>
      <c r="BE118" s="23">
        <f>SUM(AJ118:AM119)</f>
        <v>0</v>
      </c>
      <c r="BF118" s="23">
        <f>SUM(AW118:BE118)</f>
        <v>-11707</v>
      </c>
      <c r="BG118" s="23">
        <f>SUM(AS118-BF118)</f>
        <v>-0.4500000000007276</v>
      </c>
      <c r="BH118" s="23">
        <f>SUM(AW118:BD118)</f>
        <v>-11707</v>
      </c>
      <c r="BJ118" s="23">
        <f t="shared" si="32"/>
        <v>-11707</v>
      </c>
      <c r="BK118" s="23">
        <f t="shared" si="33"/>
        <v>0</v>
      </c>
      <c r="BL118" s="23">
        <f t="shared" si="34"/>
        <v>0</v>
      </c>
      <c r="BM118" s="23">
        <f t="shared" si="35"/>
        <v>0</v>
      </c>
      <c r="BN118" s="23">
        <f t="shared" si="36"/>
        <v>0</v>
      </c>
      <c r="BO118" s="23">
        <f t="shared" si="37"/>
        <v>0</v>
      </c>
      <c r="BP118" s="23">
        <f t="shared" si="38"/>
        <v>0</v>
      </c>
      <c r="BQ118" s="23">
        <f t="shared" si="39"/>
        <v>0</v>
      </c>
      <c r="BR118" s="23">
        <f t="shared" si="51"/>
        <v>-11707</v>
      </c>
      <c r="BS118" s="23">
        <f t="shared" si="52"/>
        <v>-0.4500000000007276</v>
      </c>
      <c r="BT118" s="23">
        <f t="shared" si="53"/>
        <v>-11707</v>
      </c>
      <c r="BX118" s="73">
        <v>2507</v>
      </c>
      <c r="BY118" s="25" t="s">
        <v>921</v>
      </c>
      <c r="BZ118" s="23">
        <f t="shared" si="40"/>
        <v>-11707</v>
      </c>
      <c r="CA118" s="130">
        <f t="shared" si="41"/>
        <v>0</v>
      </c>
      <c r="CB118" s="156">
        <f t="shared" si="42"/>
        <v>-11707</v>
      </c>
      <c r="CC118" s="156">
        <f t="shared" si="43"/>
        <v>-11707</v>
      </c>
      <c r="CD118" s="156">
        <f t="shared" si="44"/>
        <v>0</v>
      </c>
      <c r="CE118" s="156">
        <f t="shared" si="45"/>
        <v>-11707</v>
      </c>
      <c r="CG118" s="156">
        <f t="shared" si="46"/>
        <v>0</v>
      </c>
      <c r="CH118" s="156">
        <f t="shared" si="47"/>
        <v>0</v>
      </c>
      <c r="CJ118" s="204" t="str">
        <f t="shared" si="48"/>
        <v>ok</v>
      </c>
      <c r="CK118" s="205">
        <f t="shared" si="56"/>
        <v>0</v>
      </c>
      <c r="CL118">
        <f t="shared" si="54"/>
        <v>0</v>
      </c>
      <c r="CN118" s="216">
        <f t="shared" si="49"/>
        <v>-11707</v>
      </c>
      <c r="CO118" s="216">
        <f t="shared" si="50"/>
        <v>0</v>
      </c>
      <c r="CP118" s="216">
        <f t="shared" si="55"/>
        <v>-11707</v>
      </c>
      <c r="CQ118" s="156">
        <f t="shared" si="31"/>
        <v>0</v>
      </c>
    </row>
    <row r="119" spans="1:95" x14ac:dyDescent="0.2">
      <c r="A119" s="73">
        <v>2507</v>
      </c>
      <c r="B119" s="25" t="s">
        <v>921</v>
      </c>
      <c r="C119" s="25" t="s">
        <v>703</v>
      </c>
      <c r="D119" s="78">
        <f t="array" ref="D119">SUM(IF('SAP report test'!$A$2:$A$2298=$A119,IF('SAP report test'!$D$2:$D$2298=D$3,'SAP report test'!$N$2:$N$2298)))-SUM(H119,L119,P119,T119,X119,AB119,AF119,AJ119,AN119)</f>
        <v>0</v>
      </c>
      <c r="E119" s="78">
        <f t="array" ref="E119">SUM(IF('SAP report test'!$A$2:$A$2298=$A119,IF('SAP report test'!$D$2:$D$2298=E$3,'SAP report test'!$N$2:$N$2298)))-SUM(I119,M119,Q119,U119,Y119,AC119,AG119,AK119,AO119)</f>
        <v>0</v>
      </c>
      <c r="F119" s="78">
        <f t="array" ref="F119">SUM(IF('SAP report test'!$A$2:$A$2298=$A119,IF('SAP report test'!$D$2:$D$2298=F$3,'SAP report test'!$N$2:$N$2298)))-SUM(J119,N119,R119,V119,Z119,AD119,AH119,AL119,AP119)</f>
        <v>0</v>
      </c>
      <c r="G119" s="78">
        <f t="array" ref="G119">SUM(IF('SAP report test'!$A$2:$A$2298=$A119,IF('SAP report test'!$D$2:$D$2298=G$3,'SAP report test'!$N$2:$N$2298)))-SUM(K119,O119,S119,W119,AA119,AE119,AI119,AM119,AQ119)</f>
        <v>-0.4499999999998181</v>
      </c>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v>3824</v>
      </c>
      <c r="AS119" s="23"/>
      <c r="AT119" s="42"/>
      <c r="BJ119" s="23">
        <f t="shared" si="32"/>
        <v>0</v>
      </c>
      <c r="BK119" s="23">
        <f t="shared" si="33"/>
        <v>0</v>
      </c>
      <c r="BL119" s="23">
        <f t="shared" si="34"/>
        <v>0</v>
      </c>
      <c r="BM119" s="23">
        <f t="shared" si="35"/>
        <v>0</v>
      </c>
      <c r="BN119" s="23">
        <f t="shared" si="36"/>
        <v>0</v>
      </c>
      <c r="BO119" s="23">
        <f t="shared" si="37"/>
        <v>0</v>
      </c>
      <c r="BP119" s="23">
        <f t="shared" si="38"/>
        <v>0</v>
      </c>
      <c r="BQ119" s="23">
        <f t="shared" si="39"/>
        <v>0</v>
      </c>
      <c r="BR119" s="23">
        <f t="shared" si="51"/>
        <v>0</v>
      </c>
      <c r="BS119" s="23">
        <f t="shared" si="52"/>
        <v>0</v>
      </c>
      <c r="BT119" s="23">
        <f t="shared" si="53"/>
        <v>0</v>
      </c>
      <c r="BX119" s="73">
        <v>2507</v>
      </c>
      <c r="BY119" s="25" t="s">
        <v>921</v>
      </c>
      <c r="BZ119" s="23">
        <f t="shared" si="40"/>
        <v>0</v>
      </c>
      <c r="CA119" s="130">
        <f t="shared" si="41"/>
        <v>0</v>
      </c>
      <c r="CB119" s="156">
        <f t="shared" si="42"/>
        <v>0</v>
      </c>
      <c r="CC119" s="156">
        <f t="shared" si="43"/>
        <v>0</v>
      </c>
      <c r="CD119" s="156">
        <f t="shared" si="44"/>
        <v>0</v>
      </c>
      <c r="CE119" s="156">
        <f t="shared" si="45"/>
        <v>0</v>
      </c>
      <c r="CG119" s="156">
        <f t="shared" si="46"/>
        <v>0</v>
      </c>
      <c r="CH119" s="156">
        <f t="shared" si="47"/>
        <v>0</v>
      </c>
      <c r="CJ119" s="204" t="str">
        <f t="shared" si="48"/>
        <v>ok</v>
      </c>
      <c r="CK119" s="205">
        <f t="shared" si="56"/>
        <v>0</v>
      </c>
      <c r="CL119">
        <f t="shared" si="54"/>
        <v>0</v>
      </c>
      <c r="CN119" s="216">
        <f t="shared" si="49"/>
        <v>0</v>
      </c>
      <c r="CO119" s="216">
        <f t="shared" si="50"/>
        <v>0</v>
      </c>
      <c r="CP119" s="216">
        <f t="shared" si="55"/>
        <v>0</v>
      </c>
      <c r="CQ119" s="156">
        <f t="shared" si="31"/>
        <v>0</v>
      </c>
    </row>
    <row r="120" spans="1:95" x14ac:dyDescent="0.2">
      <c r="A120" s="73">
        <v>2510</v>
      </c>
      <c r="B120" s="25" t="s">
        <v>922</v>
      </c>
      <c r="C120" s="25" t="s">
        <v>702</v>
      </c>
      <c r="D120" s="78"/>
      <c r="E120" s="78"/>
      <c r="F120" s="78"/>
      <c r="G120" s="78"/>
      <c r="H120" s="147">
        <f t="array" ref="H120">SUM(IF('SAP report test'!$A$2:$A$2298=$A120,IF('SAP report test'!$D$2:$D$2298="CI04",'SAP report test'!$N$2:$N$2298)))</f>
        <v>-4190</v>
      </c>
      <c r="I120" s="148"/>
      <c r="J120" s="148"/>
      <c r="K120" s="149"/>
      <c r="L120" s="147">
        <f>SUMIF(Balances!$A$5:$A$313,$A120,Balances!$P$5:$P$313)-SUMIF(Funding!$A$6:$A$294,$A120,Funding!$D$6:$D$294)</f>
        <v>0</v>
      </c>
      <c r="M120" s="148"/>
      <c r="N120" s="148"/>
      <c r="O120" s="149"/>
      <c r="P120" s="147">
        <f>SUMIF(Balances!$A$5:$A$313,$A120,Balances!$Q$5:$Q$313)-SUMIF(Funding!$A$6:$A$294,$A120,Funding!$E$6:$E$294)</f>
        <v>0</v>
      </c>
      <c r="Q120" s="148"/>
      <c r="R120" s="148"/>
      <c r="S120" s="149"/>
      <c r="T120" s="147">
        <f>SUMIF(Balances!$A$5:$A$313,$A120,Balances!$R$5:$R$313)-SUMIF(Funding!$A$6:$A$294,$A120,Funding!$F$6:$F$294)</f>
        <v>0</v>
      </c>
      <c r="U120" s="148"/>
      <c r="V120" s="148"/>
      <c r="W120" s="149"/>
      <c r="X120" s="147">
        <f>SUMIF(Balances!$A$7:$A$313,$A120,Balances!$S$7:$S$313)</f>
        <v>0</v>
      </c>
      <c r="Y120" s="148"/>
      <c r="Z120" s="148"/>
      <c r="AA120" s="149"/>
      <c r="AB120" s="147">
        <f>SUMIF(Balances!$A$7:$A$313,$A120,Balances!$T$7:$T$313)</f>
        <v>0</v>
      </c>
      <c r="AC120" s="148"/>
      <c r="AD120" s="148"/>
      <c r="AE120" s="149"/>
      <c r="AF120" s="147"/>
      <c r="AG120" s="148"/>
      <c r="AH120" s="148"/>
      <c r="AI120" s="149"/>
      <c r="AJ120" s="147">
        <f t="array" ref="AJ120">SUM(IF('SAP report test'!$A$2:$A$2298=$A120,IF('SAP report test'!$D$2:$D$2298="CI03",'SAP report test'!$N$2:$N$2298)))+SUMIF(Balances!$A$7:$A$313,$A120,Balances!$V$7:$V$313)</f>
        <v>0</v>
      </c>
      <c r="AK120" s="148"/>
      <c r="AL120" s="148"/>
      <c r="AM120" s="149"/>
      <c r="AN120" s="147">
        <f>SUMIF(Balances!$A$5:$A$313,$A120,Balances!$O$5:$O$313)-SUMIF(Funding!$A$6:$A$294,$A120,Funding!$K$6:$K$294)</f>
        <v>-16091.5</v>
      </c>
      <c r="AO120" s="148"/>
      <c r="AP120" s="148"/>
      <c r="AQ120" s="149"/>
      <c r="AS120" s="23">
        <f>SUM(D120:AQ121)</f>
        <v>1.0100000000020373</v>
      </c>
      <c r="AT120" s="42"/>
      <c r="AU120" s="23">
        <f>SUM(AS120:AT120)</f>
        <v>1.0100000000020373</v>
      </c>
      <c r="AW120" s="23">
        <f>SUM(AN120:AQ121)</f>
        <v>1.5</v>
      </c>
      <c r="AX120" s="23">
        <f>SUM(H120:K121)</f>
        <v>0</v>
      </c>
      <c r="AY120" s="23">
        <f>SUM(L120:O121)</f>
        <v>0</v>
      </c>
      <c r="AZ120" s="23">
        <f>SUM(P120:S121)</f>
        <v>0</v>
      </c>
      <c r="BA120" s="23">
        <f>SUM(T120:W121)</f>
        <v>0</v>
      </c>
      <c r="BB120" s="23">
        <f>SUM(X120:AA121)</f>
        <v>0</v>
      </c>
      <c r="BC120" s="23">
        <f>SUM(AB120:AE121)</f>
        <v>0</v>
      </c>
      <c r="BD120" s="23">
        <f>SUM(AF120:AI121)</f>
        <v>0</v>
      </c>
      <c r="BE120" s="23">
        <f>SUM(AJ120:AM121)</f>
        <v>0</v>
      </c>
      <c r="BF120" s="23">
        <f>SUM(AW120:BE120)</f>
        <v>1.5</v>
      </c>
      <c r="BG120" s="23">
        <f>SUM(AS120-BF120)</f>
        <v>-0.48999999999796273</v>
      </c>
      <c r="BH120" s="23">
        <f>SUM(AW120:BD120)</f>
        <v>1.5</v>
      </c>
      <c r="BJ120" s="23">
        <f t="shared" si="32"/>
        <v>1.5</v>
      </c>
      <c r="BK120" s="23">
        <f t="shared" si="33"/>
        <v>0</v>
      </c>
      <c r="BL120" s="23">
        <f t="shared" si="34"/>
        <v>0</v>
      </c>
      <c r="BM120" s="23">
        <f t="shared" si="35"/>
        <v>0</v>
      </c>
      <c r="BN120" s="23">
        <f t="shared" si="36"/>
        <v>0</v>
      </c>
      <c r="BO120" s="23">
        <f t="shared" si="37"/>
        <v>0</v>
      </c>
      <c r="BP120" s="23">
        <f t="shared" si="38"/>
        <v>0</v>
      </c>
      <c r="BQ120" s="23">
        <f t="shared" si="39"/>
        <v>0</v>
      </c>
      <c r="BR120" s="23">
        <f t="shared" si="51"/>
        <v>1.5</v>
      </c>
      <c r="BS120" s="23">
        <f t="shared" si="52"/>
        <v>-0.48999999999796273</v>
      </c>
      <c r="BT120" s="23">
        <f t="shared" si="53"/>
        <v>1.5</v>
      </c>
      <c r="BX120" s="73">
        <v>2510</v>
      </c>
      <c r="BY120" s="25" t="s">
        <v>922</v>
      </c>
      <c r="BZ120" s="23">
        <f t="shared" si="40"/>
        <v>1.5</v>
      </c>
      <c r="CA120" s="130">
        <f t="shared" si="41"/>
        <v>0</v>
      </c>
      <c r="CB120" s="156">
        <f t="shared" si="42"/>
        <v>1.5</v>
      </c>
      <c r="CC120" s="156">
        <f t="shared" si="43"/>
        <v>2</v>
      </c>
      <c r="CD120" s="156">
        <f t="shared" si="44"/>
        <v>0</v>
      </c>
      <c r="CE120" s="156">
        <f t="shared" si="45"/>
        <v>2</v>
      </c>
      <c r="CG120" s="156">
        <f t="shared" si="46"/>
        <v>-0.5</v>
      </c>
      <c r="CH120" s="156">
        <f t="shared" si="47"/>
        <v>0</v>
      </c>
      <c r="CJ120" s="204" t="str">
        <f t="shared" si="48"/>
        <v>Deficit</v>
      </c>
      <c r="CK120" s="205">
        <f t="shared" si="56"/>
        <v>1.0100000000020373</v>
      </c>
      <c r="CL120">
        <f t="shared" si="54"/>
        <v>1</v>
      </c>
      <c r="CN120" s="216">
        <f t="shared" si="49"/>
        <v>1.5</v>
      </c>
      <c r="CO120" s="216">
        <f t="shared" si="50"/>
        <v>0</v>
      </c>
      <c r="CP120" s="216">
        <f t="shared" si="55"/>
        <v>1.5</v>
      </c>
      <c r="CQ120" s="156">
        <f t="shared" si="31"/>
        <v>0</v>
      </c>
    </row>
    <row r="121" spans="1:95" x14ac:dyDescent="0.2">
      <c r="A121" s="73">
        <v>2510</v>
      </c>
      <c r="B121" s="25" t="s">
        <v>922</v>
      </c>
      <c r="C121" s="25" t="s">
        <v>703</v>
      </c>
      <c r="D121" s="78">
        <f t="array" ref="D121">SUM(IF('SAP report test'!$A$2:$A$2298=$A121,IF('SAP report test'!$D$2:$D$2298=D$3,'SAP report test'!$N$2:$N$2298)))-SUM(H121,L121,P121,T121,X121,AB121,AF121,AJ121,AN121)</f>
        <v>0</v>
      </c>
      <c r="E121" s="78">
        <f t="array" ref="E121">SUM(IF('SAP report test'!$A$2:$A$2298=$A121,IF('SAP report test'!$D$2:$D$2298=E$3,'SAP report test'!$N$2:$N$2298)))-SUM(I121,M121,Q121,U121,Y121,AC121,AG121,AK121,AO121)</f>
        <v>0</v>
      </c>
      <c r="F121" s="78">
        <f t="array" ref="F121">SUM(IF('SAP report test'!$A$2:$A$2298=$A121,IF('SAP report test'!$D$2:$D$2298=F$3,'SAP report test'!$N$2:$N$2298)))-SUM(J121,N121,R121,V121,Z121,AD121,AH121,AL121,AP121)</f>
        <v>0</v>
      </c>
      <c r="G121" s="78">
        <f t="array" ref="G121">SUM(IF('SAP report test'!$A$2:$A$2298=$A121,IF('SAP report test'!$D$2:$D$2298=G$3,'SAP report test'!$N$2:$N$2298)))-SUM(K121,O121,S121,W121,AA121,AE121,AI121,AM121,AQ121)</f>
        <v>-0.48999999999978172</v>
      </c>
      <c r="H121" s="62"/>
      <c r="I121" s="62">
        <v>4190</v>
      </c>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v>6965</v>
      </c>
      <c r="AP121" s="62"/>
      <c r="AQ121" s="62">
        <v>9128</v>
      </c>
      <c r="AS121" s="23"/>
      <c r="AT121" s="42"/>
      <c r="BJ121" s="23">
        <f t="shared" si="32"/>
        <v>0</v>
      </c>
      <c r="BK121" s="23">
        <f t="shared" si="33"/>
        <v>0</v>
      </c>
      <c r="BL121" s="23">
        <f t="shared" si="34"/>
        <v>0</v>
      </c>
      <c r="BM121" s="23">
        <f t="shared" si="35"/>
        <v>0</v>
      </c>
      <c r="BN121" s="23">
        <f t="shared" si="36"/>
        <v>0</v>
      </c>
      <c r="BO121" s="23">
        <f t="shared" si="37"/>
        <v>0</v>
      </c>
      <c r="BP121" s="23">
        <f t="shared" si="38"/>
        <v>0</v>
      </c>
      <c r="BQ121" s="23">
        <f t="shared" si="39"/>
        <v>0</v>
      </c>
      <c r="BR121" s="23">
        <f t="shared" si="51"/>
        <v>0</v>
      </c>
      <c r="BS121" s="23">
        <f t="shared" si="52"/>
        <v>0</v>
      </c>
      <c r="BT121" s="23">
        <f t="shared" si="53"/>
        <v>0</v>
      </c>
      <c r="BX121" s="73">
        <v>2510</v>
      </c>
      <c r="BY121" s="25" t="s">
        <v>922</v>
      </c>
      <c r="BZ121" s="23">
        <f t="shared" si="40"/>
        <v>0</v>
      </c>
      <c r="CA121" s="130">
        <f t="shared" si="41"/>
        <v>0</v>
      </c>
      <c r="CB121" s="156">
        <f t="shared" si="42"/>
        <v>0</v>
      </c>
      <c r="CC121" s="156">
        <f t="shared" si="43"/>
        <v>0</v>
      </c>
      <c r="CD121" s="156">
        <f t="shared" si="44"/>
        <v>0</v>
      </c>
      <c r="CE121" s="156">
        <f t="shared" si="45"/>
        <v>0</v>
      </c>
      <c r="CG121" s="156">
        <f t="shared" si="46"/>
        <v>0</v>
      </c>
      <c r="CH121" s="156">
        <f t="shared" si="47"/>
        <v>0</v>
      </c>
      <c r="CJ121" s="204" t="str">
        <f t="shared" si="48"/>
        <v>ok</v>
      </c>
      <c r="CK121" s="205">
        <f t="shared" si="56"/>
        <v>0</v>
      </c>
      <c r="CL121">
        <f t="shared" si="54"/>
        <v>0</v>
      </c>
      <c r="CN121" s="216">
        <f t="shared" si="49"/>
        <v>0</v>
      </c>
      <c r="CO121" s="216">
        <f t="shared" si="50"/>
        <v>0</v>
      </c>
      <c r="CP121" s="216">
        <f t="shared" si="55"/>
        <v>0</v>
      </c>
      <c r="CQ121" s="156">
        <f t="shared" si="31"/>
        <v>0</v>
      </c>
    </row>
    <row r="122" spans="1:95" x14ac:dyDescent="0.2">
      <c r="A122" s="73">
        <v>2512</v>
      </c>
      <c r="B122" s="25" t="s">
        <v>866</v>
      </c>
      <c r="C122" s="25" t="s">
        <v>702</v>
      </c>
      <c r="D122" s="78"/>
      <c r="E122" s="78"/>
      <c r="F122" s="78"/>
      <c r="G122" s="78"/>
      <c r="H122" s="147">
        <f t="array" ref="H122">SUM(IF('SAP report test'!$A$2:$A$2298=$A122,IF('SAP report test'!$D$2:$D$2298="CI04",'SAP report test'!$N$2:$N$2298)))</f>
        <v>0</v>
      </c>
      <c r="I122" s="148"/>
      <c r="J122" s="148"/>
      <c r="K122" s="149"/>
      <c r="L122" s="147">
        <f>SUMIF(Balances!$A$5:$A$313,$A122,Balances!$P$5:$P$313)-SUMIF(Funding!$A$6:$A$294,$A122,Funding!$D$6:$D$294)</f>
        <v>0</v>
      </c>
      <c r="M122" s="148"/>
      <c r="N122" s="148"/>
      <c r="O122" s="149"/>
      <c r="P122" s="147">
        <f>SUMIF(Balances!$A$5:$A$313,$A122,Balances!$Q$5:$Q$313)-SUMIF(Funding!$A$6:$A$294,$A122,Funding!$E$6:$E$294)</f>
        <v>0</v>
      </c>
      <c r="Q122" s="148"/>
      <c r="R122" s="148"/>
      <c r="S122" s="149"/>
      <c r="T122" s="147">
        <f>SUMIF(Balances!$A$5:$A$313,$A122,Balances!$R$5:$R$313)-SUMIF(Funding!$A$6:$A$294,$A122,Funding!$F$6:$F$294)</f>
        <v>0</v>
      </c>
      <c r="U122" s="148"/>
      <c r="V122" s="148"/>
      <c r="W122" s="149"/>
      <c r="X122" s="147">
        <f>SUMIF(Balances!$A$7:$A$313,$A122,Balances!$S$7:$S$313)</f>
        <v>0</v>
      </c>
      <c r="Y122" s="148"/>
      <c r="Z122" s="148"/>
      <c r="AA122" s="149"/>
      <c r="AB122" s="147">
        <f>SUMIF(Balances!$A$7:$A$313,$A122,Balances!$T$7:$T$313)</f>
        <v>0</v>
      </c>
      <c r="AC122" s="148"/>
      <c r="AD122" s="148"/>
      <c r="AE122" s="149"/>
      <c r="AF122" s="147"/>
      <c r="AG122" s="148"/>
      <c r="AH122" s="148"/>
      <c r="AI122" s="149"/>
      <c r="AJ122" s="147">
        <f t="array" ref="AJ122">SUM(IF('SAP report test'!$A$2:$A$2298=$A122,IF('SAP report test'!$D$2:$D$2298="CI03",'SAP report test'!$N$2:$N$2298)))+SUMIF(Balances!$A$7:$A$313,$A122,Balances!$V$7:$V$313)</f>
        <v>0</v>
      </c>
      <c r="AK122" s="148"/>
      <c r="AL122" s="148"/>
      <c r="AM122" s="149"/>
      <c r="AN122" s="147">
        <f>SUMIF(Balances!$A$5:$A$313,$A122,Balances!$O$5:$O$313)-SUMIF(Funding!$A$6:$A$294,$A122,Funding!$K$6:$K$294)</f>
        <v>-6504.75</v>
      </c>
      <c r="AO122" s="148"/>
      <c r="AP122" s="148"/>
      <c r="AQ122" s="149"/>
      <c r="AS122" s="23">
        <f>SUM(D122:AQ123)</f>
        <v>-5831.25</v>
      </c>
      <c r="AT122" s="42"/>
      <c r="AU122" s="23">
        <f>SUM(AS122:AT122)</f>
        <v>-5831.25</v>
      </c>
      <c r="AW122" s="23">
        <f>SUM(AN122:AQ123)</f>
        <v>-5830.75</v>
      </c>
      <c r="AX122" s="23">
        <f>SUM(H122:K123)</f>
        <v>0</v>
      </c>
      <c r="AY122" s="23">
        <f>SUM(L122:O123)</f>
        <v>0</v>
      </c>
      <c r="AZ122" s="23">
        <f>SUM(P122:S123)</f>
        <v>0</v>
      </c>
      <c r="BA122" s="23">
        <f>SUM(T122:W123)</f>
        <v>0</v>
      </c>
      <c r="BB122" s="23">
        <f>SUM(X122:AA123)</f>
        <v>0</v>
      </c>
      <c r="BC122" s="23">
        <f>SUM(AB122:AE123)</f>
        <v>0</v>
      </c>
      <c r="BD122" s="23">
        <f>SUM(AF122:AI123)</f>
        <v>0</v>
      </c>
      <c r="BE122" s="23">
        <f>SUM(AJ122:AM123)</f>
        <v>0</v>
      </c>
      <c r="BF122" s="23">
        <f>SUM(AW122:BE122)</f>
        <v>-5830.75</v>
      </c>
      <c r="BG122" s="23">
        <f>SUM(AS122-BF122)</f>
        <v>-0.5</v>
      </c>
      <c r="BH122" s="23">
        <f>SUM(AW122:BD122)</f>
        <v>-5830.75</v>
      </c>
      <c r="BJ122" s="23">
        <f t="shared" si="32"/>
        <v>-5830.75</v>
      </c>
      <c r="BK122" s="23">
        <f t="shared" si="33"/>
        <v>0</v>
      </c>
      <c r="BL122" s="23">
        <f t="shared" si="34"/>
        <v>0</v>
      </c>
      <c r="BM122" s="23">
        <f t="shared" si="35"/>
        <v>0</v>
      </c>
      <c r="BN122" s="23">
        <f t="shared" si="36"/>
        <v>0</v>
      </c>
      <c r="BO122" s="23">
        <f t="shared" si="37"/>
        <v>0</v>
      </c>
      <c r="BP122" s="23">
        <f t="shared" si="38"/>
        <v>0</v>
      </c>
      <c r="BQ122" s="23">
        <f t="shared" si="39"/>
        <v>0</v>
      </c>
      <c r="BR122" s="23">
        <f t="shared" si="51"/>
        <v>-5830.75</v>
      </c>
      <c r="BS122" s="23">
        <f t="shared" si="52"/>
        <v>-0.5</v>
      </c>
      <c r="BT122" s="23">
        <f t="shared" si="53"/>
        <v>-5830.75</v>
      </c>
      <c r="BX122" s="73">
        <v>2512</v>
      </c>
      <c r="BY122" s="25" t="s">
        <v>866</v>
      </c>
      <c r="BZ122" s="23">
        <f t="shared" si="40"/>
        <v>-5830.75</v>
      </c>
      <c r="CA122" s="130">
        <f t="shared" si="41"/>
        <v>0</v>
      </c>
      <c r="CB122" s="156">
        <f t="shared" si="42"/>
        <v>-5830.75</v>
      </c>
      <c r="CC122" s="156">
        <f t="shared" si="43"/>
        <v>-5831</v>
      </c>
      <c r="CD122" s="156">
        <f t="shared" si="44"/>
        <v>0</v>
      </c>
      <c r="CE122" s="156">
        <f t="shared" si="45"/>
        <v>-5831</v>
      </c>
      <c r="CG122" s="156">
        <f t="shared" si="46"/>
        <v>0.25</v>
      </c>
      <c r="CH122" s="156">
        <f t="shared" si="47"/>
        <v>0</v>
      </c>
      <c r="CJ122" s="204" t="str">
        <f t="shared" si="48"/>
        <v>ok</v>
      </c>
      <c r="CK122" s="205">
        <f t="shared" si="56"/>
        <v>0</v>
      </c>
      <c r="CL122">
        <f t="shared" si="54"/>
        <v>0</v>
      </c>
      <c r="CN122" s="216">
        <f t="shared" si="49"/>
        <v>-5830.75</v>
      </c>
      <c r="CO122" s="216">
        <f t="shared" si="50"/>
        <v>0</v>
      </c>
      <c r="CP122" s="216">
        <f t="shared" si="55"/>
        <v>-5830.75</v>
      </c>
      <c r="CQ122" s="156">
        <f t="shared" si="31"/>
        <v>0</v>
      </c>
    </row>
    <row r="123" spans="1:95" x14ac:dyDescent="0.2">
      <c r="A123" s="73">
        <v>2512</v>
      </c>
      <c r="B123" s="25" t="s">
        <v>866</v>
      </c>
      <c r="C123" s="25" t="s">
        <v>703</v>
      </c>
      <c r="D123" s="78">
        <f t="array" ref="D123">SUM(IF('SAP report test'!$A$2:$A$2298=$A123,IF('SAP report test'!$D$2:$D$2298=D$3,'SAP report test'!$N$2:$N$2298)))-SUM(H123,L123,P123,T123,X123,AB123,AF123,AJ123,AN123)</f>
        <v>0</v>
      </c>
      <c r="E123" s="78">
        <f t="array" ref="E123">SUM(IF('SAP report test'!$A$2:$A$2298=$A123,IF('SAP report test'!$D$2:$D$2298=E$3,'SAP report test'!$N$2:$N$2298)))-SUM(I123,M123,Q123,U123,Y123,AC123,AG123,AK123,AO123)</f>
        <v>0</v>
      </c>
      <c r="F123" s="78">
        <f t="array" ref="F123">SUM(IF('SAP report test'!$A$2:$A$2298=$A123,IF('SAP report test'!$D$2:$D$2298=F$3,'SAP report test'!$N$2:$N$2298)))-SUM(J123,N123,R123,V123,Z123,AD123,AH123,AL123,AP123)</f>
        <v>0</v>
      </c>
      <c r="G123" s="78">
        <f t="array" ref="G123">SUM(IF('SAP report test'!$A$2:$A$2298=$A123,IF('SAP report test'!$D$2:$D$2298=G$3,'SAP report test'!$N$2:$N$2298)))-SUM(K123,O123,S123,W123,AA123,AE123,AI123,AM123,AQ123)</f>
        <v>-0.5</v>
      </c>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v>335</v>
      </c>
      <c r="AP123" s="62"/>
      <c r="AQ123" s="62">
        <v>339</v>
      </c>
      <c r="AS123" s="23"/>
      <c r="AT123" s="42"/>
      <c r="BJ123" s="23">
        <f t="shared" si="32"/>
        <v>0</v>
      </c>
      <c r="BK123" s="23">
        <f t="shared" si="33"/>
        <v>0</v>
      </c>
      <c r="BL123" s="23">
        <f t="shared" si="34"/>
        <v>0</v>
      </c>
      <c r="BM123" s="23">
        <f t="shared" si="35"/>
        <v>0</v>
      </c>
      <c r="BN123" s="23">
        <f t="shared" si="36"/>
        <v>0</v>
      </c>
      <c r="BO123" s="23">
        <f t="shared" si="37"/>
        <v>0</v>
      </c>
      <c r="BP123" s="23">
        <f t="shared" si="38"/>
        <v>0</v>
      </c>
      <c r="BQ123" s="23">
        <f t="shared" si="39"/>
        <v>0</v>
      </c>
      <c r="BR123" s="23">
        <f t="shared" si="51"/>
        <v>0</v>
      </c>
      <c r="BS123" s="23">
        <f t="shared" si="52"/>
        <v>0</v>
      </c>
      <c r="BT123" s="23">
        <f t="shared" si="53"/>
        <v>0</v>
      </c>
      <c r="BX123" s="73">
        <v>2512</v>
      </c>
      <c r="BY123" s="25" t="s">
        <v>866</v>
      </c>
      <c r="BZ123" s="23">
        <f t="shared" si="40"/>
        <v>0</v>
      </c>
      <c r="CA123" s="130">
        <f t="shared" si="41"/>
        <v>0</v>
      </c>
      <c r="CB123" s="156">
        <f t="shared" si="42"/>
        <v>0</v>
      </c>
      <c r="CC123" s="156">
        <f t="shared" si="43"/>
        <v>0</v>
      </c>
      <c r="CD123" s="156">
        <f t="shared" si="44"/>
        <v>0</v>
      </c>
      <c r="CE123" s="156">
        <f t="shared" si="45"/>
        <v>0</v>
      </c>
      <c r="CG123" s="156">
        <f t="shared" si="46"/>
        <v>0</v>
      </c>
      <c r="CH123" s="156">
        <f t="shared" si="47"/>
        <v>0</v>
      </c>
      <c r="CJ123" s="204" t="str">
        <f t="shared" si="48"/>
        <v>ok</v>
      </c>
      <c r="CK123" s="205">
        <f t="shared" si="56"/>
        <v>0</v>
      </c>
      <c r="CL123">
        <f t="shared" si="54"/>
        <v>0</v>
      </c>
      <c r="CN123" s="216">
        <f t="shared" si="49"/>
        <v>0</v>
      </c>
      <c r="CO123" s="216">
        <f t="shared" si="50"/>
        <v>0</v>
      </c>
      <c r="CP123" s="216">
        <f t="shared" si="55"/>
        <v>0</v>
      </c>
      <c r="CQ123" s="156">
        <f t="shared" si="31"/>
        <v>0</v>
      </c>
    </row>
    <row r="124" spans="1:95" x14ac:dyDescent="0.2">
      <c r="A124" s="73">
        <v>2513</v>
      </c>
      <c r="B124" s="25" t="s">
        <v>867</v>
      </c>
      <c r="C124" s="25" t="s">
        <v>702</v>
      </c>
      <c r="D124" s="78"/>
      <c r="E124" s="78"/>
      <c r="F124" s="78"/>
      <c r="G124" s="78"/>
      <c r="H124" s="147">
        <f t="array" ref="H124">SUM(IF('SAP report test'!$A$2:$A$2298=$A124,IF('SAP report test'!$D$2:$D$2298="CI04",'SAP report test'!$N$2:$N$2298)))</f>
        <v>0</v>
      </c>
      <c r="I124" s="148"/>
      <c r="J124" s="148"/>
      <c r="K124" s="149"/>
      <c r="L124" s="147">
        <f>SUMIF(Balances!$A$5:$A$313,$A124,Balances!$P$5:$P$313)-SUMIF(Funding!$A$6:$A$294,$A124,Funding!$D$6:$D$294)</f>
        <v>0</v>
      </c>
      <c r="M124" s="148"/>
      <c r="N124" s="148"/>
      <c r="O124" s="149"/>
      <c r="P124" s="147">
        <f>SUMIF(Balances!$A$5:$A$313,$A124,Balances!$Q$5:$Q$313)-SUMIF(Funding!$A$6:$A$294,$A124,Funding!$E$6:$E$294)</f>
        <v>0</v>
      </c>
      <c r="Q124" s="148"/>
      <c r="R124" s="148"/>
      <c r="S124" s="149"/>
      <c r="T124" s="147">
        <f>SUMIF(Balances!$A$5:$A$313,$A124,Balances!$R$5:$R$313)-SUMIF(Funding!$A$6:$A$294,$A124,Funding!$F$6:$F$294)</f>
        <v>0</v>
      </c>
      <c r="U124" s="148"/>
      <c r="V124" s="148"/>
      <c r="W124" s="149"/>
      <c r="X124" s="147">
        <f>SUMIF(Balances!$A$7:$A$313,$A124,Balances!$S$7:$S$313)</f>
        <v>0</v>
      </c>
      <c r="Y124" s="148"/>
      <c r="Z124" s="148"/>
      <c r="AA124" s="149"/>
      <c r="AB124" s="147">
        <f>SUMIF(Balances!$A$7:$A$313,$A124,Balances!$T$7:$T$313)</f>
        <v>0</v>
      </c>
      <c r="AC124" s="148"/>
      <c r="AD124" s="148"/>
      <c r="AE124" s="149"/>
      <c r="AF124" s="147"/>
      <c r="AG124" s="148"/>
      <c r="AH124" s="148"/>
      <c r="AI124" s="149"/>
      <c r="AJ124" s="147">
        <f t="array" ref="AJ124">SUM(IF('SAP report test'!$A$2:$A$2298=$A124,IF('SAP report test'!$D$2:$D$2298="CI03",'SAP report test'!$N$2:$N$2298)))+SUMIF(Balances!$A$7:$A$313,$A124,Balances!$V$7:$V$313)</f>
        <v>0</v>
      </c>
      <c r="AK124" s="148"/>
      <c r="AL124" s="148"/>
      <c r="AM124" s="149"/>
      <c r="AN124" s="147">
        <f>SUMIF(Balances!$A$5:$A$313,$A124,Balances!$O$5:$O$313)-SUMIF(Funding!$A$6:$A$294,$A124,Funding!$K$6:$K$294)</f>
        <v>0</v>
      </c>
      <c r="AO124" s="148"/>
      <c r="AP124" s="148"/>
      <c r="AQ124" s="149"/>
      <c r="AS124" s="23">
        <f>SUM(D124:AQ125)</f>
        <v>0</v>
      </c>
      <c r="AT124" s="130"/>
      <c r="AU124" s="23">
        <f>SUM(AS124:AT124)</f>
        <v>0</v>
      </c>
      <c r="AW124" s="23">
        <f>SUM(AN124:AQ125)</f>
        <v>0</v>
      </c>
      <c r="AX124" s="23">
        <f>SUM(H124:K125)</f>
        <v>0</v>
      </c>
      <c r="AY124" s="23">
        <f>SUM(L124:O125)</f>
        <v>0</v>
      </c>
      <c r="AZ124" s="23">
        <f>SUM(P124:S125)</f>
        <v>0</v>
      </c>
      <c r="BA124" s="23">
        <f>SUM(T124:W125)</f>
        <v>0</v>
      </c>
      <c r="BB124" s="23">
        <f>SUM(X124:AA125)</f>
        <v>0</v>
      </c>
      <c r="BC124" s="23">
        <f>SUM(AB124:AE125)</f>
        <v>0</v>
      </c>
      <c r="BD124" s="23">
        <f>SUM(AF124:AI125)</f>
        <v>0</v>
      </c>
      <c r="BE124" s="23">
        <f>SUM(AJ124:AM125)</f>
        <v>0</v>
      </c>
      <c r="BF124" s="23">
        <f>SUM(AW124:BE124)</f>
        <v>0</v>
      </c>
      <c r="BG124" s="23">
        <f>SUM(AS124-BF124)</f>
        <v>0</v>
      </c>
      <c r="BH124" s="23">
        <f>SUM(AW124:BD124)</f>
        <v>0</v>
      </c>
      <c r="BJ124" s="23">
        <f t="shared" si="32"/>
        <v>0</v>
      </c>
      <c r="BK124" s="23">
        <f t="shared" si="33"/>
        <v>0</v>
      </c>
      <c r="BL124" s="23">
        <f t="shared" si="34"/>
        <v>0</v>
      </c>
      <c r="BM124" s="23">
        <f t="shared" si="35"/>
        <v>0</v>
      </c>
      <c r="BN124" s="23">
        <f t="shared" si="36"/>
        <v>0</v>
      </c>
      <c r="BO124" s="23">
        <f t="shared" si="37"/>
        <v>0</v>
      </c>
      <c r="BP124" s="23">
        <f t="shared" si="38"/>
        <v>0</v>
      </c>
      <c r="BQ124" s="23">
        <f t="shared" si="39"/>
        <v>0</v>
      </c>
      <c r="BR124" s="23">
        <f t="shared" si="51"/>
        <v>0</v>
      </c>
      <c r="BS124" s="23">
        <f t="shared" si="52"/>
        <v>0</v>
      </c>
      <c r="BT124" s="23">
        <f t="shared" si="53"/>
        <v>0</v>
      </c>
      <c r="BX124" s="73">
        <v>2513</v>
      </c>
      <c r="BY124" s="25" t="s">
        <v>867</v>
      </c>
      <c r="BZ124" s="23">
        <f t="shared" si="40"/>
        <v>0</v>
      </c>
      <c r="CA124" s="130">
        <f t="shared" si="41"/>
        <v>0</v>
      </c>
      <c r="CB124" s="156">
        <f t="shared" si="42"/>
        <v>0</v>
      </c>
      <c r="CC124" s="156">
        <f t="shared" si="43"/>
        <v>0</v>
      </c>
      <c r="CD124" s="156">
        <f t="shared" si="44"/>
        <v>0</v>
      </c>
      <c r="CE124" s="156">
        <f t="shared" si="45"/>
        <v>0</v>
      </c>
      <c r="CG124" s="156">
        <f t="shared" si="46"/>
        <v>0</v>
      </c>
      <c r="CH124" s="156">
        <f t="shared" si="47"/>
        <v>0</v>
      </c>
      <c r="CJ124" s="204" t="str">
        <f t="shared" si="48"/>
        <v>ok</v>
      </c>
      <c r="CK124" s="205">
        <f t="shared" si="56"/>
        <v>0</v>
      </c>
      <c r="CL124">
        <f t="shared" si="54"/>
        <v>0</v>
      </c>
      <c r="CN124" s="216">
        <f t="shared" si="49"/>
        <v>0</v>
      </c>
      <c r="CO124" s="216">
        <f t="shared" si="50"/>
        <v>0</v>
      </c>
      <c r="CP124" s="216">
        <f t="shared" si="55"/>
        <v>0</v>
      </c>
      <c r="CQ124" s="156">
        <f t="shared" si="31"/>
        <v>0</v>
      </c>
    </row>
    <row r="125" spans="1:95" x14ac:dyDescent="0.2">
      <c r="A125" s="73">
        <v>2513</v>
      </c>
      <c r="B125" s="25" t="s">
        <v>867</v>
      </c>
      <c r="C125" s="25" t="s">
        <v>703</v>
      </c>
      <c r="D125" s="78">
        <f t="array" ref="D125">SUM(IF('SAP report test'!$A$2:$A$2298=$A125,IF('SAP report test'!$D$2:$D$2298=D$3,'SAP report test'!$N$2:$N$2298)))-SUM(H125,L125,P125,T125,X125,AB125,AF125,AJ125,AN125)</f>
        <v>0</v>
      </c>
      <c r="E125" s="78">
        <f t="array" ref="E125">SUM(IF('SAP report test'!$A$2:$A$2298=$A125,IF('SAP report test'!$D$2:$D$2298=E$3,'SAP report test'!$N$2:$N$2298)))-SUM(I125,M125,Q125,U125,Y125,AC125,AG125,AK125,AO125)</f>
        <v>0</v>
      </c>
      <c r="F125" s="78">
        <f t="array" ref="F125">SUM(IF('SAP report test'!$A$2:$A$2298=$A125,IF('SAP report test'!$D$2:$D$2298=F$3,'SAP report test'!$N$2:$N$2298)))-SUM(J125,N125,R125,V125,Z125,AD125,AH125,AL125,AP125)</f>
        <v>0</v>
      </c>
      <c r="G125" s="78">
        <f t="array" ref="G125">SUM(IF('SAP report test'!$A$2:$A$2298=$A125,IF('SAP report test'!$D$2:$D$2298=G$3,'SAP report test'!$N$2:$N$2298)))-SUM(K125,O125,S125,W125,AA125,AE125,AI125,AM125,AQ125)</f>
        <v>0</v>
      </c>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S125" s="23"/>
      <c r="AT125" s="42"/>
      <c r="BJ125" s="23">
        <f t="shared" si="32"/>
        <v>0</v>
      </c>
      <c r="BK125" s="23">
        <f t="shared" si="33"/>
        <v>0</v>
      </c>
      <c r="BL125" s="23">
        <f t="shared" si="34"/>
        <v>0</v>
      </c>
      <c r="BM125" s="23">
        <f t="shared" si="35"/>
        <v>0</v>
      </c>
      <c r="BN125" s="23">
        <f t="shared" si="36"/>
        <v>0</v>
      </c>
      <c r="BO125" s="23">
        <f t="shared" si="37"/>
        <v>0</v>
      </c>
      <c r="BP125" s="23">
        <f t="shared" si="38"/>
        <v>0</v>
      </c>
      <c r="BQ125" s="23">
        <f t="shared" si="39"/>
        <v>0</v>
      </c>
      <c r="BR125" s="23">
        <f t="shared" si="51"/>
        <v>0</v>
      </c>
      <c r="BS125" s="23">
        <f t="shared" si="52"/>
        <v>0</v>
      </c>
      <c r="BT125" s="23">
        <f t="shared" si="53"/>
        <v>0</v>
      </c>
      <c r="BX125" s="73">
        <v>2513</v>
      </c>
      <c r="BY125" s="25" t="s">
        <v>867</v>
      </c>
      <c r="BZ125" s="23">
        <f t="shared" si="40"/>
        <v>0</v>
      </c>
      <c r="CA125" s="130">
        <f t="shared" si="41"/>
        <v>0</v>
      </c>
      <c r="CB125" s="156">
        <f t="shared" si="42"/>
        <v>0</v>
      </c>
      <c r="CC125" s="156">
        <f t="shared" si="43"/>
        <v>0</v>
      </c>
      <c r="CD125" s="156">
        <f t="shared" si="44"/>
        <v>0</v>
      </c>
      <c r="CE125" s="156">
        <f t="shared" si="45"/>
        <v>0</v>
      </c>
      <c r="CG125" s="156">
        <f t="shared" si="46"/>
        <v>0</v>
      </c>
      <c r="CH125" s="156">
        <f t="shared" si="47"/>
        <v>0</v>
      </c>
      <c r="CJ125" s="204" t="str">
        <f t="shared" si="48"/>
        <v>ok</v>
      </c>
      <c r="CK125" s="205">
        <f t="shared" si="56"/>
        <v>0</v>
      </c>
      <c r="CL125">
        <f t="shared" si="54"/>
        <v>0</v>
      </c>
      <c r="CN125" s="216">
        <f t="shared" si="49"/>
        <v>0</v>
      </c>
      <c r="CO125" s="216">
        <f t="shared" si="50"/>
        <v>0</v>
      </c>
      <c r="CP125" s="216">
        <f t="shared" si="55"/>
        <v>0</v>
      </c>
      <c r="CQ125" s="156">
        <f t="shared" si="31"/>
        <v>0</v>
      </c>
    </row>
    <row r="126" spans="1:95" x14ac:dyDescent="0.2">
      <c r="A126" s="73">
        <v>2521</v>
      </c>
      <c r="B126" s="25" t="s">
        <v>923</v>
      </c>
      <c r="C126" s="25" t="s">
        <v>702</v>
      </c>
      <c r="D126" s="78"/>
      <c r="E126" s="78"/>
      <c r="F126" s="78"/>
      <c r="G126" s="78"/>
      <c r="H126" s="147">
        <f t="array" ref="H126">SUM(IF('SAP report test'!$A$2:$A$2298=$A126,IF('SAP report test'!$D$2:$D$2298="CI04",'SAP report test'!$N$2:$N$2298)))</f>
        <v>0</v>
      </c>
      <c r="I126" s="148"/>
      <c r="J126" s="148"/>
      <c r="K126" s="149"/>
      <c r="L126" s="147">
        <f>SUMIF(Balances!$A$5:$A$313,$A126,Balances!$P$5:$P$313)-SUMIF(Funding!$A$6:$A$294,$A126,Funding!$D$6:$D$294)</f>
        <v>0</v>
      </c>
      <c r="M126" s="148"/>
      <c r="N126" s="148"/>
      <c r="O126" s="149"/>
      <c r="P126" s="147">
        <f>SUMIF(Balances!$A$5:$A$313,$A126,Balances!$Q$5:$Q$313)-SUMIF(Funding!$A$6:$A$294,$A126,Funding!$E$6:$E$294)</f>
        <v>0</v>
      </c>
      <c r="Q126" s="148"/>
      <c r="R126" s="148"/>
      <c r="S126" s="149"/>
      <c r="T126" s="147">
        <f>SUMIF(Balances!$A$5:$A$313,$A126,Balances!$R$5:$R$313)-SUMIF(Funding!$A$6:$A$294,$A126,Funding!$F$6:$F$294)</f>
        <v>0</v>
      </c>
      <c r="U126" s="148"/>
      <c r="V126" s="148"/>
      <c r="W126" s="149"/>
      <c r="X126" s="147">
        <f>SUMIF(Balances!$A$7:$A$313,$A126,Balances!$S$7:$S$313)</f>
        <v>0</v>
      </c>
      <c r="Y126" s="148"/>
      <c r="Z126" s="148"/>
      <c r="AA126" s="149"/>
      <c r="AB126" s="147">
        <f>SUMIF(Balances!$A$7:$A$313,$A126,Balances!$T$7:$T$313)</f>
        <v>0</v>
      </c>
      <c r="AC126" s="148"/>
      <c r="AD126" s="148"/>
      <c r="AE126" s="149"/>
      <c r="AF126" s="147"/>
      <c r="AG126" s="148"/>
      <c r="AH126" s="148"/>
      <c r="AI126" s="149"/>
      <c r="AJ126" s="147">
        <f t="array" ref="AJ126">SUM(IF('SAP report test'!$A$2:$A$2298=$A126,IF('SAP report test'!$D$2:$D$2298="CI03",'SAP report test'!$N$2:$N$2298)))+SUMIF(Balances!$A$7:$A$313,$A126,Balances!$V$7:$V$313)</f>
        <v>0</v>
      </c>
      <c r="AK126" s="148"/>
      <c r="AL126" s="148"/>
      <c r="AM126" s="149"/>
      <c r="AN126" s="147">
        <f>SUMIF(Balances!$A$5:$A$313,$A126,Balances!$O$5:$O$313)-SUMIF(Funding!$A$6:$A$294,$A126,Funding!$K$6:$K$294)</f>
        <v>0</v>
      </c>
      <c r="AO126" s="148"/>
      <c r="AP126" s="148"/>
      <c r="AQ126" s="149"/>
      <c r="AS126" s="23">
        <f>SUM(D126:AQ127)</f>
        <v>0</v>
      </c>
      <c r="AT126" s="42"/>
      <c r="AU126" s="23">
        <f>SUM(AS126:AT126)</f>
        <v>0</v>
      </c>
      <c r="AW126" s="23">
        <f>SUM(AN126:AQ127)</f>
        <v>0</v>
      </c>
      <c r="AX126" s="23">
        <f>SUM(H126:K127)</f>
        <v>0</v>
      </c>
      <c r="AY126" s="23">
        <f>SUM(L126:O127)</f>
        <v>0</v>
      </c>
      <c r="AZ126" s="23">
        <f>SUM(P126:S127)</f>
        <v>0</v>
      </c>
      <c r="BA126" s="23">
        <f>SUM(T126:W127)</f>
        <v>0</v>
      </c>
      <c r="BB126" s="23">
        <f>SUM(X126:AA127)</f>
        <v>0</v>
      </c>
      <c r="BC126" s="23">
        <f>SUM(AB126:AE127)</f>
        <v>0</v>
      </c>
      <c r="BD126" s="23">
        <f>SUM(AF126:AI127)</f>
        <v>0</v>
      </c>
      <c r="BE126" s="23">
        <f>SUM(AJ126:AM127)</f>
        <v>0</v>
      </c>
      <c r="BF126" s="23">
        <f>SUM(AW126:BE126)</f>
        <v>0</v>
      </c>
      <c r="BG126" s="23">
        <f>SUM(AS126-BF126)</f>
        <v>0</v>
      </c>
      <c r="BH126" s="23">
        <f>SUM(AW126:BD126)</f>
        <v>0</v>
      </c>
      <c r="BJ126" s="23">
        <f t="shared" si="32"/>
        <v>0</v>
      </c>
      <c r="BK126" s="23">
        <f t="shared" si="33"/>
        <v>0</v>
      </c>
      <c r="BL126" s="23">
        <f t="shared" si="34"/>
        <v>0</v>
      </c>
      <c r="BM126" s="23">
        <f t="shared" si="35"/>
        <v>0</v>
      </c>
      <c r="BN126" s="23">
        <f t="shared" si="36"/>
        <v>0</v>
      </c>
      <c r="BO126" s="23">
        <f t="shared" si="37"/>
        <v>0</v>
      </c>
      <c r="BP126" s="23">
        <f t="shared" si="38"/>
        <v>0</v>
      </c>
      <c r="BQ126" s="23">
        <f t="shared" si="39"/>
        <v>0</v>
      </c>
      <c r="BR126" s="23">
        <f t="shared" si="51"/>
        <v>0</v>
      </c>
      <c r="BS126" s="23">
        <f t="shared" si="52"/>
        <v>0</v>
      </c>
      <c r="BT126" s="23">
        <f t="shared" si="53"/>
        <v>0</v>
      </c>
      <c r="BX126" s="73">
        <v>2521</v>
      </c>
      <c r="BY126" s="25" t="s">
        <v>923</v>
      </c>
      <c r="BZ126" s="23">
        <f t="shared" si="40"/>
        <v>0</v>
      </c>
      <c r="CA126" s="130">
        <f t="shared" si="41"/>
        <v>0</v>
      </c>
      <c r="CB126" s="156">
        <f t="shared" si="42"/>
        <v>0</v>
      </c>
      <c r="CC126" s="156">
        <f t="shared" si="43"/>
        <v>0</v>
      </c>
      <c r="CD126" s="156">
        <f t="shared" si="44"/>
        <v>0</v>
      </c>
      <c r="CE126" s="156">
        <f t="shared" si="45"/>
        <v>0</v>
      </c>
      <c r="CG126" s="156">
        <f t="shared" si="46"/>
        <v>0</v>
      </c>
      <c r="CH126" s="156">
        <f t="shared" si="47"/>
        <v>0</v>
      </c>
      <c r="CJ126" s="204" t="str">
        <f t="shared" si="48"/>
        <v>ok</v>
      </c>
      <c r="CK126" s="205">
        <f t="shared" si="56"/>
        <v>0</v>
      </c>
      <c r="CL126">
        <f t="shared" si="54"/>
        <v>0</v>
      </c>
      <c r="CN126" s="216">
        <f t="shared" si="49"/>
        <v>0</v>
      </c>
      <c r="CO126" s="216">
        <f t="shared" si="50"/>
        <v>0</v>
      </c>
      <c r="CP126" s="216">
        <f t="shared" si="55"/>
        <v>0</v>
      </c>
      <c r="CQ126" s="156">
        <f t="shared" si="31"/>
        <v>0</v>
      </c>
    </row>
    <row r="127" spans="1:95" x14ac:dyDescent="0.2">
      <c r="A127" s="73">
        <v>2521</v>
      </c>
      <c r="B127" s="25" t="s">
        <v>923</v>
      </c>
      <c r="C127" s="25" t="s">
        <v>703</v>
      </c>
      <c r="D127" s="78">
        <f t="array" ref="D127">SUM(IF('SAP report test'!$A$2:$A$2298=$A127,IF('SAP report test'!$D$2:$D$2298=D$3,'SAP report test'!$N$2:$N$2298)))-SUM(H127,L127,P127,T127,X127,AB127,AF127,AJ127,AN127)</f>
        <v>0</v>
      </c>
      <c r="E127" s="78">
        <f t="array" ref="E127">SUM(IF('SAP report test'!$A$2:$A$2298=$A127,IF('SAP report test'!$D$2:$D$2298=E$3,'SAP report test'!$N$2:$N$2298)))-SUM(I127,M127,Q127,U127,Y127,AC127,AG127,AK127,AO127)</f>
        <v>0</v>
      </c>
      <c r="F127" s="78">
        <f t="array" ref="F127">SUM(IF('SAP report test'!$A$2:$A$2298=$A127,IF('SAP report test'!$D$2:$D$2298=F$3,'SAP report test'!$N$2:$N$2298)))-SUM(J127,N127,R127,V127,Z127,AD127,AH127,AL127,AP127)</f>
        <v>0</v>
      </c>
      <c r="G127" s="78">
        <f t="array" ref="G127">SUM(IF('SAP report test'!$A$2:$A$2298=$A127,IF('SAP report test'!$D$2:$D$2298=G$3,'SAP report test'!$N$2:$N$2298)))-SUM(K127,O127,S127,W127,AA127,AE127,AI127,AM127,AQ127)</f>
        <v>0</v>
      </c>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S127" s="23"/>
      <c r="AT127" s="42"/>
      <c r="BJ127" s="23">
        <f t="shared" si="32"/>
        <v>0</v>
      </c>
      <c r="BK127" s="23">
        <f t="shared" si="33"/>
        <v>0</v>
      </c>
      <c r="BL127" s="23">
        <f t="shared" si="34"/>
        <v>0</v>
      </c>
      <c r="BM127" s="23">
        <f t="shared" si="35"/>
        <v>0</v>
      </c>
      <c r="BN127" s="23">
        <f t="shared" si="36"/>
        <v>0</v>
      </c>
      <c r="BO127" s="23">
        <f t="shared" si="37"/>
        <v>0</v>
      </c>
      <c r="BP127" s="23">
        <f t="shared" si="38"/>
        <v>0</v>
      </c>
      <c r="BQ127" s="23">
        <f t="shared" si="39"/>
        <v>0</v>
      </c>
      <c r="BR127" s="23">
        <f t="shared" si="51"/>
        <v>0</v>
      </c>
      <c r="BS127" s="23">
        <f t="shared" si="52"/>
        <v>0</v>
      </c>
      <c r="BT127" s="23">
        <f t="shared" si="53"/>
        <v>0</v>
      </c>
      <c r="BX127" s="73">
        <v>2521</v>
      </c>
      <c r="BY127" s="25" t="s">
        <v>923</v>
      </c>
      <c r="BZ127" s="23">
        <f t="shared" si="40"/>
        <v>0</v>
      </c>
      <c r="CA127" s="130">
        <f t="shared" si="41"/>
        <v>0</v>
      </c>
      <c r="CB127" s="156">
        <f t="shared" si="42"/>
        <v>0</v>
      </c>
      <c r="CC127" s="156">
        <f t="shared" si="43"/>
        <v>0</v>
      </c>
      <c r="CD127" s="156">
        <f t="shared" si="44"/>
        <v>0</v>
      </c>
      <c r="CE127" s="156">
        <f t="shared" si="45"/>
        <v>0</v>
      </c>
      <c r="CG127" s="156">
        <f t="shared" si="46"/>
        <v>0</v>
      </c>
      <c r="CH127" s="156">
        <f t="shared" si="47"/>
        <v>0</v>
      </c>
      <c r="CJ127" s="204" t="str">
        <f t="shared" si="48"/>
        <v>ok</v>
      </c>
      <c r="CK127" s="205">
        <f t="shared" si="56"/>
        <v>0</v>
      </c>
      <c r="CL127">
        <f t="shared" si="54"/>
        <v>0</v>
      </c>
      <c r="CN127" s="216">
        <f t="shared" si="49"/>
        <v>0</v>
      </c>
      <c r="CO127" s="216">
        <f t="shared" si="50"/>
        <v>0</v>
      </c>
      <c r="CP127" s="216">
        <f t="shared" si="55"/>
        <v>0</v>
      </c>
      <c r="CQ127" s="156">
        <f t="shared" si="31"/>
        <v>0</v>
      </c>
    </row>
    <row r="128" spans="1:95" x14ac:dyDescent="0.2">
      <c r="A128" s="73">
        <v>2522</v>
      </c>
      <c r="B128" s="25" t="s">
        <v>924</v>
      </c>
      <c r="C128" s="25" t="s">
        <v>702</v>
      </c>
      <c r="D128" s="78"/>
      <c r="E128" s="78"/>
      <c r="F128" s="78"/>
      <c r="G128" s="78"/>
      <c r="H128" s="147">
        <f t="array" ref="H128">SUM(IF('SAP report test'!$A$2:$A$2298=$A128,IF('SAP report test'!$D$2:$D$2298="CI04",'SAP report test'!$N$2:$N$2298)))</f>
        <v>0</v>
      </c>
      <c r="I128" s="148"/>
      <c r="J128" s="148"/>
      <c r="K128" s="149"/>
      <c r="L128" s="147">
        <f>SUMIF(Balances!$A$5:$A$313,$A128,Balances!$P$5:$P$313)-SUMIF(Funding!$A$6:$A$294,$A128,Funding!$D$6:$D$294)</f>
        <v>0</v>
      </c>
      <c r="M128" s="148"/>
      <c r="N128" s="148"/>
      <c r="O128" s="149"/>
      <c r="P128" s="147">
        <f>SUMIF(Balances!$A$5:$A$313,$A128,Balances!$Q$5:$Q$313)-SUMIF(Funding!$A$6:$A$294,$A128,Funding!$E$6:$E$294)</f>
        <v>0</v>
      </c>
      <c r="Q128" s="148"/>
      <c r="R128" s="148"/>
      <c r="S128" s="149"/>
      <c r="T128" s="147">
        <f>SUMIF(Balances!$A$5:$A$313,$A128,Balances!$R$5:$R$313)-SUMIF(Funding!$A$6:$A$294,$A128,Funding!$F$6:$F$294)</f>
        <v>0</v>
      </c>
      <c r="U128" s="148"/>
      <c r="V128" s="148"/>
      <c r="W128" s="149"/>
      <c r="X128" s="147">
        <f>SUMIF(Balances!$A$7:$A$313,$A128,Balances!$S$7:$S$313)</f>
        <v>0</v>
      </c>
      <c r="Y128" s="148"/>
      <c r="Z128" s="148"/>
      <c r="AA128" s="149"/>
      <c r="AB128" s="147">
        <f>SUMIF(Balances!$A$7:$A$313,$A128,Balances!$T$7:$T$313)</f>
        <v>0</v>
      </c>
      <c r="AC128" s="148"/>
      <c r="AD128" s="148"/>
      <c r="AE128" s="149"/>
      <c r="AF128" s="147"/>
      <c r="AG128" s="148"/>
      <c r="AH128" s="148"/>
      <c r="AI128" s="149"/>
      <c r="AJ128" s="147">
        <f t="array" ref="AJ128">SUM(IF('SAP report test'!$A$2:$A$2298=$A128,IF('SAP report test'!$D$2:$D$2298="CI03",'SAP report test'!$N$2:$N$2298)))+SUMIF(Balances!$A$7:$A$313,$A128,Balances!$V$7:$V$313)</f>
        <v>0</v>
      </c>
      <c r="AK128" s="148"/>
      <c r="AL128" s="148"/>
      <c r="AM128" s="149"/>
      <c r="AN128" s="147">
        <f>SUMIF(Balances!$A$5:$A$313,$A128,Balances!$O$5:$O$313)-SUMIF(Funding!$A$6:$A$294,$A128,Funding!$K$6:$K$294)</f>
        <v>0</v>
      </c>
      <c r="AO128" s="148"/>
      <c r="AP128" s="148"/>
      <c r="AQ128" s="149"/>
      <c r="AS128" s="23">
        <f>SUM(D128:AQ129)</f>
        <v>0</v>
      </c>
      <c r="AT128" s="42"/>
      <c r="AU128" s="23">
        <f>SUM(AS128:AT128)</f>
        <v>0</v>
      </c>
      <c r="AW128" s="23">
        <f>SUM(AN128:AQ129)</f>
        <v>0</v>
      </c>
      <c r="AX128" s="23">
        <f>SUM(H128:K129)</f>
        <v>0</v>
      </c>
      <c r="AY128" s="23">
        <f>SUM(L128:O129)</f>
        <v>0</v>
      </c>
      <c r="AZ128" s="23">
        <f>SUM(P128:S129)</f>
        <v>0</v>
      </c>
      <c r="BA128" s="23">
        <f>SUM(T128:W129)</f>
        <v>0</v>
      </c>
      <c r="BB128" s="23">
        <f>SUM(X128:AA129)</f>
        <v>0</v>
      </c>
      <c r="BC128" s="23">
        <f>SUM(AB128:AE129)</f>
        <v>0</v>
      </c>
      <c r="BD128" s="23">
        <f>SUM(AF128:AI129)</f>
        <v>0</v>
      </c>
      <c r="BE128" s="23">
        <f>SUM(AJ128:AM129)</f>
        <v>0</v>
      </c>
      <c r="BF128" s="23">
        <f>SUM(AW128:BE128)</f>
        <v>0</v>
      </c>
      <c r="BG128" s="23">
        <f>SUM(AS128-BF128)</f>
        <v>0</v>
      </c>
      <c r="BH128" s="23">
        <f>SUM(AW128:BD128)</f>
        <v>0</v>
      </c>
      <c r="BJ128" s="23">
        <f t="shared" si="32"/>
        <v>0</v>
      </c>
      <c r="BK128" s="23">
        <f t="shared" si="33"/>
        <v>0</v>
      </c>
      <c r="BL128" s="23">
        <f t="shared" si="34"/>
        <v>0</v>
      </c>
      <c r="BM128" s="23">
        <f t="shared" si="35"/>
        <v>0</v>
      </c>
      <c r="BN128" s="23">
        <f t="shared" si="36"/>
        <v>0</v>
      </c>
      <c r="BO128" s="23">
        <f t="shared" si="37"/>
        <v>0</v>
      </c>
      <c r="BP128" s="23">
        <f t="shared" si="38"/>
        <v>0</v>
      </c>
      <c r="BQ128" s="23">
        <f t="shared" si="39"/>
        <v>0</v>
      </c>
      <c r="BR128" s="23">
        <f t="shared" si="51"/>
        <v>0</v>
      </c>
      <c r="BS128" s="23">
        <f t="shared" si="52"/>
        <v>0</v>
      </c>
      <c r="BT128" s="23">
        <f t="shared" si="53"/>
        <v>0</v>
      </c>
      <c r="BX128" s="73">
        <v>2522</v>
      </c>
      <c r="BY128" s="25" t="s">
        <v>924</v>
      </c>
      <c r="BZ128" s="23">
        <f t="shared" si="40"/>
        <v>0</v>
      </c>
      <c r="CA128" s="130">
        <f t="shared" si="41"/>
        <v>0</v>
      </c>
      <c r="CB128" s="156">
        <f t="shared" si="42"/>
        <v>0</v>
      </c>
      <c r="CC128" s="156">
        <f t="shared" si="43"/>
        <v>0</v>
      </c>
      <c r="CD128" s="156">
        <f t="shared" si="44"/>
        <v>0</v>
      </c>
      <c r="CE128" s="156">
        <f t="shared" si="45"/>
        <v>0</v>
      </c>
      <c r="CG128" s="156">
        <f t="shared" si="46"/>
        <v>0</v>
      </c>
      <c r="CH128" s="156">
        <f t="shared" si="47"/>
        <v>0</v>
      </c>
      <c r="CJ128" s="204" t="str">
        <f t="shared" si="48"/>
        <v>ok</v>
      </c>
      <c r="CK128" s="205">
        <f t="shared" si="56"/>
        <v>0</v>
      </c>
      <c r="CL128">
        <f t="shared" si="54"/>
        <v>0</v>
      </c>
      <c r="CN128" s="216">
        <f t="shared" si="49"/>
        <v>0</v>
      </c>
      <c r="CO128" s="216">
        <f t="shared" si="50"/>
        <v>0</v>
      </c>
      <c r="CP128" s="216">
        <f t="shared" si="55"/>
        <v>0</v>
      </c>
      <c r="CQ128" s="156">
        <f t="shared" si="31"/>
        <v>0</v>
      </c>
    </row>
    <row r="129" spans="1:95" x14ac:dyDescent="0.2">
      <c r="A129" s="73">
        <v>2522</v>
      </c>
      <c r="B129" s="25" t="s">
        <v>924</v>
      </c>
      <c r="C129" s="25" t="s">
        <v>703</v>
      </c>
      <c r="D129" s="78">
        <f t="array" ref="D129">SUM(IF('SAP report test'!$A$2:$A$2298=$A129,IF('SAP report test'!$D$2:$D$2298=D$3,'SAP report test'!$N$2:$N$2298)))-SUM(H129,L129,P129,T129,X129,AB129,AF129,AJ129,AN129)</f>
        <v>0</v>
      </c>
      <c r="E129" s="78">
        <f t="array" ref="E129">SUM(IF('SAP report test'!$A$2:$A$2298=$A129,IF('SAP report test'!$D$2:$D$2298=E$3,'SAP report test'!$N$2:$N$2298)))-SUM(I129,M129,Q129,U129,Y129,AC129,AG129,AK129,AO129)</f>
        <v>0</v>
      </c>
      <c r="F129" s="78">
        <f t="array" ref="F129">SUM(IF('SAP report test'!$A$2:$A$2298=$A129,IF('SAP report test'!$D$2:$D$2298=F$3,'SAP report test'!$N$2:$N$2298)))-SUM(J129,N129,R129,V129,Z129,AD129,AH129,AL129,AP129)</f>
        <v>0</v>
      </c>
      <c r="G129" s="78">
        <f t="array" ref="G129">SUM(IF('SAP report test'!$A$2:$A$2298=$A129,IF('SAP report test'!$D$2:$D$2298=G$3,'SAP report test'!$N$2:$N$2298)))-SUM(K129,O129,S129,W129,AA129,AE129,AI129,AM129,AQ129)</f>
        <v>0</v>
      </c>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S129" s="23"/>
      <c r="AT129" s="42"/>
      <c r="BJ129" s="23">
        <f t="shared" si="32"/>
        <v>0</v>
      </c>
      <c r="BK129" s="23">
        <f t="shared" si="33"/>
        <v>0</v>
      </c>
      <c r="BL129" s="23">
        <f t="shared" si="34"/>
        <v>0</v>
      </c>
      <c r="BM129" s="23">
        <f t="shared" si="35"/>
        <v>0</v>
      </c>
      <c r="BN129" s="23">
        <f t="shared" si="36"/>
        <v>0</v>
      </c>
      <c r="BO129" s="23">
        <f t="shared" si="37"/>
        <v>0</v>
      </c>
      <c r="BP129" s="23">
        <f t="shared" si="38"/>
        <v>0</v>
      </c>
      <c r="BQ129" s="23">
        <f t="shared" si="39"/>
        <v>0</v>
      </c>
      <c r="BR129" s="23">
        <f t="shared" si="51"/>
        <v>0</v>
      </c>
      <c r="BS129" s="23">
        <f t="shared" si="52"/>
        <v>0</v>
      </c>
      <c r="BT129" s="23">
        <f t="shared" si="53"/>
        <v>0</v>
      </c>
      <c r="BX129" s="73">
        <v>2522</v>
      </c>
      <c r="BY129" s="25" t="s">
        <v>924</v>
      </c>
      <c r="BZ129" s="23">
        <f t="shared" si="40"/>
        <v>0</v>
      </c>
      <c r="CA129" s="130">
        <f t="shared" si="41"/>
        <v>0</v>
      </c>
      <c r="CB129" s="156">
        <f t="shared" si="42"/>
        <v>0</v>
      </c>
      <c r="CC129" s="156">
        <f t="shared" si="43"/>
        <v>0</v>
      </c>
      <c r="CD129" s="156">
        <f t="shared" si="44"/>
        <v>0</v>
      </c>
      <c r="CE129" s="156">
        <f t="shared" si="45"/>
        <v>0</v>
      </c>
      <c r="CG129" s="156">
        <f t="shared" si="46"/>
        <v>0</v>
      </c>
      <c r="CH129" s="156">
        <f t="shared" si="47"/>
        <v>0</v>
      </c>
      <c r="CJ129" s="204" t="str">
        <f t="shared" si="48"/>
        <v>ok</v>
      </c>
      <c r="CK129" s="205">
        <f t="shared" si="56"/>
        <v>0</v>
      </c>
      <c r="CL129">
        <f t="shared" si="54"/>
        <v>0</v>
      </c>
      <c r="CN129" s="216">
        <f t="shared" si="49"/>
        <v>0</v>
      </c>
      <c r="CO129" s="216">
        <f t="shared" si="50"/>
        <v>0</v>
      </c>
      <c r="CP129" s="216">
        <f t="shared" si="55"/>
        <v>0</v>
      </c>
      <c r="CQ129" s="156">
        <f t="shared" si="31"/>
        <v>0</v>
      </c>
    </row>
    <row r="130" spans="1:95" x14ac:dyDescent="0.2">
      <c r="A130" s="73">
        <v>2525</v>
      </c>
      <c r="B130" s="25" t="s">
        <v>925</v>
      </c>
      <c r="C130" s="25" t="s">
        <v>702</v>
      </c>
      <c r="D130" s="78"/>
      <c r="E130" s="78"/>
      <c r="F130" s="78"/>
      <c r="G130" s="78"/>
      <c r="H130" s="147">
        <f t="array" ref="H130">SUM(IF('SAP report test'!$A$2:$A$2298=$A130,IF('SAP report test'!$D$2:$D$2298="CI04",'SAP report test'!$N$2:$N$2298)))</f>
        <v>0</v>
      </c>
      <c r="I130" s="148"/>
      <c r="J130" s="148"/>
      <c r="K130" s="149"/>
      <c r="L130" s="147">
        <f>SUMIF(Balances!$A$5:$A$313,$A130,Balances!$P$5:$P$313)-SUMIF(Funding!$A$6:$A$294,$A130,Funding!$D$6:$D$294)</f>
        <v>0</v>
      </c>
      <c r="M130" s="148"/>
      <c r="N130" s="148"/>
      <c r="O130" s="149"/>
      <c r="P130" s="147">
        <f>SUMIF(Balances!$A$5:$A$313,$A130,Balances!$Q$5:$Q$313)-SUMIF(Funding!$A$6:$A$294,$A130,Funding!$E$6:$E$294)</f>
        <v>0</v>
      </c>
      <c r="Q130" s="148"/>
      <c r="R130" s="148"/>
      <c r="S130" s="149"/>
      <c r="T130" s="147">
        <f>SUMIF(Balances!$A$5:$A$313,$A130,Balances!$R$5:$R$313)-SUMIF(Funding!$A$6:$A$294,$A130,Funding!$F$6:$F$294)</f>
        <v>0</v>
      </c>
      <c r="U130" s="148"/>
      <c r="V130" s="148"/>
      <c r="W130" s="149"/>
      <c r="X130" s="147">
        <f>SUMIF(Balances!$A$7:$A$313,$A130,Balances!$S$7:$S$313)</f>
        <v>0</v>
      </c>
      <c r="Y130" s="148"/>
      <c r="Z130" s="148"/>
      <c r="AA130" s="149"/>
      <c r="AB130" s="147">
        <f>SUMIF(Balances!$A$7:$A$313,$A130,Balances!$T$7:$T$313)</f>
        <v>0</v>
      </c>
      <c r="AC130" s="148"/>
      <c r="AD130" s="148"/>
      <c r="AE130" s="149"/>
      <c r="AF130" s="147"/>
      <c r="AG130" s="148"/>
      <c r="AH130" s="148"/>
      <c r="AI130" s="149"/>
      <c r="AJ130" s="147">
        <f t="array" ref="AJ130">SUM(IF('SAP report test'!$A$2:$A$2298=$A130,IF('SAP report test'!$D$2:$D$2298="CI03",'SAP report test'!$N$2:$N$2298)))+SUMIF(Balances!$A$7:$A$313,$A130,Balances!$V$7:$V$313)</f>
        <v>0</v>
      </c>
      <c r="AK130" s="148"/>
      <c r="AL130" s="148"/>
      <c r="AM130" s="149"/>
      <c r="AN130" s="147">
        <f>SUMIF(Balances!$A$5:$A$313,$A130,Balances!$O$5:$O$313)-SUMIF(Funding!$A$6:$A$294,$A130,Funding!$K$6:$K$294)</f>
        <v>-10720.67</v>
      </c>
      <c r="AO130" s="148"/>
      <c r="AP130" s="148"/>
      <c r="AQ130" s="149"/>
      <c r="AS130" s="23">
        <f>SUM(D130:AQ131)</f>
        <v>-10720.67</v>
      </c>
      <c r="AT130" s="42"/>
      <c r="AU130" s="23">
        <f>SUM(AS130:AT130)</f>
        <v>-10720.67</v>
      </c>
      <c r="AW130" s="23">
        <f>SUM(AN130:AQ131)</f>
        <v>-10720.67</v>
      </c>
      <c r="AX130" s="23">
        <f>SUM(H130:K131)</f>
        <v>0</v>
      </c>
      <c r="AY130" s="23">
        <f>SUM(L130:O131)</f>
        <v>0</v>
      </c>
      <c r="AZ130" s="23">
        <f>SUM(P130:S131)</f>
        <v>0</v>
      </c>
      <c r="BA130" s="23">
        <f>SUM(T130:W131)</f>
        <v>0</v>
      </c>
      <c r="BB130" s="23">
        <f>SUM(X130:AA131)</f>
        <v>0</v>
      </c>
      <c r="BC130" s="23">
        <f>SUM(AB130:AE131)</f>
        <v>0</v>
      </c>
      <c r="BD130" s="23">
        <f>SUM(AF130:AI131)</f>
        <v>0</v>
      </c>
      <c r="BE130" s="23">
        <f>SUM(AJ130:AM131)</f>
        <v>0</v>
      </c>
      <c r="BF130" s="23">
        <f>SUM(AW130:BE130)</f>
        <v>-10720.67</v>
      </c>
      <c r="BG130" s="23">
        <f>SUM(AS130-BF130)</f>
        <v>0</v>
      </c>
      <c r="BH130" s="23">
        <f>SUM(AW130:BD130)</f>
        <v>-10720.67</v>
      </c>
      <c r="BJ130" s="23">
        <f t="shared" si="32"/>
        <v>-10720.67</v>
      </c>
      <c r="BK130" s="23">
        <f t="shared" si="33"/>
        <v>0</v>
      </c>
      <c r="BL130" s="23">
        <f t="shared" si="34"/>
        <v>0</v>
      </c>
      <c r="BM130" s="23">
        <f t="shared" si="35"/>
        <v>0</v>
      </c>
      <c r="BN130" s="23">
        <f t="shared" si="36"/>
        <v>0</v>
      </c>
      <c r="BO130" s="23">
        <f t="shared" si="37"/>
        <v>0</v>
      </c>
      <c r="BP130" s="23">
        <f t="shared" si="38"/>
        <v>0</v>
      </c>
      <c r="BQ130" s="23">
        <f t="shared" si="39"/>
        <v>0</v>
      </c>
      <c r="BR130" s="23">
        <f t="shared" si="51"/>
        <v>-10720.67</v>
      </c>
      <c r="BS130" s="23">
        <f t="shared" si="52"/>
        <v>0</v>
      </c>
      <c r="BT130" s="23">
        <f t="shared" si="53"/>
        <v>-10720.67</v>
      </c>
      <c r="BX130" s="73">
        <v>2525</v>
      </c>
      <c r="BY130" s="25" t="s">
        <v>925</v>
      </c>
      <c r="BZ130" s="23">
        <f t="shared" si="40"/>
        <v>-10720.67</v>
      </c>
      <c r="CA130" s="130">
        <f t="shared" si="41"/>
        <v>0</v>
      </c>
      <c r="CB130" s="156">
        <f t="shared" si="42"/>
        <v>-10720.67</v>
      </c>
      <c r="CC130" s="156">
        <f t="shared" si="43"/>
        <v>-10721</v>
      </c>
      <c r="CD130" s="156">
        <f t="shared" si="44"/>
        <v>0</v>
      </c>
      <c r="CE130" s="156">
        <f t="shared" si="45"/>
        <v>-10721</v>
      </c>
      <c r="CG130" s="156">
        <f t="shared" si="46"/>
        <v>0.32999999999992724</v>
      </c>
      <c r="CH130" s="156">
        <f t="shared" si="47"/>
        <v>0</v>
      </c>
      <c r="CJ130" s="204" t="str">
        <f t="shared" si="48"/>
        <v>ok</v>
      </c>
      <c r="CK130" s="205">
        <f t="shared" si="56"/>
        <v>0</v>
      </c>
      <c r="CL130">
        <f t="shared" si="54"/>
        <v>0</v>
      </c>
      <c r="CN130" s="216">
        <f t="shared" si="49"/>
        <v>-10720.67</v>
      </c>
      <c r="CO130" s="216">
        <f t="shared" si="50"/>
        <v>0</v>
      </c>
      <c r="CP130" s="216">
        <f t="shared" si="55"/>
        <v>-10720.67</v>
      </c>
      <c r="CQ130" s="156">
        <f t="shared" si="31"/>
        <v>0</v>
      </c>
    </row>
    <row r="131" spans="1:95" x14ac:dyDescent="0.2">
      <c r="A131" s="73">
        <v>2525</v>
      </c>
      <c r="B131" s="25" t="s">
        <v>925</v>
      </c>
      <c r="C131" s="25" t="s">
        <v>703</v>
      </c>
      <c r="D131" s="78">
        <f t="array" ref="D131">SUM(IF('SAP report test'!$A$2:$A$2298=$A131,IF('SAP report test'!$D$2:$D$2298=D$3,'SAP report test'!$N$2:$N$2298)))-SUM(H131,L131,P131,T131,X131,AB131,AF131,AJ131,AN131)</f>
        <v>0</v>
      </c>
      <c r="E131" s="78">
        <f t="array" ref="E131">SUM(IF('SAP report test'!$A$2:$A$2298=$A131,IF('SAP report test'!$D$2:$D$2298=E$3,'SAP report test'!$N$2:$N$2298)))-SUM(I131,M131,Q131,U131,Y131,AC131,AG131,AK131,AO131)</f>
        <v>0</v>
      </c>
      <c r="F131" s="78">
        <f t="array" ref="F131">SUM(IF('SAP report test'!$A$2:$A$2298=$A131,IF('SAP report test'!$D$2:$D$2298=F$3,'SAP report test'!$N$2:$N$2298)))-SUM(J131,N131,R131,V131,Z131,AD131,AH131,AL131,AP131)</f>
        <v>0</v>
      </c>
      <c r="G131" s="78">
        <f t="array" ref="G131">SUM(IF('SAP report test'!$A$2:$A$2298=$A131,IF('SAP report test'!$D$2:$D$2298=G$3,'SAP report test'!$N$2:$N$2298)))-SUM(K131,O131,S131,W131,AA131,AE131,AI131,AM131,AQ131)</f>
        <v>0</v>
      </c>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S131" s="23"/>
      <c r="AT131" s="42"/>
      <c r="BJ131" s="23">
        <f t="shared" si="32"/>
        <v>0</v>
      </c>
      <c r="BK131" s="23">
        <f t="shared" si="33"/>
        <v>0</v>
      </c>
      <c r="BL131" s="23">
        <f t="shared" si="34"/>
        <v>0</v>
      </c>
      <c r="BM131" s="23">
        <f t="shared" si="35"/>
        <v>0</v>
      </c>
      <c r="BN131" s="23">
        <f t="shared" si="36"/>
        <v>0</v>
      </c>
      <c r="BO131" s="23">
        <f t="shared" si="37"/>
        <v>0</v>
      </c>
      <c r="BP131" s="23">
        <f t="shared" si="38"/>
        <v>0</v>
      </c>
      <c r="BQ131" s="23">
        <f t="shared" si="39"/>
        <v>0</v>
      </c>
      <c r="BR131" s="23">
        <f t="shared" si="51"/>
        <v>0</v>
      </c>
      <c r="BS131" s="23">
        <f t="shared" si="52"/>
        <v>0</v>
      </c>
      <c r="BT131" s="23">
        <f t="shared" si="53"/>
        <v>0</v>
      </c>
      <c r="BX131" s="73">
        <v>2525</v>
      </c>
      <c r="BY131" s="25" t="s">
        <v>925</v>
      </c>
      <c r="BZ131" s="23">
        <f t="shared" si="40"/>
        <v>0</v>
      </c>
      <c r="CA131" s="130">
        <f t="shared" si="41"/>
        <v>0</v>
      </c>
      <c r="CB131" s="156">
        <f t="shared" si="42"/>
        <v>0</v>
      </c>
      <c r="CC131" s="156">
        <f t="shared" si="43"/>
        <v>0</v>
      </c>
      <c r="CD131" s="156">
        <f t="shared" si="44"/>
        <v>0</v>
      </c>
      <c r="CE131" s="156">
        <f t="shared" si="45"/>
        <v>0</v>
      </c>
      <c r="CG131" s="156">
        <f t="shared" si="46"/>
        <v>0</v>
      </c>
      <c r="CH131" s="156">
        <f t="shared" si="47"/>
        <v>0</v>
      </c>
      <c r="CJ131" s="204" t="str">
        <f t="shared" si="48"/>
        <v>ok</v>
      </c>
      <c r="CK131" s="205">
        <f t="shared" si="56"/>
        <v>0</v>
      </c>
      <c r="CL131">
        <f t="shared" si="54"/>
        <v>0</v>
      </c>
      <c r="CN131" s="216">
        <f t="shared" si="49"/>
        <v>0</v>
      </c>
      <c r="CO131" s="216">
        <f t="shared" si="50"/>
        <v>0</v>
      </c>
      <c r="CP131" s="216">
        <f t="shared" si="55"/>
        <v>0</v>
      </c>
      <c r="CQ131" s="156">
        <f t="shared" si="31"/>
        <v>0</v>
      </c>
    </row>
    <row r="132" spans="1:95" x14ac:dyDescent="0.2">
      <c r="A132" s="73">
        <v>2527</v>
      </c>
      <c r="B132" s="25" t="s">
        <v>926</v>
      </c>
      <c r="C132" s="25" t="s">
        <v>702</v>
      </c>
      <c r="D132" s="78"/>
      <c r="E132" s="78"/>
      <c r="F132" s="78"/>
      <c r="G132" s="78"/>
      <c r="H132" s="147">
        <f t="array" ref="H132">SUM(IF('SAP report test'!$A$2:$A$2298=$A132,IF('SAP report test'!$D$2:$D$2298="CI04",'SAP report test'!$N$2:$N$2298)))</f>
        <v>0</v>
      </c>
      <c r="I132" s="148"/>
      <c r="J132" s="148"/>
      <c r="K132" s="149"/>
      <c r="L132" s="147">
        <f>SUMIF(Balances!$A$5:$A$313,$A132,Balances!$P$5:$P$313)-SUMIF(Funding!$A$6:$A$294,$A132,Funding!$D$6:$D$294)</f>
        <v>0</v>
      </c>
      <c r="M132" s="148"/>
      <c r="N132" s="148"/>
      <c r="O132" s="149"/>
      <c r="P132" s="147">
        <f>SUMIF(Balances!$A$5:$A$313,$A132,Balances!$Q$5:$Q$313)-SUMIF(Funding!$A$6:$A$294,$A132,Funding!$E$6:$E$294)</f>
        <v>0</v>
      </c>
      <c r="Q132" s="148"/>
      <c r="R132" s="148"/>
      <c r="S132" s="149"/>
      <c r="T132" s="147">
        <f>SUMIF(Balances!$A$5:$A$313,$A132,Balances!$R$5:$R$313)-SUMIF(Funding!$A$6:$A$294,$A132,Funding!$F$6:$F$294)</f>
        <v>0</v>
      </c>
      <c r="U132" s="148"/>
      <c r="V132" s="148"/>
      <c r="W132" s="149"/>
      <c r="X132" s="147">
        <f>SUMIF(Balances!$A$7:$A$313,$A132,Balances!$S$7:$S$313)</f>
        <v>0</v>
      </c>
      <c r="Y132" s="148"/>
      <c r="Z132" s="148"/>
      <c r="AA132" s="149"/>
      <c r="AB132" s="147">
        <f>SUMIF(Balances!$A$7:$A$313,$A132,Balances!$T$7:$T$313)</f>
        <v>0</v>
      </c>
      <c r="AC132" s="148"/>
      <c r="AD132" s="148"/>
      <c r="AE132" s="149"/>
      <c r="AF132" s="147"/>
      <c r="AG132" s="148"/>
      <c r="AH132" s="148"/>
      <c r="AI132" s="149"/>
      <c r="AJ132" s="147">
        <f t="array" ref="AJ132">SUM(IF('SAP report test'!$A$2:$A$2298=$A132,IF('SAP report test'!$D$2:$D$2298="CI03",'SAP report test'!$N$2:$N$2298)))+SUMIF(Balances!$A$7:$A$313,$A132,Balances!$V$7:$V$313)</f>
        <v>0</v>
      </c>
      <c r="AK132" s="148"/>
      <c r="AL132" s="148"/>
      <c r="AM132" s="149"/>
      <c r="AN132" s="147">
        <f>SUMIF(Balances!$A$5:$A$313,$A132,Balances!$O$5:$O$313)-SUMIF(Funding!$A$6:$A$294,$A132,Funding!$K$6:$K$294)</f>
        <v>-32797.75</v>
      </c>
      <c r="AO132" s="148"/>
      <c r="AP132" s="148"/>
      <c r="AQ132" s="149"/>
      <c r="AS132" s="23">
        <f>SUM(D132:AQ133)</f>
        <v>-23609.4</v>
      </c>
      <c r="AT132" s="130"/>
      <c r="AU132" s="23">
        <f>SUM(AS132:AT132)</f>
        <v>-23609.4</v>
      </c>
      <c r="AW132" s="23">
        <f>SUM(AN132:AQ133)</f>
        <v>-23609.75</v>
      </c>
      <c r="AX132" s="23">
        <f>SUM(H132:K133)</f>
        <v>0</v>
      </c>
      <c r="AY132" s="23">
        <f>SUM(L132:O133)</f>
        <v>0</v>
      </c>
      <c r="AZ132" s="23">
        <f>SUM(P132:S133)</f>
        <v>0</v>
      </c>
      <c r="BA132" s="23">
        <f>SUM(T132:W133)</f>
        <v>0</v>
      </c>
      <c r="BB132" s="23">
        <f>SUM(X132:AA133)</f>
        <v>0</v>
      </c>
      <c r="BC132" s="23">
        <f>SUM(AB132:AE133)</f>
        <v>0</v>
      </c>
      <c r="BD132" s="23">
        <f>SUM(AF132:AI133)</f>
        <v>0</v>
      </c>
      <c r="BE132" s="23">
        <f>SUM(AJ132:AM133)</f>
        <v>0</v>
      </c>
      <c r="BF132" s="23">
        <f>SUM(AW132:BE132)</f>
        <v>-23609.75</v>
      </c>
      <c r="BG132" s="23">
        <f>SUM(AS132-BF132)</f>
        <v>0.34999999999854481</v>
      </c>
      <c r="BH132" s="23">
        <f>SUM(AW132:BD132)</f>
        <v>-23609.75</v>
      </c>
      <c r="BJ132" s="23">
        <f t="shared" si="32"/>
        <v>-23609.75</v>
      </c>
      <c r="BK132" s="23">
        <f t="shared" si="33"/>
        <v>0</v>
      </c>
      <c r="BL132" s="23">
        <f t="shared" si="34"/>
        <v>0</v>
      </c>
      <c r="BM132" s="23">
        <f t="shared" si="35"/>
        <v>0</v>
      </c>
      <c r="BN132" s="23">
        <f t="shared" si="36"/>
        <v>0</v>
      </c>
      <c r="BO132" s="23">
        <f t="shared" si="37"/>
        <v>0</v>
      </c>
      <c r="BP132" s="23">
        <f t="shared" si="38"/>
        <v>0</v>
      </c>
      <c r="BQ132" s="23">
        <f t="shared" si="39"/>
        <v>0</v>
      </c>
      <c r="BR132" s="23">
        <f t="shared" si="51"/>
        <v>-23609.75</v>
      </c>
      <c r="BS132" s="23">
        <f t="shared" si="52"/>
        <v>0.34999999999854481</v>
      </c>
      <c r="BT132" s="23">
        <f t="shared" si="53"/>
        <v>-23609.75</v>
      </c>
      <c r="BX132" s="73">
        <v>2527</v>
      </c>
      <c r="BY132" s="25" t="s">
        <v>926</v>
      </c>
      <c r="BZ132" s="23">
        <f t="shared" si="40"/>
        <v>-23609.75</v>
      </c>
      <c r="CA132" s="130">
        <f t="shared" si="41"/>
        <v>0</v>
      </c>
      <c r="CB132" s="156">
        <f t="shared" si="42"/>
        <v>-23609.75</v>
      </c>
      <c r="CC132" s="156">
        <f t="shared" si="43"/>
        <v>-23610</v>
      </c>
      <c r="CD132" s="156">
        <f t="shared" si="44"/>
        <v>0</v>
      </c>
      <c r="CE132" s="156">
        <f t="shared" si="45"/>
        <v>-23610</v>
      </c>
      <c r="CG132" s="156">
        <f t="shared" si="46"/>
        <v>0.25</v>
      </c>
      <c r="CH132" s="156">
        <f t="shared" si="47"/>
        <v>0</v>
      </c>
      <c r="CJ132" s="204" t="str">
        <f t="shared" si="48"/>
        <v>ok</v>
      </c>
      <c r="CK132" s="205">
        <f t="shared" si="56"/>
        <v>0</v>
      </c>
      <c r="CL132">
        <f t="shared" si="54"/>
        <v>0</v>
      </c>
      <c r="CN132" s="216">
        <f t="shared" si="49"/>
        <v>-23609.75</v>
      </c>
      <c r="CO132" s="216">
        <f t="shared" si="50"/>
        <v>0</v>
      </c>
      <c r="CP132" s="216">
        <f t="shared" si="55"/>
        <v>-23609.75</v>
      </c>
      <c r="CQ132" s="156">
        <f t="shared" ref="CQ132:CQ195" si="57">SUM(BF132-CP132)</f>
        <v>0</v>
      </c>
    </row>
    <row r="133" spans="1:95" x14ac:dyDescent="0.2">
      <c r="A133" s="73">
        <v>2527</v>
      </c>
      <c r="B133" s="25" t="s">
        <v>926</v>
      </c>
      <c r="C133" s="25" t="s">
        <v>703</v>
      </c>
      <c r="D133" s="78">
        <f t="array" ref="D133">SUM(IF('SAP report test'!$A$2:$A$2298=$A133,IF('SAP report test'!$D$2:$D$2298=D$3,'SAP report test'!$N$2:$N$2298)))-SUM(H133,L133,P133,T133,X133,AB133,AF133,AJ133,AN133)</f>
        <v>0</v>
      </c>
      <c r="E133" s="78">
        <f t="array" ref="E133">SUM(IF('SAP report test'!$A$2:$A$2298=$A133,IF('SAP report test'!$D$2:$D$2298=E$3,'SAP report test'!$N$2:$N$2298)))-SUM(I133,M133,Q133,U133,Y133,AC133,AG133,AK133,AO133)</f>
        <v>0.3500000000003638</v>
      </c>
      <c r="F133" s="78">
        <f t="array" ref="F133">SUM(IF('SAP report test'!$A$2:$A$2298=$A133,IF('SAP report test'!$D$2:$D$2298=F$3,'SAP report test'!$N$2:$N$2298)))-SUM(J133,N133,R133,V133,Z133,AD133,AH133,AL133,AP133)</f>
        <v>0</v>
      </c>
      <c r="G133" s="78">
        <f t="array" ref="G133">SUM(IF('SAP report test'!$A$2:$A$2298=$A133,IF('SAP report test'!$D$2:$D$2298=G$3,'SAP report test'!$N$2:$N$2298)))-SUM(K133,O133,S133,W133,AA133,AE133,AI133,AM133,AQ133)</f>
        <v>0</v>
      </c>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v>9188</v>
      </c>
      <c r="AP133" s="62"/>
      <c r="AQ133" s="62"/>
      <c r="AS133" s="23"/>
      <c r="AT133" s="42"/>
      <c r="BJ133" s="23">
        <f t="shared" ref="BJ133:BJ196" si="58">SUM(AW133)</f>
        <v>0</v>
      </c>
      <c r="BK133" s="23">
        <f t="shared" ref="BK133:BK196" si="59">SUM(AY133)</f>
        <v>0</v>
      </c>
      <c r="BL133" s="23">
        <f t="shared" ref="BL133:BL196" si="60">SUM(AZ133)</f>
        <v>0</v>
      </c>
      <c r="BM133" s="23">
        <f t="shared" ref="BM133:BM196" si="61">SUM(BA133)</f>
        <v>0</v>
      </c>
      <c r="BN133" s="23">
        <f t="shared" ref="BN133:BN196" si="62">SUM(BB133)</f>
        <v>0</v>
      </c>
      <c r="BO133" s="23">
        <f t="shared" ref="BO133:BO196" si="63">SUM(BC133)</f>
        <v>0</v>
      </c>
      <c r="BP133" s="23">
        <f t="shared" ref="BP133:BP196" si="64">SUM(BD133)</f>
        <v>0</v>
      </c>
      <c r="BQ133" s="23">
        <f t="shared" ref="BQ133:BQ196" si="65">SUM(BE133)</f>
        <v>0</v>
      </c>
      <c r="BR133" s="23">
        <f t="shared" si="51"/>
        <v>0</v>
      </c>
      <c r="BS133" s="23">
        <f t="shared" si="52"/>
        <v>0</v>
      </c>
      <c r="BT133" s="23">
        <f t="shared" si="53"/>
        <v>0</v>
      </c>
      <c r="BX133" s="73">
        <v>2527</v>
      </c>
      <c r="BY133" s="25" t="s">
        <v>926</v>
      </c>
      <c r="BZ133" s="23">
        <f t="shared" ref="BZ133:BZ196" si="66">SUM(BT133)</f>
        <v>0</v>
      </c>
      <c r="CA133" s="130">
        <f t="shared" ref="CA133:CA196" si="67">SUM(BQ133)</f>
        <v>0</v>
      </c>
      <c r="CB133" s="156">
        <f t="shared" ref="CB133:CB196" si="68">SUM(BZ133:CA133)</f>
        <v>0</v>
      </c>
      <c r="CC133" s="156">
        <f t="shared" ref="CC133:CC196" si="69">ROUND(BZ133,0)</f>
        <v>0</v>
      </c>
      <c r="CD133" s="156">
        <f t="shared" ref="CD133:CD196" si="70">ROUND(CA133,0)</f>
        <v>0</v>
      </c>
      <c r="CE133" s="156">
        <f t="shared" ref="CE133:CE196" si="71">SUM(CC133:CD133)</f>
        <v>0</v>
      </c>
      <c r="CG133" s="156">
        <f t="shared" ref="CG133:CG196" si="72">SUM(BH133,-CC133)</f>
        <v>0</v>
      </c>
      <c r="CH133" s="156">
        <f t="shared" ref="CH133:CH196" si="73">SUM(BE133-CD133)</f>
        <v>0</v>
      </c>
      <c r="CJ133" s="204" t="str">
        <f t="shared" ref="CJ133:CJ196" si="74">IF(CE133&gt;0,"Deficit","ok")</f>
        <v>ok</v>
      </c>
      <c r="CK133" s="205">
        <f t="shared" si="56"/>
        <v>0</v>
      </c>
      <c r="CL133">
        <f t="shared" si="54"/>
        <v>0</v>
      </c>
      <c r="CN133" s="216">
        <f t="shared" ref="CN133:CN196" si="75">SUM(BH133)</f>
        <v>0</v>
      </c>
      <c r="CO133" s="216">
        <f t="shared" ref="CO133:CO196" si="76">SUM(BQ133)</f>
        <v>0</v>
      </c>
      <c r="CP133" s="216">
        <f t="shared" si="55"/>
        <v>0</v>
      </c>
      <c r="CQ133" s="156">
        <f t="shared" si="57"/>
        <v>0</v>
      </c>
    </row>
    <row r="134" spans="1:95" x14ac:dyDescent="0.2">
      <c r="A134" s="73">
        <v>2529</v>
      </c>
      <c r="B134" s="25" t="s">
        <v>927</v>
      </c>
      <c r="C134" s="25" t="s">
        <v>702</v>
      </c>
      <c r="D134" s="78"/>
      <c r="E134" s="78"/>
      <c r="F134" s="78"/>
      <c r="G134" s="78"/>
      <c r="H134" s="147">
        <f t="array" ref="H134">SUM(IF('SAP report test'!$A$2:$A$2298=$A134,IF('SAP report test'!$D$2:$D$2298="CI04",'SAP report test'!$N$2:$N$2298)))</f>
        <v>0</v>
      </c>
      <c r="I134" s="148"/>
      <c r="J134" s="148"/>
      <c r="K134" s="149"/>
      <c r="L134" s="147">
        <f>SUMIF(Balances!$A$5:$A$313,$A134,Balances!$P$5:$P$313)-SUMIF(Funding!$A$6:$A$294,$A134,Funding!$D$6:$D$294)</f>
        <v>0</v>
      </c>
      <c r="M134" s="148"/>
      <c r="N134" s="148"/>
      <c r="O134" s="149"/>
      <c r="P134" s="147">
        <f>SUMIF(Balances!$A$5:$A$313,$A134,Balances!$Q$5:$Q$313)-SUMIF(Funding!$A$6:$A$294,$A134,Funding!$E$6:$E$294)</f>
        <v>0</v>
      </c>
      <c r="Q134" s="148"/>
      <c r="R134" s="148"/>
      <c r="S134" s="149"/>
      <c r="T134" s="147">
        <f>SUMIF(Balances!$A$5:$A$313,$A134,Balances!$R$5:$R$313)-SUMIF(Funding!$A$6:$A$294,$A134,Funding!$F$6:$F$294)</f>
        <v>0</v>
      </c>
      <c r="U134" s="148"/>
      <c r="V134" s="148"/>
      <c r="W134" s="149"/>
      <c r="X134" s="147">
        <f>SUMIF(Balances!$A$7:$A$313,$A134,Balances!$S$7:$S$313)</f>
        <v>0</v>
      </c>
      <c r="Y134" s="148"/>
      <c r="Z134" s="148"/>
      <c r="AA134" s="149"/>
      <c r="AB134" s="147">
        <f>SUMIF(Balances!$A$7:$A$313,$A134,Balances!$T$7:$T$313)</f>
        <v>0</v>
      </c>
      <c r="AC134" s="148"/>
      <c r="AD134" s="148"/>
      <c r="AE134" s="149"/>
      <c r="AF134" s="147"/>
      <c r="AG134" s="148"/>
      <c r="AH134" s="148"/>
      <c r="AI134" s="149"/>
      <c r="AJ134" s="147">
        <f t="array" ref="AJ134">SUM(IF('SAP report test'!$A$2:$A$2298=$A134,IF('SAP report test'!$D$2:$D$2298="CI03",'SAP report test'!$N$2:$N$2298)))+SUMIF(Balances!$A$7:$A$313,$A134,Balances!$V$7:$V$313)</f>
        <v>0</v>
      </c>
      <c r="AK134" s="148"/>
      <c r="AL134" s="148"/>
      <c r="AM134" s="149"/>
      <c r="AN134" s="147">
        <f>SUMIF(Balances!$A$5:$A$313,$A134,Balances!$O$5:$O$313)-SUMIF(Funding!$A$6:$A$294,$A134,Funding!$K$6:$K$294)</f>
        <v>0</v>
      </c>
      <c r="AO134" s="148"/>
      <c r="AP134" s="148"/>
      <c r="AQ134" s="149"/>
      <c r="AS134" s="23">
        <f>SUM(D134:AQ135)</f>
        <v>0</v>
      </c>
      <c r="AT134" s="42"/>
      <c r="AU134" s="23">
        <f>SUM(AS134:AT134)</f>
        <v>0</v>
      </c>
      <c r="AW134" s="23">
        <f>SUM(AN134:AQ135)</f>
        <v>0</v>
      </c>
      <c r="AX134" s="23">
        <f>SUM(H134:K135)</f>
        <v>0</v>
      </c>
      <c r="AY134" s="23">
        <f>SUM(L134:O135)</f>
        <v>0</v>
      </c>
      <c r="AZ134" s="23">
        <f>SUM(P134:S135)</f>
        <v>0</v>
      </c>
      <c r="BA134" s="23">
        <f>SUM(T134:W135)</f>
        <v>0</v>
      </c>
      <c r="BB134" s="23">
        <f>SUM(X134:AA135)</f>
        <v>0</v>
      </c>
      <c r="BC134" s="23">
        <f>SUM(AB134:AE135)</f>
        <v>0</v>
      </c>
      <c r="BD134" s="23">
        <f>SUM(AF134:AI135)</f>
        <v>0</v>
      </c>
      <c r="BE134" s="23">
        <f>SUM(AJ134:AM135)</f>
        <v>0</v>
      </c>
      <c r="BF134" s="23">
        <f>SUM(AW134:BE134)</f>
        <v>0</v>
      </c>
      <c r="BG134" s="23">
        <f>SUM(AS134-BF134)</f>
        <v>0</v>
      </c>
      <c r="BH134" s="23">
        <f>SUM(AW134:BD134)</f>
        <v>0</v>
      </c>
      <c r="BJ134" s="23">
        <f t="shared" si="58"/>
        <v>0</v>
      </c>
      <c r="BK134" s="23">
        <f t="shared" si="59"/>
        <v>0</v>
      </c>
      <c r="BL134" s="23">
        <f t="shared" si="60"/>
        <v>0</v>
      </c>
      <c r="BM134" s="23">
        <f t="shared" si="61"/>
        <v>0</v>
      </c>
      <c r="BN134" s="23">
        <f t="shared" si="62"/>
        <v>0</v>
      </c>
      <c r="BO134" s="23">
        <f t="shared" si="63"/>
        <v>0</v>
      </c>
      <c r="BP134" s="23">
        <f t="shared" si="64"/>
        <v>0</v>
      </c>
      <c r="BQ134" s="23">
        <f>SUM(BE134)</f>
        <v>0</v>
      </c>
      <c r="BR134" s="23">
        <f t="shared" si="51"/>
        <v>0</v>
      </c>
      <c r="BS134" s="23">
        <f t="shared" si="52"/>
        <v>0</v>
      </c>
      <c r="BT134" s="23">
        <f t="shared" si="53"/>
        <v>0</v>
      </c>
      <c r="BX134" s="73">
        <v>2529</v>
      </c>
      <c r="BY134" s="25" t="s">
        <v>927</v>
      </c>
      <c r="BZ134" s="23">
        <f t="shared" si="66"/>
        <v>0</v>
      </c>
      <c r="CA134" s="130">
        <f t="shared" si="67"/>
        <v>0</v>
      </c>
      <c r="CB134" s="156">
        <f t="shared" si="68"/>
        <v>0</v>
      </c>
      <c r="CC134" s="156">
        <f t="shared" si="69"/>
        <v>0</v>
      </c>
      <c r="CD134" s="156">
        <f t="shared" si="70"/>
        <v>0</v>
      </c>
      <c r="CE134" s="156">
        <f t="shared" si="71"/>
        <v>0</v>
      </c>
      <c r="CG134" s="156">
        <f t="shared" si="72"/>
        <v>0</v>
      </c>
      <c r="CH134" s="156">
        <f t="shared" si="73"/>
        <v>0</v>
      </c>
      <c r="CJ134" s="204" t="str">
        <f t="shared" si="74"/>
        <v>ok</v>
      </c>
      <c r="CK134" s="205">
        <f t="shared" si="56"/>
        <v>0</v>
      </c>
      <c r="CL134">
        <f t="shared" si="54"/>
        <v>0</v>
      </c>
      <c r="CN134" s="216">
        <f t="shared" si="75"/>
        <v>0</v>
      </c>
      <c r="CO134" s="216">
        <f t="shared" si="76"/>
        <v>0</v>
      </c>
      <c r="CP134" s="216">
        <f t="shared" si="55"/>
        <v>0</v>
      </c>
      <c r="CQ134" s="156">
        <f t="shared" si="57"/>
        <v>0</v>
      </c>
    </row>
    <row r="135" spans="1:95" x14ac:dyDescent="0.2">
      <c r="A135" s="73">
        <v>2529</v>
      </c>
      <c r="B135" s="25" t="s">
        <v>927</v>
      </c>
      <c r="C135" s="25" t="s">
        <v>703</v>
      </c>
      <c r="D135" s="78">
        <f t="array" ref="D135">SUM(IF('SAP report test'!$A$2:$A$2298=$A135,IF('SAP report test'!$D$2:$D$2298=D$3,'SAP report test'!$N$2:$N$2298)))-SUM(H135,L135,P135,T135,X135,AB135,AF135,AJ135,AN135)</f>
        <v>0</v>
      </c>
      <c r="E135" s="78">
        <f t="array" ref="E135">SUM(IF('SAP report test'!$A$2:$A$2298=$A135,IF('SAP report test'!$D$2:$D$2298=E$3,'SAP report test'!$N$2:$N$2298)))-SUM(I135,M135,Q135,U135,Y135,AC135,AG135,AK135,AO135)</f>
        <v>0</v>
      </c>
      <c r="F135" s="78">
        <f t="array" ref="F135">SUM(IF('SAP report test'!$A$2:$A$2298=$A135,IF('SAP report test'!$D$2:$D$2298=F$3,'SAP report test'!$N$2:$N$2298)))-SUM(J135,N135,R135,V135,Z135,AD135,AH135,AL135,AP135)</f>
        <v>0</v>
      </c>
      <c r="G135" s="78">
        <f t="array" ref="G135">SUM(IF('SAP report test'!$A$2:$A$2298=$A135,IF('SAP report test'!$D$2:$D$2298=G$3,'SAP report test'!$N$2:$N$2298)))-SUM(K135,O135,S135,W135,AA135,AE135,AI135,AM135,AQ135)</f>
        <v>0</v>
      </c>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S135" s="23"/>
      <c r="AT135" s="42"/>
      <c r="BJ135" s="23">
        <f t="shared" si="58"/>
        <v>0</v>
      </c>
      <c r="BK135" s="23">
        <f t="shared" si="59"/>
        <v>0</v>
      </c>
      <c r="BL135" s="23">
        <f t="shared" si="60"/>
        <v>0</v>
      </c>
      <c r="BM135" s="23">
        <f t="shared" si="61"/>
        <v>0</v>
      </c>
      <c r="BN135" s="23">
        <f t="shared" si="62"/>
        <v>0</v>
      </c>
      <c r="BO135" s="23">
        <f t="shared" si="63"/>
        <v>0</v>
      </c>
      <c r="BP135" s="23">
        <f t="shared" si="64"/>
        <v>0</v>
      </c>
      <c r="BQ135" s="23">
        <f t="shared" si="65"/>
        <v>0</v>
      </c>
      <c r="BR135" s="23">
        <f t="shared" si="51"/>
        <v>0</v>
      </c>
      <c r="BS135" s="23">
        <f t="shared" si="52"/>
        <v>0</v>
      </c>
      <c r="BT135" s="23">
        <f t="shared" si="53"/>
        <v>0</v>
      </c>
      <c r="BX135" s="73">
        <v>2529</v>
      </c>
      <c r="BY135" s="25" t="s">
        <v>927</v>
      </c>
      <c r="BZ135" s="23">
        <f t="shared" si="66"/>
        <v>0</v>
      </c>
      <c r="CA135" s="130">
        <f t="shared" si="67"/>
        <v>0</v>
      </c>
      <c r="CB135" s="156">
        <f t="shared" si="68"/>
        <v>0</v>
      </c>
      <c r="CC135" s="156">
        <f t="shared" si="69"/>
        <v>0</v>
      </c>
      <c r="CD135" s="156">
        <f t="shared" si="70"/>
        <v>0</v>
      </c>
      <c r="CE135" s="156">
        <f t="shared" si="71"/>
        <v>0</v>
      </c>
      <c r="CG135" s="156">
        <f t="shared" si="72"/>
        <v>0</v>
      </c>
      <c r="CH135" s="156">
        <f t="shared" si="73"/>
        <v>0</v>
      </c>
      <c r="CJ135" s="204" t="str">
        <f t="shared" si="74"/>
        <v>ok</v>
      </c>
      <c r="CK135" s="205">
        <f t="shared" si="56"/>
        <v>0</v>
      </c>
      <c r="CL135">
        <f t="shared" si="54"/>
        <v>0</v>
      </c>
      <c r="CN135" s="216">
        <f t="shared" si="75"/>
        <v>0</v>
      </c>
      <c r="CO135" s="216">
        <f t="shared" si="76"/>
        <v>0</v>
      </c>
      <c r="CP135" s="216">
        <f t="shared" si="55"/>
        <v>0</v>
      </c>
      <c r="CQ135" s="156">
        <f t="shared" si="57"/>
        <v>0</v>
      </c>
    </row>
    <row r="136" spans="1:95" x14ac:dyDescent="0.2">
      <c r="A136" s="73">
        <v>2531</v>
      </c>
      <c r="B136" s="25" t="s">
        <v>928</v>
      </c>
      <c r="C136" s="25" t="s">
        <v>702</v>
      </c>
      <c r="D136" s="78"/>
      <c r="E136" s="78"/>
      <c r="F136" s="78"/>
      <c r="G136" s="78"/>
      <c r="H136" s="147">
        <f t="array" ref="H136">SUM(IF('SAP report test'!$A$2:$A$2298=$A136,IF('SAP report test'!$D$2:$D$2298="CI04",'SAP report test'!$N$2:$N$2298)))</f>
        <v>0</v>
      </c>
      <c r="I136" s="148"/>
      <c r="J136" s="148"/>
      <c r="K136" s="149"/>
      <c r="L136" s="147">
        <f>SUMIF(Balances!$A$5:$A$313,$A136,Balances!$P$5:$P$313)-SUMIF(Funding!$A$6:$A$294,$A136,Funding!$D$6:$D$294)</f>
        <v>0</v>
      </c>
      <c r="M136" s="148"/>
      <c r="N136" s="148"/>
      <c r="O136" s="149"/>
      <c r="P136" s="147">
        <f>SUMIF(Balances!$A$5:$A$313,$A136,Balances!$Q$5:$Q$313)-SUMIF(Funding!$A$6:$A$294,$A136,Funding!$E$6:$E$294)</f>
        <v>0</v>
      </c>
      <c r="Q136" s="148"/>
      <c r="R136" s="148"/>
      <c r="S136" s="149"/>
      <c r="T136" s="147">
        <f>SUMIF(Balances!$A$5:$A$313,$A136,Balances!$R$5:$R$313)-SUMIF(Funding!$A$6:$A$294,$A136,Funding!$F$6:$F$294)</f>
        <v>0</v>
      </c>
      <c r="U136" s="148"/>
      <c r="V136" s="148"/>
      <c r="W136" s="149"/>
      <c r="X136" s="147">
        <f>SUMIF(Balances!$A$7:$A$313,$A136,Balances!$S$7:$S$313)</f>
        <v>0</v>
      </c>
      <c r="Y136" s="148"/>
      <c r="Z136" s="148"/>
      <c r="AA136" s="149"/>
      <c r="AB136" s="147">
        <f>SUMIF(Balances!$A$7:$A$313,$A136,Balances!$T$7:$T$313)</f>
        <v>0</v>
      </c>
      <c r="AC136" s="148"/>
      <c r="AD136" s="148"/>
      <c r="AE136" s="149"/>
      <c r="AF136" s="147"/>
      <c r="AG136" s="148"/>
      <c r="AH136" s="148"/>
      <c r="AI136" s="149"/>
      <c r="AJ136" s="147">
        <f t="array" ref="AJ136">SUM(IF('SAP report test'!$A$2:$A$2298=$A136,IF('SAP report test'!$D$2:$D$2298="CI03",'SAP report test'!$N$2:$N$2298)))+SUMIF(Balances!$A$7:$A$313,$A136,Balances!$V$7:$V$313)</f>
        <v>0</v>
      </c>
      <c r="AK136" s="148"/>
      <c r="AL136" s="148"/>
      <c r="AM136" s="149"/>
      <c r="AN136" s="147">
        <f>SUMIF(Balances!$A$5:$A$313,$A136,Balances!$O$5:$O$313)-SUMIF(Funding!$A$6:$A$294,$A136,Funding!$K$6:$K$294)</f>
        <v>0</v>
      </c>
      <c r="AO136" s="148"/>
      <c r="AP136" s="148"/>
      <c r="AQ136" s="149"/>
      <c r="AS136" s="23">
        <f>SUM(D136:AQ137)</f>
        <v>0</v>
      </c>
      <c r="AT136" s="42"/>
      <c r="AU136" s="23">
        <f>SUM(AS136:AT136)</f>
        <v>0</v>
      </c>
      <c r="AW136" s="23">
        <f>SUM(AN136:AQ137)</f>
        <v>0</v>
      </c>
      <c r="AX136" s="23">
        <f>SUM(H136:K137)</f>
        <v>0</v>
      </c>
      <c r="AY136" s="23">
        <f>SUM(L136:O137)</f>
        <v>0</v>
      </c>
      <c r="AZ136" s="23">
        <f>SUM(P136:S137)</f>
        <v>0</v>
      </c>
      <c r="BA136" s="23">
        <f>SUM(T136:W137)</f>
        <v>0</v>
      </c>
      <c r="BB136" s="23">
        <f>SUM(X136:AA137)</f>
        <v>0</v>
      </c>
      <c r="BC136" s="23">
        <f>SUM(AB136:AE137)</f>
        <v>0</v>
      </c>
      <c r="BD136" s="23">
        <f>SUM(AF136:AI137)</f>
        <v>0</v>
      </c>
      <c r="BE136" s="23">
        <f>SUM(AJ136:AM137)</f>
        <v>0</v>
      </c>
      <c r="BF136" s="23">
        <f>SUM(AW136:BE136)</f>
        <v>0</v>
      </c>
      <c r="BG136" s="23">
        <f>SUM(AS136-BF136)</f>
        <v>0</v>
      </c>
      <c r="BH136" s="23">
        <f>SUM(AW136:BD136)</f>
        <v>0</v>
      </c>
      <c r="BJ136" s="23">
        <f t="shared" si="58"/>
        <v>0</v>
      </c>
      <c r="BK136" s="23">
        <f t="shared" si="59"/>
        <v>0</v>
      </c>
      <c r="BL136" s="23">
        <f t="shared" si="60"/>
        <v>0</v>
      </c>
      <c r="BM136" s="23">
        <f t="shared" si="61"/>
        <v>0</v>
      </c>
      <c r="BN136" s="23">
        <f t="shared" si="62"/>
        <v>0</v>
      </c>
      <c r="BO136" s="23">
        <f t="shared" si="63"/>
        <v>0</v>
      </c>
      <c r="BP136" s="23">
        <f t="shared" si="64"/>
        <v>0</v>
      </c>
      <c r="BQ136" s="23">
        <f t="shared" si="65"/>
        <v>0</v>
      </c>
      <c r="BR136" s="23">
        <f t="shared" si="51"/>
        <v>0</v>
      </c>
      <c r="BS136" s="23">
        <f t="shared" si="52"/>
        <v>0</v>
      </c>
      <c r="BT136" s="23">
        <f t="shared" si="53"/>
        <v>0</v>
      </c>
      <c r="BX136" s="73">
        <v>2531</v>
      </c>
      <c r="BY136" s="25" t="s">
        <v>928</v>
      </c>
      <c r="BZ136" s="23">
        <f t="shared" si="66"/>
        <v>0</v>
      </c>
      <c r="CA136" s="130">
        <f t="shared" si="67"/>
        <v>0</v>
      </c>
      <c r="CB136" s="156">
        <f t="shared" si="68"/>
        <v>0</v>
      </c>
      <c r="CC136" s="156">
        <f t="shared" si="69"/>
        <v>0</v>
      </c>
      <c r="CD136" s="156">
        <f t="shared" si="70"/>
        <v>0</v>
      </c>
      <c r="CE136" s="156">
        <f t="shared" si="71"/>
        <v>0</v>
      </c>
      <c r="CG136" s="156">
        <f t="shared" si="72"/>
        <v>0</v>
      </c>
      <c r="CH136" s="156">
        <f t="shared" si="73"/>
        <v>0</v>
      </c>
      <c r="CJ136" s="204" t="str">
        <f t="shared" si="74"/>
        <v>ok</v>
      </c>
      <c r="CK136" s="205">
        <f t="shared" si="56"/>
        <v>0</v>
      </c>
      <c r="CL136">
        <f t="shared" si="54"/>
        <v>0</v>
      </c>
      <c r="CN136" s="216">
        <f t="shared" si="75"/>
        <v>0</v>
      </c>
      <c r="CO136" s="216">
        <f t="shared" si="76"/>
        <v>0</v>
      </c>
      <c r="CP136" s="216">
        <f t="shared" si="55"/>
        <v>0</v>
      </c>
      <c r="CQ136" s="156">
        <f t="shared" si="57"/>
        <v>0</v>
      </c>
    </row>
    <row r="137" spans="1:95" x14ac:dyDescent="0.2">
      <c r="A137" s="73">
        <v>2531</v>
      </c>
      <c r="B137" s="25" t="s">
        <v>928</v>
      </c>
      <c r="C137" s="25" t="s">
        <v>703</v>
      </c>
      <c r="D137" s="78">
        <f t="array" ref="D137">SUM(IF('SAP report test'!$A$2:$A$2298=$A137,IF('SAP report test'!$D$2:$D$2298=D$3,'SAP report test'!$N$2:$N$2298)))-SUM(H137,L137,P137,T137,X137,AB137,AF137,AJ137,AN137)</f>
        <v>0</v>
      </c>
      <c r="E137" s="78">
        <f t="array" ref="E137">SUM(IF('SAP report test'!$A$2:$A$2298=$A137,IF('SAP report test'!$D$2:$D$2298=E$3,'SAP report test'!$N$2:$N$2298)))-SUM(I137,M137,Q137,U137,Y137,AC137,AG137,AK137,AO137)</f>
        <v>0</v>
      </c>
      <c r="F137" s="78">
        <f t="array" ref="F137">SUM(IF('SAP report test'!$A$2:$A$2298=$A137,IF('SAP report test'!$D$2:$D$2298=F$3,'SAP report test'!$N$2:$N$2298)))-SUM(J137,N137,R137,V137,Z137,AD137,AH137,AL137,AP137)</f>
        <v>0</v>
      </c>
      <c r="G137" s="78">
        <f t="array" ref="G137">SUM(IF('SAP report test'!$A$2:$A$2298=$A137,IF('SAP report test'!$D$2:$D$2298=G$3,'SAP report test'!$N$2:$N$2298)))-SUM(K137,O137,S137,W137,AA137,AE137,AI137,AM137,AQ137)</f>
        <v>0</v>
      </c>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S137" s="23"/>
      <c r="AT137" s="42"/>
      <c r="BJ137" s="23">
        <f t="shared" si="58"/>
        <v>0</v>
      </c>
      <c r="BK137" s="23">
        <f t="shared" si="59"/>
        <v>0</v>
      </c>
      <c r="BL137" s="23">
        <f t="shared" si="60"/>
        <v>0</v>
      </c>
      <c r="BM137" s="23">
        <f t="shared" si="61"/>
        <v>0</v>
      </c>
      <c r="BN137" s="23">
        <f t="shared" si="62"/>
        <v>0</v>
      </c>
      <c r="BO137" s="23">
        <f t="shared" si="63"/>
        <v>0</v>
      </c>
      <c r="BP137" s="23">
        <f t="shared" si="64"/>
        <v>0</v>
      </c>
      <c r="BQ137" s="23">
        <f t="shared" si="65"/>
        <v>0</v>
      </c>
      <c r="BR137" s="23">
        <f t="shared" ref="BR137:BR200" si="77">SUM(BJ137:BQ137)</f>
        <v>0</v>
      </c>
      <c r="BS137" s="23">
        <f t="shared" ref="BS137:BS200" si="78">SUM(AS137-BR137)</f>
        <v>0</v>
      </c>
      <c r="BT137" s="23">
        <f t="shared" ref="BT137:BT200" si="79">SUM(BJ137:BP137)</f>
        <v>0</v>
      </c>
      <c r="BX137" s="73">
        <v>2531</v>
      </c>
      <c r="BY137" s="25" t="s">
        <v>928</v>
      </c>
      <c r="BZ137" s="23">
        <f t="shared" si="66"/>
        <v>0</v>
      </c>
      <c r="CA137" s="130">
        <f t="shared" si="67"/>
        <v>0</v>
      </c>
      <c r="CB137" s="156">
        <f t="shared" si="68"/>
        <v>0</v>
      </c>
      <c r="CC137" s="156">
        <f t="shared" si="69"/>
        <v>0</v>
      </c>
      <c r="CD137" s="156">
        <f t="shared" si="70"/>
        <v>0</v>
      </c>
      <c r="CE137" s="156">
        <f t="shared" si="71"/>
        <v>0</v>
      </c>
      <c r="CG137" s="156">
        <f t="shared" si="72"/>
        <v>0</v>
      </c>
      <c r="CH137" s="156">
        <f t="shared" si="73"/>
        <v>0</v>
      </c>
      <c r="CJ137" s="204" t="str">
        <f t="shared" si="74"/>
        <v>ok</v>
      </c>
      <c r="CK137" s="205">
        <f t="shared" si="56"/>
        <v>0</v>
      </c>
      <c r="CL137">
        <f t="shared" ref="CL137:CL200" si="80">IF(CK137&gt;0,1,0)</f>
        <v>0</v>
      </c>
      <c r="CN137" s="216">
        <f t="shared" si="75"/>
        <v>0</v>
      </c>
      <c r="CO137" s="216">
        <f t="shared" si="76"/>
        <v>0</v>
      </c>
      <c r="CP137" s="216">
        <f t="shared" si="55"/>
        <v>0</v>
      </c>
      <c r="CQ137" s="156">
        <f t="shared" si="57"/>
        <v>0</v>
      </c>
    </row>
    <row r="138" spans="1:95" x14ac:dyDescent="0.2">
      <c r="A138" s="73">
        <v>2533</v>
      </c>
      <c r="B138" s="25" t="s">
        <v>1084</v>
      </c>
      <c r="C138" s="25" t="s">
        <v>702</v>
      </c>
      <c r="D138" s="78"/>
      <c r="E138" s="78"/>
      <c r="F138" s="78"/>
      <c r="G138" s="78"/>
      <c r="H138" s="147">
        <f t="array" ref="H138">SUM(IF('SAP report test'!$A$2:$A$2298=$A138,IF('SAP report test'!$D$2:$D$2298="CI04",'SAP report test'!$N$2:$N$2298)))</f>
        <v>0</v>
      </c>
      <c r="I138" s="148"/>
      <c r="J138" s="148"/>
      <c r="K138" s="149"/>
      <c r="L138" s="147">
        <f>SUMIF(Balances!$A$5:$A$313,$A138,Balances!$P$5:$P$313)-SUMIF(Funding!$A$6:$A$294,$A138,Funding!$D$6:$D$294)</f>
        <v>0</v>
      </c>
      <c r="M138" s="148"/>
      <c r="N138" s="148"/>
      <c r="O138" s="149"/>
      <c r="P138" s="147">
        <f>SUMIF(Balances!$A$5:$A$313,$A138,Balances!$Q$5:$Q$313)-SUMIF(Funding!$A$6:$A$294,$A138,Funding!$E$6:$E$294)</f>
        <v>0</v>
      </c>
      <c r="Q138" s="148"/>
      <c r="R138" s="148"/>
      <c r="S138" s="149"/>
      <c r="T138" s="147">
        <f>SUMIF(Balances!$A$5:$A$313,$A138,Balances!$R$5:$R$313)-SUMIF(Funding!$A$6:$A$294,$A138,Funding!$F$6:$F$294)</f>
        <v>0</v>
      </c>
      <c r="U138" s="148"/>
      <c r="V138" s="148"/>
      <c r="W138" s="149"/>
      <c r="X138" s="147">
        <f>SUMIF(Balances!$A$7:$A$313,$A138,Balances!$S$7:$S$313)</f>
        <v>0</v>
      </c>
      <c r="Y138" s="148"/>
      <c r="Z138" s="148"/>
      <c r="AA138" s="149"/>
      <c r="AB138" s="147">
        <f>SUMIF(Balances!$A$7:$A$313,$A138,Balances!$T$7:$T$313)</f>
        <v>0</v>
      </c>
      <c r="AC138" s="148"/>
      <c r="AD138" s="148"/>
      <c r="AE138" s="149"/>
      <c r="AF138" s="147"/>
      <c r="AG138" s="148"/>
      <c r="AH138" s="148"/>
      <c r="AI138" s="149"/>
      <c r="AJ138" s="147">
        <f t="array" ref="AJ138">SUM(IF('SAP report test'!$A$2:$A$2298=$A138,IF('SAP report test'!$D$2:$D$2298="CI03",'SAP report test'!$N$2:$N$2298)))+SUMIF(Balances!$A$7:$A$313,$A138,Balances!$V$7:$V$313)</f>
        <v>0</v>
      </c>
      <c r="AK138" s="148"/>
      <c r="AL138" s="148"/>
      <c r="AM138" s="149"/>
      <c r="AN138" s="147">
        <f>SUMIF(Balances!$A$5:$A$313,$A138,Balances!$O$5:$O$313)-SUMIF(Funding!$A$6:$A$294,$A138,Funding!$K$6:$K$294)</f>
        <v>-19496.25</v>
      </c>
      <c r="AO138" s="148"/>
      <c r="AP138" s="148"/>
      <c r="AQ138" s="149"/>
      <c r="AS138" s="23">
        <f>SUM(D138:AQ139)</f>
        <v>-16936.650000000001</v>
      </c>
      <c r="AT138" s="42"/>
      <c r="AU138" s="23">
        <f>SUM(AS138:AT138)</f>
        <v>-16936.650000000001</v>
      </c>
      <c r="AW138" s="23">
        <f>SUM(AN138:AQ139)</f>
        <v>-16936.25</v>
      </c>
      <c r="AX138" s="23">
        <f>SUM(H138:K139)</f>
        <v>0</v>
      </c>
      <c r="AY138" s="23">
        <f>SUM(L138:O139)</f>
        <v>0</v>
      </c>
      <c r="AZ138" s="23">
        <f>SUM(P138:S139)</f>
        <v>0</v>
      </c>
      <c r="BA138" s="23">
        <f>SUM(T138:W139)</f>
        <v>0</v>
      </c>
      <c r="BB138" s="23">
        <f>SUM(X138:AA139)</f>
        <v>0</v>
      </c>
      <c r="BC138" s="23">
        <f>SUM(AB138:AE139)</f>
        <v>0</v>
      </c>
      <c r="BD138" s="23">
        <f>SUM(AF138:AI139)</f>
        <v>0</v>
      </c>
      <c r="BE138" s="23">
        <f>SUM(AJ138:AM139)</f>
        <v>0</v>
      </c>
      <c r="BF138" s="23">
        <f>SUM(AW138:BE138)</f>
        <v>-16936.25</v>
      </c>
      <c r="BG138" s="23">
        <f>SUM(AS138-BF138)</f>
        <v>-0.40000000000145519</v>
      </c>
      <c r="BH138" s="23">
        <f>SUM(AW138:BD138)</f>
        <v>-16936.25</v>
      </c>
      <c r="BJ138" s="23">
        <f t="shared" si="58"/>
        <v>-16936.25</v>
      </c>
      <c r="BK138" s="23">
        <f t="shared" si="59"/>
        <v>0</v>
      </c>
      <c r="BL138" s="23">
        <f t="shared" si="60"/>
        <v>0</v>
      </c>
      <c r="BM138" s="23">
        <f t="shared" si="61"/>
        <v>0</v>
      </c>
      <c r="BN138" s="23">
        <f t="shared" si="62"/>
        <v>0</v>
      </c>
      <c r="BO138" s="23">
        <f t="shared" si="63"/>
        <v>0</v>
      </c>
      <c r="BP138" s="23">
        <f t="shared" si="64"/>
        <v>0</v>
      </c>
      <c r="BQ138" s="23">
        <f t="shared" si="65"/>
        <v>0</v>
      </c>
      <c r="BR138" s="23">
        <f t="shared" si="77"/>
        <v>-16936.25</v>
      </c>
      <c r="BS138" s="23">
        <f t="shared" si="78"/>
        <v>-0.40000000000145519</v>
      </c>
      <c r="BT138" s="23">
        <f t="shared" si="79"/>
        <v>-16936.25</v>
      </c>
      <c r="BX138" s="94">
        <v>2533</v>
      </c>
      <c r="BY138" s="93" t="s">
        <v>1084</v>
      </c>
      <c r="BZ138" s="23">
        <f t="shared" si="66"/>
        <v>-16936.25</v>
      </c>
      <c r="CA138" s="130">
        <f t="shared" si="67"/>
        <v>0</v>
      </c>
      <c r="CB138" s="156">
        <f t="shared" si="68"/>
        <v>-16936.25</v>
      </c>
      <c r="CC138" s="156">
        <f t="shared" si="69"/>
        <v>-16936</v>
      </c>
      <c r="CD138" s="156">
        <f t="shared" si="70"/>
        <v>0</v>
      </c>
      <c r="CE138" s="156">
        <f t="shared" si="71"/>
        <v>-16936</v>
      </c>
      <c r="CG138" s="156">
        <f t="shared" si="72"/>
        <v>-0.25</v>
      </c>
      <c r="CH138" s="156">
        <f t="shared" si="73"/>
        <v>0</v>
      </c>
      <c r="CJ138" s="204" t="str">
        <f t="shared" si="74"/>
        <v>ok</v>
      </c>
      <c r="CK138" s="205">
        <f t="shared" si="56"/>
        <v>0</v>
      </c>
      <c r="CL138">
        <f t="shared" si="80"/>
        <v>0</v>
      </c>
      <c r="CN138" s="216">
        <f t="shared" si="75"/>
        <v>-16936.25</v>
      </c>
      <c r="CO138" s="216">
        <f t="shared" si="76"/>
        <v>0</v>
      </c>
      <c r="CP138" s="216">
        <f t="shared" si="55"/>
        <v>-16936.25</v>
      </c>
      <c r="CQ138" s="156">
        <f t="shared" si="57"/>
        <v>0</v>
      </c>
    </row>
    <row r="139" spans="1:95" x14ac:dyDescent="0.2">
      <c r="A139" s="73">
        <v>2533</v>
      </c>
      <c r="B139" s="25" t="s">
        <v>1084</v>
      </c>
      <c r="C139" s="25" t="s">
        <v>703</v>
      </c>
      <c r="D139" s="78">
        <f t="array" ref="D139">SUM(IF('SAP report test'!$A$2:$A$2298=$A139,IF('SAP report test'!$D$2:$D$2298=D$3,'SAP report test'!$N$2:$N$2298)))-SUM(H139,L139,P139,T139,X139,AB139,AF139,AJ139,AN139)</f>
        <v>0</v>
      </c>
      <c r="E139" s="78">
        <f t="array" ref="E139">SUM(IF('SAP report test'!$A$2:$A$2298=$A139,IF('SAP report test'!$D$2:$D$2298=E$3,'SAP report test'!$N$2:$N$2298)))-SUM(I139,M139,Q139,U139,Y139,AC139,AG139,AK139,AO139)</f>
        <v>-0.40000000000009095</v>
      </c>
      <c r="F139" s="78">
        <f t="array" ref="F139">SUM(IF('SAP report test'!$A$2:$A$2298=$A139,IF('SAP report test'!$D$2:$D$2298=F$3,'SAP report test'!$N$2:$N$2298)))-SUM(J139,N139,R139,V139,Z139,AD139,AH139,AL139,AP139)</f>
        <v>0</v>
      </c>
      <c r="G139" s="78">
        <f t="array" ref="G139">SUM(IF('SAP report test'!$A$2:$A$2298=$A139,IF('SAP report test'!$D$2:$D$2298=G$3,'SAP report test'!$N$2:$N$2298)))-SUM(K139,O139,S139,W139,AA139,AE139,AI139,AM139,AQ139)</f>
        <v>0</v>
      </c>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v>2560</v>
      </c>
      <c r="AP139" s="62"/>
      <c r="AQ139" s="62"/>
      <c r="AS139" s="23"/>
      <c r="AT139" s="42"/>
      <c r="BJ139" s="23">
        <f t="shared" si="58"/>
        <v>0</v>
      </c>
      <c r="BK139" s="23">
        <f t="shared" si="59"/>
        <v>0</v>
      </c>
      <c r="BL139" s="23">
        <f t="shared" si="60"/>
        <v>0</v>
      </c>
      <c r="BM139" s="23">
        <f t="shared" si="61"/>
        <v>0</v>
      </c>
      <c r="BN139" s="23">
        <f t="shared" si="62"/>
        <v>0</v>
      </c>
      <c r="BO139" s="23">
        <f t="shared" si="63"/>
        <v>0</v>
      </c>
      <c r="BP139" s="23">
        <f t="shared" si="64"/>
        <v>0</v>
      </c>
      <c r="BQ139" s="23">
        <f t="shared" si="65"/>
        <v>0</v>
      </c>
      <c r="BR139" s="23">
        <f t="shared" si="77"/>
        <v>0</v>
      </c>
      <c r="BS139" s="23">
        <f t="shared" si="78"/>
        <v>0</v>
      </c>
      <c r="BT139" s="23">
        <f t="shared" si="79"/>
        <v>0</v>
      </c>
      <c r="BX139" s="94">
        <v>2533</v>
      </c>
      <c r="BY139" s="93" t="s">
        <v>1084</v>
      </c>
      <c r="BZ139" s="23">
        <f t="shared" si="66"/>
        <v>0</v>
      </c>
      <c r="CA139" s="130">
        <f t="shared" si="67"/>
        <v>0</v>
      </c>
      <c r="CB139" s="156">
        <f t="shared" si="68"/>
        <v>0</v>
      </c>
      <c r="CC139" s="156">
        <f t="shared" si="69"/>
        <v>0</v>
      </c>
      <c r="CD139" s="156">
        <f t="shared" si="70"/>
        <v>0</v>
      </c>
      <c r="CE139" s="156">
        <f t="shared" si="71"/>
        <v>0</v>
      </c>
      <c r="CG139" s="156">
        <f t="shared" si="72"/>
        <v>0</v>
      </c>
      <c r="CH139" s="156">
        <f t="shared" si="73"/>
        <v>0</v>
      </c>
      <c r="CJ139" s="204" t="str">
        <f t="shared" si="74"/>
        <v>ok</v>
      </c>
      <c r="CK139" s="205">
        <f t="shared" si="56"/>
        <v>0</v>
      </c>
      <c r="CL139">
        <f t="shared" si="80"/>
        <v>0</v>
      </c>
      <c r="CN139" s="216">
        <f t="shared" si="75"/>
        <v>0</v>
      </c>
      <c r="CO139" s="216">
        <f t="shared" si="76"/>
        <v>0</v>
      </c>
      <c r="CP139" s="216">
        <f t="shared" si="55"/>
        <v>0</v>
      </c>
      <c r="CQ139" s="156">
        <f t="shared" si="57"/>
        <v>0</v>
      </c>
    </row>
    <row r="140" spans="1:95" x14ac:dyDescent="0.2">
      <c r="A140" s="73">
        <v>2534</v>
      </c>
      <c r="B140" s="25" t="s">
        <v>929</v>
      </c>
      <c r="C140" s="25" t="s">
        <v>702</v>
      </c>
      <c r="D140" s="78"/>
      <c r="E140" s="78"/>
      <c r="F140" s="78"/>
      <c r="G140" s="78"/>
      <c r="H140" s="147">
        <f t="array" ref="H140">SUM(IF('SAP report test'!$A$2:$A$2298=$A140,IF('SAP report test'!$D$2:$D$2298="CI04",'SAP report test'!$N$2:$N$2298)))</f>
        <v>0</v>
      </c>
      <c r="I140" s="148"/>
      <c r="J140" s="148"/>
      <c r="K140" s="149"/>
      <c r="L140" s="147">
        <f>SUMIF(Balances!$A$5:$A$313,$A140,Balances!$P$5:$P$313)-SUMIF(Funding!$A$6:$A$294,$A140,Funding!$D$6:$D$294)</f>
        <v>0</v>
      </c>
      <c r="M140" s="148"/>
      <c r="N140" s="148"/>
      <c r="O140" s="149"/>
      <c r="P140" s="147">
        <f>SUMIF(Balances!$A$5:$A$313,$A140,Balances!$Q$5:$Q$313)-SUMIF(Funding!$A$6:$A$294,$A140,Funding!$E$6:$E$294)</f>
        <v>0</v>
      </c>
      <c r="Q140" s="148"/>
      <c r="R140" s="148"/>
      <c r="S140" s="149"/>
      <c r="T140" s="147">
        <f>SUMIF(Balances!$A$5:$A$313,$A140,Balances!$R$5:$R$313)-SUMIF(Funding!$A$6:$A$294,$A140,Funding!$F$6:$F$294)</f>
        <v>0</v>
      </c>
      <c r="U140" s="148"/>
      <c r="V140" s="148"/>
      <c r="W140" s="149"/>
      <c r="X140" s="147">
        <f>SUMIF(Balances!$A$7:$A$313,$A140,Balances!$S$7:$S$313)</f>
        <v>0</v>
      </c>
      <c r="Y140" s="148"/>
      <c r="Z140" s="148"/>
      <c r="AA140" s="149"/>
      <c r="AB140" s="147">
        <f>SUMIF(Balances!$A$7:$A$313,$A140,Balances!$T$7:$T$313)</f>
        <v>0</v>
      </c>
      <c r="AC140" s="148"/>
      <c r="AD140" s="148"/>
      <c r="AE140" s="149"/>
      <c r="AF140" s="147"/>
      <c r="AG140" s="148"/>
      <c r="AH140" s="148"/>
      <c r="AI140" s="149"/>
      <c r="AJ140" s="147">
        <f t="array" ref="AJ140">SUM(IF('SAP report test'!$A$2:$A$2298=$A140,IF('SAP report test'!$D$2:$D$2298="CI03",'SAP report test'!$N$2:$N$2298)))+SUMIF(Balances!$A$7:$A$313,$A140,Balances!$V$7:$V$313)</f>
        <v>0</v>
      </c>
      <c r="AK140" s="148"/>
      <c r="AL140" s="148"/>
      <c r="AM140" s="149"/>
      <c r="AN140" s="147">
        <f>SUMIF(Balances!$A$5:$A$313,$A140,Balances!$O$5:$O$313)-SUMIF(Funding!$A$6:$A$294,$A140,Funding!$K$6:$K$294)</f>
        <v>0</v>
      </c>
      <c r="AO140" s="148"/>
      <c r="AP140" s="148"/>
      <c r="AQ140" s="149"/>
      <c r="AS140" s="23">
        <f>SUM(D140:AQ141)</f>
        <v>0</v>
      </c>
      <c r="AT140" s="130"/>
      <c r="AU140" s="23">
        <f>SUM(AS140:AT140)</f>
        <v>0</v>
      </c>
      <c r="AW140" s="23">
        <f>SUM(AN140:AQ141)</f>
        <v>0</v>
      </c>
      <c r="AX140" s="23">
        <f>SUM(H140:K141)</f>
        <v>0</v>
      </c>
      <c r="AY140" s="23">
        <f>SUM(L140:O141)</f>
        <v>0</v>
      </c>
      <c r="AZ140" s="23">
        <f>SUM(P140:S141)</f>
        <v>0</v>
      </c>
      <c r="BA140" s="23">
        <f>SUM(T140:W141)</f>
        <v>0</v>
      </c>
      <c r="BB140" s="23">
        <f>SUM(X140:AA141)</f>
        <v>0</v>
      </c>
      <c r="BC140" s="23">
        <f>SUM(AB140:AE141)</f>
        <v>0</v>
      </c>
      <c r="BD140" s="23">
        <f>SUM(AF140:AI141)</f>
        <v>0</v>
      </c>
      <c r="BE140" s="23">
        <f>SUM(AJ140:AM141)</f>
        <v>0</v>
      </c>
      <c r="BF140" s="23">
        <f>SUM(AW140:BE140)</f>
        <v>0</v>
      </c>
      <c r="BG140" s="23">
        <f>SUM(AS140-BF140)</f>
        <v>0</v>
      </c>
      <c r="BH140" s="23">
        <f>SUM(AW140:BD140)</f>
        <v>0</v>
      </c>
      <c r="BJ140" s="23">
        <f t="shared" si="58"/>
        <v>0</v>
      </c>
      <c r="BK140" s="23">
        <f t="shared" si="59"/>
        <v>0</v>
      </c>
      <c r="BL140" s="23">
        <f t="shared" si="60"/>
        <v>0</v>
      </c>
      <c r="BM140" s="23">
        <f t="shared" si="61"/>
        <v>0</v>
      </c>
      <c r="BN140" s="23">
        <f t="shared" si="62"/>
        <v>0</v>
      </c>
      <c r="BO140" s="23">
        <f t="shared" si="63"/>
        <v>0</v>
      </c>
      <c r="BP140" s="23">
        <f t="shared" si="64"/>
        <v>0</v>
      </c>
      <c r="BQ140" s="23">
        <f t="shared" si="65"/>
        <v>0</v>
      </c>
      <c r="BR140" s="23">
        <f t="shared" si="77"/>
        <v>0</v>
      </c>
      <c r="BS140" s="23">
        <f t="shared" si="78"/>
        <v>0</v>
      </c>
      <c r="BT140" s="23">
        <f t="shared" si="79"/>
        <v>0</v>
      </c>
      <c r="BX140" s="73">
        <v>2534</v>
      </c>
      <c r="BY140" s="25" t="s">
        <v>929</v>
      </c>
      <c r="BZ140" s="23">
        <f t="shared" si="66"/>
        <v>0</v>
      </c>
      <c r="CA140" s="130">
        <f t="shared" si="67"/>
        <v>0</v>
      </c>
      <c r="CB140" s="156">
        <f t="shared" si="68"/>
        <v>0</v>
      </c>
      <c r="CC140" s="156">
        <f t="shared" si="69"/>
        <v>0</v>
      </c>
      <c r="CD140" s="156">
        <f t="shared" si="70"/>
        <v>0</v>
      </c>
      <c r="CE140" s="156">
        <f t="shared" si="71"/>
        <v>0</v>
      </c>
      <c r="CG140" s="156">
        <f t="shared" si="72"/>
        <v>0</v>
      </c>
      <c r="CH140" s="156">
        <f t="shared" si="73"/>
        <v>0</v>
      </c>
      <c r="CJ140" s="204" t="str">
        <f t="shared" si="74"/>
        <v>ok</v>
      </c>
      <c r="CK140" s="205">
        <f t="shared" si="56"/>
        <v>0</v>
      </c>
      <c r="CL140">
        <f t="shared" si="80"/>
        <v>0</v>
      </c>
      <c r="CN140" s="216">
        <f t="shared" si="75"/>
        <v>0</v>
      </c>
      <c r="CO140" s="216">
        <f t="shared" si="76"/>
        <v>0</v>
      </c>
      <c r="CP140" s="216">
        <f t="shared" si="55"/>
        <v>0</v>
      </c>
      <c r="CQ140" s="156">
        <f t="shared" si="57"/>
        <v>0</v>
      </c>
    </row>
    <row r="141" spans="1:95" x14ac:dyDescent="0.2">
      <c r="A141" s="73">
        <v>2534</v>
      </c>
      <c r="B141" s="25" t="s">
        <v>929</v>
      </c>
      <c r="C141" s="25" t="s">
        <v>703</v>
      </c>
      <c r="D141" s="78">
        <f t="array" ref="D141">SUM(IF('SAP report test'!$A$2:$A$2298=$A141,IF('SAP report test'!$D$2:$D$2298=D$3,'SAP report test'!$N$2:$N$2298)))-SUM(H141,L141,P141,T141,X141,AB141,AF141,AJ141,AN141)</f>
        <v>0</v>
      </c>
      <c r="E141" s="78">
        <f t="array" ref="E141">SUM(IF('SAP report test'!$A$2:$A$2298=$A141,IF('SAP report test'!$D$2:$D$2298=E$3,'SAP report test'!$N$2:$N$2298)))-SUM(I141,M141,Q141,U141,Y141,AC141,AG141,AK141,AO141)</f>
        <v>0</v>
      </c>
      <c r="F141" s="78">
        <f t="array" ref="F141">SUM(IF('SAP report test'!$A$2:$A$2298=$A141,IF('SAP report test'!$D$2:$D$2298=F$3,'SAP report test'!$N$2:$N$2298)))-SUM(J141,N141,R141,V141,Z141,AD141,AH141,AL141,AP141)</f>
        <v>0</v>
      </c>
      <c r="G141" s="78">
        <f t="array" ref="G141">SUM(IF('SAP report test'!$A$2:$A$2298=$A141,IF('SAP report test'!$D$2:$D$2298=G$3,'SAP report test'!$N$2:$N$2298)))-SUM(K141,O141,S141,W141,AA141,AE141,AI141,AM141,AQ141)</f>
        <v>0</v>
      </c>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S141" s="23"/>
      <c r="AT141" s="42"/>
      <c r="BJ141" s="23">
        <f t="shared" si="58"/>
        <v>0</v>
      </c>
      <c r="BK141" s="23">
        <f t="shared" si="59"/>
        <v>0</v>
      </c>
      <c r="BL141" s="23">
        <f t="shared" si="60"/>
        <v>0</v>
      </c>
      <c r="BM141" s="23">
        <f t="shared" si="61"/>
        <v>0</v>
      </c>
      <c r="BN141" s="23">
        <f t="shared" si="62"/>
        <v>0</v>
      </c>
      <c r="BO141" s="23">
        <f t="shared" si="63"/>
        <v>0</v>
      </c>
      <c r="BP141" s="23">
        <f t="shared" si="64"/>
        <v>0</v>
      </c>
      <c r="BQ141" s="23">
        <f t="shared" si="65"/>
        <v>0</v>
      </c>
      <c r="BR141" s="23">
        <f t="shared" si="77"/>
        <v>0</v>
      </c>
      <c r="BS141" s="23">
        <f t="shared" si="78"/>
        <v>0</v>
      </c>
      <c r="BT141" s="23">
        <f t="shared" si="79"/>
        <v>0</v>
      </c>
      <c r="BX141" s="73">
        <v>2534</v>
      </c>
      <c r="BY141" s="25" t="s">
        <v>929</v>
      </c>
      <c r="BZ141" s="23">
        <f t="shared" si="66"/>
        <v>0</v>
      </c>
      <c r="CA141" s="130">
        <f t="shared" si="67"/>
        <v>0</v>
      </c>
      <c r="CB141" s="156">
        <f t="shared" si="68"/>
        <v>0</v>
      </c>
      <c r="CC141" s="156">
        <f t="shared" si="69"/>
        <v>0</v>
      </c>
      <c r="CD141" s="156">
        <f t="shared" si="70"/>
        <v>0</v>
      </c>
      <c r="CE141" s="156">
        <f t="shared" si="71"/>
        <v>0</v>
      </c>
      <c r="CG141" s="156">
        <f t="shared" si="72"/>
        <v>0</v>
      </c>
      <c r="CH141" s="156">
        <f t="shared" si="73"/>
        <v>0</v>
      </c>
      <c r="CJ141" s="204" t="str">
        <f t="shared" si="74"/>
        <v>ok</v>
      </c>
      <c r="CK141" s="205">
        <f t="shared" si="56"/>
        <v>0</v>
      </c>
      <c r="CL141">
        <f t="shared" si="80"/>
        <v>0</v>
      </c>
      <c r="CN141" s="216">
        <f t="shared" si="75"/>
        <v>0</v>
      </c>
      <c r="CO141" s="216">
        <f t="shared" si="76"/>
        <v>0</v>
      </c>
      <c r="CP141" s="216">
        <f t="shared" si="55"/>
        <v>0</v>
      </c>
      <c r="CQ141" s="156">
        <f t="shared" si="57"/>
        <v>0</v>
      </c>
    </row>
    <row r="142" spans="1:95" x14ac:dyDescent="0.2">
      <c r="A142" s="73">
        <v>2539</v>
      </c>
      <c r="B142" s="25" t="s">
        <v>930</v>
      </c>
      <c r="C142" s="25" t="s">
        <v>702</v>
      </c>
      <c r="D142" s="78"/>
      <c r="E142" s="78"/>
      <c r="F142" s="78"/>
      <c r="G142" s="78"/>
      <c r="H142" s="147">
        <f t="array" ref="H142">SUM(IF('SAP report test'!$A$2:$A$2298=$A142,IF('SAP report test'!$D$2:$D$2298="CI04",'SAP report test'!$N$2:$N$2298)))</f>
        <v>0</v>
      </c>
      <c r="I142" s="148"/>
      <c r="J142" s="148"/>
      <c r="K142" s="149"/>
      <c r="L142" s="147">
        <f>SUMIF(Balances!$A$5:$A$313,$A142,Balances!$P$5:$P$313)-SUMIF(Funding!$A$6:$A$294,$A142,Funding!$D$6:$D$294)</f>
        <v>0</v>
      </c>
      <c r="M142" s="148"/>
      <c r="N142" s="148"/>
      <c r="O142" s="149"/>
      <c r="P142" s="147">
        <f>SUMIF(Balances!$A$5:$A$313,$A142,Balances!$Q$5:$Q$313)-SUMIF(Funding!$A$6:$A$294,$A142,Funding!$E$6:$E$294)</f>
        <v>0</v>
      </c>
      <c r="Q142" s="148"/>
      <c r="R142" s="148"/>
      <c r="S142" s="149"/>
      <c r="T142" s="147">
        <f>SUMIF(Balances!$A$5:$A$313,$A142,Balances!$R$5:$R$313)-SUMIF(Funding!$A$6:$A$294,$A142,Funding!$F$6:$F$294)</f>
        <v>0</v>
      </c>
      <c r="U142" s="148"/>
      <c r="V142" s="148"/>
      <c r="W142" s="149"/>
      <c r="X142" s="147">
        <f>SUMIF(Balances!$A$7:$A$313,$A142,Balances!$S$7:$S$313)</f>
        <v>0</v>
      </c>
      <c r="Y142" s="148"/>
      <c r="Z142" s="148"/>
      <c r="AA142" s="149"/>
      <c r="AB142" s="147">
        <f>SUMIF(Balances!$A$7:$A$313,$A142,Balances!$T$7:$T$313)</f>
        <v>0</v>
      </c>
      <c r="AC142" s="148"/>
      <c r="AD142" s="148"/>
      <c r="AE142" s="149"/>
      <c r="AF142" s="147"/>
      <c r="AG142" s="148"/>
      <c r="AH142" s="148"/>
      <c r="AI142" s="149"/>
      <c r="AJ142" s="147">
        <f t="array" ref="AJ142">SUM(IF('SAP report test'!$A$2:$A$2298=$A142,IF('SAP report test'!$D$2:$D$2298="CI03",'SAP report test'!$N$2:$N$2298)))+SUMIF(Balances!$A$7:$A$313,$A142,Balances!$V$7:$V$313)</f>
        <v>0</v>
      </c>
      <c r="AK142" s="148"/>
      <c r="AL142" s="148"/>
      <c r="AM142" s="149"/>
      <c r="AN142" s="147">
        <f>SUMIF(Balances!$A$5:$A$313,$A142,Balances!$O$5:$O$313)-SUMIF(Funding!$A$6:$A$294,$A142,Funding!$K$6:$K$294)</f>
        <v>0</v>
      </c>
      <c r="AO142" s="148"/>
      <c r="AP142" s="148"/>
      <c r="AQ142" s="149"/>
      <c r="AS142" s="23">
        <f>SUM(D142:AQ143)</f>
        <v>0</v>
      </c>
      <c r="AT142" s="42"/>
      <c r="AU142" s="23">
        <f>SUM(AS142:AT142)</f>
        <v>0</v>
      </c>
      <c r="AW142" s="23">
        <f>SUM(AN142:AQ143)</f>
        <v>0</v>
      </c>
      <c r="AX142" s="23">
        <f>SUM(H142:K143)</f>
        <v>0</v>
      </c>
      <c r="AY142" s="23">
        <f>SUM(L142:O143)</f>
        <v>0</v>
      </c>
      <c r="AZ142" s="23">
        <f>SUM(P142:S143)</f>
        <v>0</v>
      </c>
      <c r="BA142" s="23">
        <f>SUM(T142:W143)</f>
        <v>0</v>
      </c>
      <c r="BB142" s="23">
        <f>SUM(X142:AA143)</f>
        <v>0</v>
      </c>
      <c r="BC142" s="23">
        <f>SUM(AB142:AE143)</f>
        <v>0</v>
      </c>
      <c r="BD142" s="23">
        <f>SUM(AF142:AI143)</f>
        <v>0</v>
      </c>
      <c r="BE142" s="23">
        <f>SUM(AJ142:AM143)</f>
        <v>0</v>
      </c>
      <c r="BF142" s="23">
        <f>SUM(AW142:BE142)</f>
        <v>0</v>
      </c>
      <c r="BG142" s="23">
        <f>SUM(AS142-BF142)</f>
        <v>0</v>
      </c>
      <c r="BH142" s="23">
        <f>SUM(AW142:BD142)</f>
        <v>0</v>
      </c>
      <c r="BJ142" s="23">
        <f t="shared" si="58"/>
        <v>0</v>
      </c>
      <c r="BK142" s="23">
        <f t="shared" si="59"/>
        <v>0</v>
      </c>
      <c r="BL142" s="23">
        <f t="shared" si="60"/>
        <v>0</v>
      </c>
      <c r="BM142" s="23">
        <f t="shared" si="61"/>
        <v>0</v>
      </c>
      <c r="BN142" s="23">
        <f t="shared" si="62"/>
        <v>0</v>
      </c>
      <c r="BO142" s="23">
        <f t="shared" si="63"/>
        <v>0</v>
      </c>
      <c r="BP142" s="23">
        <f t="shared" si="64"/>
        <v>0</v>
      </c>
      <c r="BQ142" s="23">
        <f t="shared" si="65"/>
        <v>0</v>
      </c>
      <c r="BR142" s="23">
        <f t="shared" si="77"/>
        <v>0</v>
      </c>
      <c r="BS142" s="23">
        <f t="shared" si="78"/>
        <v>0</v>
      </c>
      <c r="BT142" s="23">
        <f t="shared" si="79"/>
        <v>0</v>
      </c>
      <c r="BX142" s="73">
        <v>2539</v>
      </c>
      <c r="BY142" s="25" t="s">
        <v>930</v>
      </c>
      <c r="BZ142" s="23">
        <f t="shared" si="66"/>
        <v>0</v>
      </c>
      <c r="CA142" s="130">
        <f t="shared" si="67"/>
        <v>0</v>
      </c>
      <c r="CB142" s="156">
        <f t="shared" si="68"/>
        <v>0</v>
      </c>
      <c r="CC142" s="156">
        <f t="shared" si="69"/>
        <v>0</v>
      </c>
      <c r="CD142" s="156">
        <f t="shared" si="70"/>
        <v>0</v>
      </c>
      <c r="CE142" s="156">
        <f t="shared" si="71"/>
        <v>0</v>
      </c>
      <c r="CG142" s="156">
        <f t="shared" si="72"/>
        <v>0</v>
      </c>
      <c r="CH142" s="156">
        <f t="shared" si="73"/>
        <v>0</v>
      </c>
      <c r="CJ142" s="204" t="str">
        <f t="shared" si="74"/>
        <v>ok</v>
      </c>
      <c r="CK142" s="205">
        <f t="shared" si="56"/>
        <v>0</v>
      </c>
      <c r="CL142">
        <f t="shared" si="80"/>
        <v>0</v>
      </c>
      <c r="CN142" s="216">
        <f t="shared" si="75"/>
        <v>0</v>
      </c>
      <c r="CO142" s="216">
        <f t="shared" si="76"/>
        <v>0</v>
      </c>
      <c r="CP142" s="216">
        <f t="shared" si="55"/>
        <v>0</v>
      </c>
      <c r="CQ142" s="156">
        <f t="shared" si="57"/>
        <v>0</v>
      </c>
    </row>
    <row r="143" spans="1:95" x14ac:dyDescent="0.2">
      <c r="A143" s="73">
        <v>2539</v>
      </c>
      <c r="B143" s="25" t="s">
        <v>930</v>
      </c>
      <c r="C143" s="25" t="s">
        <v>703</v>
      </c>
      <c r="D143" s="78">
        <f t="array" ref="D143">SUM(IF('SAP report test'!$A$2:$A$2298=$A143,IF('SAP report test'!$D$2:$D$2298=D$3,'SAP report test'!$N$2:$N$2298)))-SUM(H143,L143,P143,T143,X143,AB143,AF143,AJ143,AN143)</f>
        <v>0</v>
      </c>
      <c r="E143" s="78">
        <f t="array" ref="E143">SUM(IF('SAP report test'!$A$2:$A$2298=$A143,IF('SAP report test'!$D$2:$D$2298=E$3,'SAP report test'!$N$2:$N$2298)))-SUM(I143,M143,Q143,U143,Y143,AC143,AG143,AK143,AO143)</f>
        <v>0</v>
      </c>
      <c r="F143" s="78">
        <f t="array" ref="F143">SUM(IF('SAP report test'!$A$2:$A$2298=$A143,IF('SAP report test'!$D$2:$D$2298=F$3,'SAP report test'!$N$2:$N$2298)))-SUM(J143,N143,R143,V143,Z143,AD143,AH143,AL143,AP143)</f>
        <v>0</v>
      </c>
      <c r="G143" s="78">
        <f t="array" ref="G143">SUM(IF('SAP report test'!$A$2:$A$2298=$A143,IF('SAP report test'!$D$2:$D$2298=G$3,'SAP report test'!$N$2:$N$2298)))-SUM(K143,O143,S143,W143,AA143,AE143,AI143,AM143,AQ143)</f>
        <v>0</v>
      </c>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S143" s="23"/>
      <c r="AT143" s="42"/>
      <c r="BJ143" s="23">
        <f t="shared" si="58"/>
        <v>0</v>
      </c>
      <c r="BK143" s="23">
        <f t="shared" si="59"/>
        <v>0</v>
      </c>
      <c r="BL143" s="23">
        <f t="shared" si="60"/>
        <v>0</v>
      </c>
      <c r="BM143" s="23">
        <f t="shared" si="61"/>
        <v>0</v>
      </c>
      <c r="BN143" s="23">
        <f t="shared" si="62"/>
        <v>0</v>
      </c>
      <c r="BO143" s="23">
        <f t="shared" si="63"/>
        <v>0</v>
      </c>
      <c r="BP143" s="23">
        <f t="shared" si="64"/>
        <v>0</v>
      </c>
      <c r="BQ143" s="23">
        <f t="shared" si="65"/>
        <v>0</v>
      </c>
      <c r="BR143" s="23">
        <f t="shared" si="77"/>
        <v>0</v>
      </c>
      <c r="BS143" s="23">
        <f t="shared" si="78"/>
        <v>0</v>
      </c>
      <c r="BT143" s="23">
        <f t="shared" si="79"/>
        <v>0</v>
      </c>
      <c r="BX143" s="73">
        <v>2539</v>
      </c>
      <c r="BY143" s="25" t="s">
        <v>930</v>
      </c>
      <c r="BZ143" s="23">
        <f t="shared" si="66"/>
        <v>0</v>
      </c>
      <c r="CA143" s="130">
        <f t="shared" si="67"/>
        <v>0</v>
      </c>
      <c r="CB143" s="156">
        <f t="shared" si="68"/>
        <v>0</v>
      </c>
      <c r="CC143" s="156">
        <f t="shared" si="69"/>
        <v>0</v>
      </c>
      <c r="CD143" s="156">
        <f t="shared" si="70"/>
        <v>0</v>
      </c>
      <c r="CE143" s="156">
        <f t="shared" si="71"/>
        <v>0</v>
      </c>
      <c r="CG143" s="156">
        <f t="shared" si="72"/>
        <v>0</v>
      </c>
      <c r="CH143" s="156">
        <f t="shared" si="73"/>
        <v>0</v>
      </c>
      <c r="CJ143" s="204" t="str">
        <f t="shared" si="74"/>
        <v>ok</v>
      </c>
      <c r="CK143" s="205">
        <f t="shared" si="56"/>
        <v>0</v>
      </c>
      <c r="CL143">
        <f t="shared" si="80"/>
        <v>0</v>
      </c>
      <c r="CN143" s="216">
        <f t="shared" si="75"/>
        <v>0</v>
      </c>
      <c r="CO143" s="216">
        <f t="shared" si="76"/>
        <v>0</v>
      </c>
      <c r="CP143" s="216">
        <f t="shared" si="55"/>
        <v>0</v>
      </c>
      <c r="CQ143" s="156">
        <f t="shared" si="57"/>
        <v>0</v>
      </c>
    </row>
    <row r="144" spans="1:95" x14ac:dyDescent="0.2">
      <c r="A144" s="73">
        <v>2543</v>
      </c>
      <c r="B144" s="25" t="s">
        <v>931</v>
      </c>
      <c r="C144" s="25" t="s">
        <v>702</v>
      </c>
      <c r="D144" s="78"/>
      <c r="E144" s="78"/>
      <c r="F144" s="78"/>
      <c r="G144" s="78"/>
      <c r="H144" s="147">
        <f t="array" ref="H144">SUM(IF('SAP report test'!$A$2:$A$2298=$A144,IF('SAP report test'!$D$2:$D$2298="CI04",'SAP report test'!$N$2:$N$2298)))</f>
        <v>0</v>
      </c>
      <c r="I144" s="148"/>
      <c r="J144" s="148"/>
      <c r="K144" s="149"/>
      <c r="L144" s="147">
        <f>SUMIF(Balances!$A$5:$A$313,$A144,Balances!$P$5:$P$313)-SUMIF(Funding!$A$6:$A$294,$A144,Funding!$D$6:$D$294)</f>
        <v>0</v>
      </c>
      <c r="M144" s="148"/>
      <c r="N144" s="148"/>
      <c r="O144" s="149"/>
      <c r="P144" s="147">
        <f>SUMIF(Balances!$A$5:$A$313,$A144,Balances!$Q$5:$Q$313)-SUMIF(Funding!$A$6:$A$294,$A144,Funding!$E$6:$E$294)</f>
        <v>0</v>
      </c>
      <c r="Q144" s="148"/>
      <c r="R144" s="148"/>
      <c r="S144" s="149"/>
      <c r="T144" s="147">
        <f>SUMIF(Balances!$A$5:$A$313,$A144,Balances!$R$5:$R$313)-SUMIF(Funding!$A$6:$A$294,$A144,Funding!$F$6:$F$294)</f>
        <v>0</v>
      </c>
      <c r="U144" s="148"/>
      <c r="V144" s="148"/>
      <c r="W144" s="149"/>
      <c r="X144" s="147">
        <f>SUMIF(Balances!$A$7:$A$313,$A144,Balances!$S$7:$S$313)</f>
        <v>0</v>
      </c>
      <c r="Y144" s="148"/>
      <c r="Z144" s="148"/>
      <c r="AA144" s="149"/>
      <c r="AB144" s="147">
        <f>SUMIF(Balances!$A$7:$A$313,$A144,Balances!$T$7:$T$313)</f>
        <v>0</v>
      </c>
      <c r="AC144" s="148"/>
      <c r="AD144" s="148"/>
      <c r="AE144" s="149"/>
      <c r="AF144" s="147"/>
      <c r="AG144" s="148"/>
      <c r="AH144" s="148"/>
      <c r="AI144" s="149"/>
      <c r="AJ144" s="147">
        <f t="array" ref="AJ144">SUM(IF('SAP report test'!$A$2:$A$2298=$A144,IF('SAP report test'!$D$2:$D$2298="CI03",'SAP report test'!$N$2:$N$2298)))+SUMIF(Balances!$A$7:$A$313,$A144,Balances!$V$7:$V$313)</f>
        <v>0</v>
      </c>
      <c r="AK144" s="148"/>
      <c r="AL144" s="148"/>
      <c r="AM144" s="149"/>
      <c r="AN144" s="147">
        <f>SUMIF(Balances!$A$5:$A$313,$A144,Balances!$O$5:$O$313)-SUMIF(Funding!$A$6:$A$294,$A144,Funding!$K$6:$K$294)</f>
        <v>0</v>
      </c>
      <c r="AO144" s="148"/>
      <c r="AP144" s="148"/>
      <c r="AQ144" s="149"/>
      <c r="AS144" s="23">
        <f>SUM(D144:AQ145)</f>
        <v>0</v>
      </c>
      <c r="AT144" s="42"/>
      <c r="AU144" s="23">
        <f>SUM(AS144:AT144)</f>
        <v>0</v>
      </c>
      <c r="AW144" s="23">
        <f>SUM(AN144:AQ145)</f>
        <v>0</v>
      </c>
      <c r="AX144" s="23">
        <f>SUM(H144:K145)</f>
        <v>0</v>
      </c>
      <c r="AY144" s="23">
        <f>SUM(L144:O145)</f>
        <v>0</v>
      </c>
      <c r="AZ144" s="23">
        <f>SUM(P144:S145)</f>
        <v>0</v>
      </c>
      <c r="BA144" s="23">
        <f>SUM(T144:W145)</f>
        <v>0</v>
      </c>
      <c r="BB144" s="23">
        <f>SUM(X144:AA145)</f>
        <v>0</v>
      </c>
      <c r="BC144" s="23">
        <f>SUM(AB144:AE145)</f>
        <v>0</v>
      </c>
      <c r="BD144" s="23">
        <f>SUM(AF144:AI145)</f>
        <v>0</v>
      </c>
      <c r="BE144" s="23">
        <f>SUM(AJ144:AM145)</f>
        <v>0</v>
      </c>
      <c r="BF144" s="23">
        <f>SUM(AW144:BE144)</f>
        <v>0</v>
      </c>
      <c r="BG144" s="23">
        <f>SUM(AS144-BF144)</f>
        <v>0</v>
      </c>
      <c r="BH144" s="23">
        <f>SUM(AW144:BD144)</f>
        <v>0</v>
      </c>
      <c r="BJ144" s="23">
        <f t="shared" si="58"/>
        <v>0</v>
      </c>
      <c r="BK144" s="23">
        <f t="shared" si="59"/>
        <v>0</v>
      </c>
      <c r="BL144" s="23">
        <f t="shared" si="60"/>
        <v>0</v>
      </c>
      <c r="BM144" s="23">
        <f t="shared" si="61"/>
        <v>0</v>
      </c>
      <c r="BN144" s="23">
        <f t="shared" si="62"/>
        <v>0</v>
      </c>
      <c r="BO144" s="23">
        <f t="shared" si="63"/>
        <v>0</v>
      </c>
      <c r="BP144" s="23">
        <f t="shared" si="64"/>
        <v>0</v>
      </c>
      <c r="BQ144" s="23">
        <f t="shared" si="65"/>
        <v>0</v>
      </c>
      <c r="BR144" s="23">
        <f t="shared" si="77"/>
        <v>0</v>
      </c>
      <c r="BS144" s="23">
        <f t="shared" si="78"/>
        <v>0</v>
      </c>
      <c r="BT144" s="23">
        <f t="shared" si="79"/>
        <v>0</v>
      </c>
      <c r="BX144" s="73">
        <v>2543</v>
      </c>
      <c r="BY144" s="25" t="s">
        <v>931</v>
      </c>
      <c r="BZ144" s="23">
        <f t="shared" si="66"/>
        <v>0</v>
      </c>
      <c r="CA144" s="130">
        <f t="shared" si="67"/>
        <v>0</v>
      </c>
      <c r="CB144" s="156">
        <f t="shared" si="68"/>
        <v>0</v>
      </c>
      <c r="CC144" s="156">
        <f t="shared" si="69"/>
        <v>0</v>
      </c>
      <c r="CD144" s="156">
        <f t="shared" si="70"/>
        <v>0</v>
      </c>
      <c r="CE144" s="156">
        <f t="shared" si="71"/>
        <v>0</v>
      </c>
      <c r="CG144" s="156">
        <f t="shared" si="72"/>
        <v>0</v>
      </c>
      <c r="CH144" s="156">
        <f t="shared" si="73"/>
        <v>0</v>
      </c>
      <c r="CJ144" s="204" t="str">
        <f t="shared" si="74"/>
        <v>ok</v>
      </c>
      <c r="CK144" s="205">
        <f t="shared" si="56"/>
        <v>0</v>
      </c>
      <c r="CL144">
        <f t="shared" si="80"/>
        <v>0</v>
      </c>
      <c r="CN144" s="216">
        <f t="shared" si="75"/>
        <v>0</v>
      </c>
      <c r="CO144" s="216">
        <f t="shared" si="76"/>
        <v>0</v>
      </c>
      <c r="CP144" s="216">
        <f t="shared" si="55"/>
        <v>0</v>
      </c>
      <c r="CQ144" s="156">
        <f t="shared" si="57"/>
        <v>0</v>
      </c>
    </row>
    <row r="145" spans="1:95" x14ac:dyDescent="0.2">
      <c r="A145" s="73">
        <v>2543</v>
      </c>
      <c r="B145" s="25" t="s">
        <v>931</v>
      </c>
      <c r="C145" s="25" t="s">
        <v>703</v>
      </c>
      <c r="D145" s="78">
        <f t="array" ref="D145">SUM(IF('SAP report test'!$A$2:$A$2298=$A145,IF('SAP report test'!$D$2:$D$2298=D$3,'SAP report test'!$N$2:$N$2298)))-SUM(H145,L145,P145,T145,X145,AB145,AF145,AJ145,AN145)</f>
        <v>0</v>
      </c>
      <c r="E145" s="78">
        <f t="array" ref="E145">SUM(IF('SAP report test'!$A$2:$A$2298=$A145,IF('SAP report test'!$D$2:$D$2298=E$3,'SAP report test'!$N$2:$N$2298)))-SUM(I145,M145,Q145,U145,Y145,AC145,AG145,AK145,AO145)</f>
        <v>0</v>
      </c>
      <c r="F145" s="78">
        <f t="array" ref="F145">SUM(IF('SAP report test'!$A$2:$A$2298=$A145,IF('SAP report test'!$D$2:$D$2298=F$3,'SAP report test'!$N$2:$N$2298)))-SUM(J145,N145,R145,V145,Z145,AD145,AH145,AL145,AP145)</f>
        <v>0</v>
      </c>
      <c r="G145" s="78">
        <f t="array" ref="G145">SUM(IF('SAP report test'!$A$2:$A$2298=$A145,IF('SAP report test'!$D$2:$D$2298=G$3,'SAP report test'!$N$2:$N$2298)))-SUM(K145,O145,S145,W145,AA145,AE145,AI145,AM145,AQ145)</f>
        <v>0</v>
      </c>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S145" s="23"/>
      <c r="AT145" s="42"/>
      <c r="BJ145" s="23">
        <f t="shared" si="58"/>
        <v>0</v>
      </c>
      <c r="BK145" s="23">
        <f t="shared" si="59"/>
        <v>0</v>
      </c>
      <c r="BL145" s="23">
        <f t="shared" si="60"/>
        <v>0</v>
      </c>
      <c r="BM145" s="23">
        <f t="shared" si="61"/>
        <v>0</v>
      </c>
      <c r="BN145" s="23">
        <f t="shared" si="62"/>
        <v>0</v>
      </c>
      <c r="BO145" s="23">
        <f t="shared" si="63"/>
        <v>0</v>
      </c>
      <c r="BP145" s="23">
        <f t="shared" si="64"/>
        <v>0</v>
      </c>
      <c r="BQ145" s="23">
        <f t="shared" si="65"/>
        <v>0</v>
      </c>
      <c r="BR145" s="23">
        <f t="shared" si="77"/>
        <v>0</v>
      </c>
      <c r="BS145" s="23">
        <f t="shared" si="78"/>
        <v>0</v>
      </c>
      <c r="BT145" s="23">
        <f t="shared" si="79"/>
        <v>0</v>
      </c>
      <c r="BX145" s="73">
        <v>2543</v>
      </c>
      <c r="BY145" s="25" t="s">
        <v>931</v>
      </c>
      <c r="BZ145" s="23">
        <f t="shared" si="66"/>
        <v>0</v>
      </c>
      <c r="CA145" s="130">
        <f t="shared" si="67"/>
        <v>0</v>
      </c>
      <c r="CB145" s="156">
        <f t="shared" si="68"/>
        <v>0</v>
      </c>
      <c r="CC145" s="156">
        <f t="shared" si="69"/>
        <v>0</v>
      </c>
      <c r="CD145" s="156">
        <f t="shared" si="70"/>
        <v>0</v>
      </c>
      <c r="CE145" s="156">
        <f t="shared" si="71"/>
        <v>0</v>
      </c>
      <c r="CG145" s="156">
        <f t="shared" si="72"/>
        <v>0</v>
      </c>
      <c r="CH145" s="156">
        <f t="shared" si="73"/>
        <v>0</v>
      </c>
      <c r="CJ145" s="204" t="str">
        <f t="shared" si="74"/>
        <v>ok</v>
      </c>
      <c r="CK145" s="205">
        <f t="shared" si="56"/>
        <v>0</v>
      </c>
      <c r="CL145">
        <f t="shared" si="80"/>
        <v>0</v>
      </c>
      <c r="CN145" s="216">
        <f t="shared" si="75"/>
        <v>0</v>
      </c>
      <c r="CO145" s="216">
        <f t="shared" si="76"/>
        <v>0</v>
      </c>
      <c r="CP145" s="216">
        <f t="shared" si="55"/>
        <v>0</v>
      </c>
      <c r="CQ145" s="156">
        <f t="shared" si="57"/>
        <v>0</v>
      </c>
    </row>
    <row r="146" spans="1:95" x14ac:dyDescent="0.2">
      <c r="A146" s="73">
        <v>2555</v>
      </c>
      <c r="B146" s="25" t="s">
        <v>932</v>
      </c>
      <c r="C146" s="25" t="s">
        <v>702</v>
      </c>
      <c r="D146" s="78"/>
      <c r="E146" s="78"/>
      <c r="F146" s="78"/>
      <c r="G146" s="78"/>
      <c r="H146" s="147">
        <f t="array" ref="H146">SUM(IF('SAP report test'!$A$2:$A$2298=$A146,IF('SAP report test'!$D$2:$D$2298="CI04",'SAP report test'!$N$2:$N$2298)))</f>
        <v>0</v>
      </c>
      <c r="I146" s="148"/>
      <c r="J146" s="148"/>
      <c r="K146" s="149"/>
      <c r="L146" s="147">
        <f>SUMIF(Balances!$A$5:$A$313,$A146,Balances!$P$5:$P$313)-SUMIF(Funding!$A$6:$A$294,$A146,Funding!$D$6:$D$294)</f>
        <v>0</v>
      </c>
      <c r="M146" s="148"/>
      <c r="N146" s="148"/>
      <c r="O146" s="149"/>
      <c r="P146" s="147">
        <f>SUMIF(Balances!$A$5:$A$313,$A146,Balances!$Q$5:$Q$313)-SUMIF(Funding!$A$6:$A$294,$A146,Funding!$E$6:$E$294)</f>
        <v>0</v>
      </c>
      <c r="Q146" s="148"/>
      <c r="R146" s="148"/>
      <c r="S146" s="149"/>
      <c r="T146" s="147">
        <f>SUMIF(Balances!$A$5:$A$313,$A146,Balances!$R$5:$R$313)-SUMIF(Funding!$A$6:$A$294,$A146,Funding!$F$6:$F$294)</f>
        <v>0</v>
      </c>
      <c r="U146" s="148"/>
      <c r="V146" s="148"/>
      <c r="W146" s="149"/>
      <c r="X146" s="147">
        <f>SUMIF(Balances!$A$7:$A$313,$A146,Balances!$S$7:$S$313)</f>
        <v>0</v>
      </c>
      <c r="Y146" s="148"/>
      <c r="Z146" s="148"/>
      <c r="AA146" s="149"/>
      <c r="AB146" s="147">
        <f>SUMIF(Balances!$A$7:$A$313,$A146,Balances!$T$7:$T$313)</f>
        <v>0</v>
      </c>
      <c r="AC146" s="148"/>
      <c r="AD146" s="148"/>
      <c r="AE146" s="149"/>
      <c r="AF146" s="147"/>
      <c r="AG146" s="148"/>
      <c r="AH146" s="148"/>
      <c r="AI146" s="149"/>
      <c r="AJ146" s="147">
        <f t="array" ref="AJ146">SUM(IF('SAP report test'!$A$2:$A$2298=$A146,IF('SAP report test'!$D$2:$D$2298="CI03",'SAP report test'!$N$2:$N$2298)))+SUMIF(Balances!$A$7:$A$313,$A146,Balances!$V$7:$V$313)</f>
        <v>0</v>
      </c>
      <c r="AK146" s="148"/>
      <c r="AL146" s="148"/>
      <c r="AM146" s="149"/>
      <c r="AN146" s="147">
        <f>SUMIF(Balances!$A$5:$A$313,$A146,Balances!$O$5:$O$313)-SUMIF(Funding!$A$6:$A$294,$A146,Funding!$K$6:$K$294)</f>
        <v>-43489.63</v>
      </c>
      <c r="AO146" s="148"/>
      <c r="AP146" s="148"/>
      <c r="AQ146" s="149"/>
      <c r="AS146" s="23">
        <f>SUM(D146:AQ147)</f>
        <v>-41121.629999999997</v>
      </c>
      <c r="AT146" s="42"/>
      <c r="AU146" s="23">
        <f>SUM(AS146:AT146)</f>
        <v>-41121.629999999997</v>
      </c>
      <c r="AW146" s="23">
        <f>SUM(AN146:AQ147)</f>
        <v>-41121.629999999997</v>
      </c>
      <c r="AX146" s="23">
        <f>SUM(H146:K147)</f>
        <v>0</v>
      </c>
      <c r="AY146" s="23">
        <f>SUM(L146:O147)</f>
        <v>0</v>
      </c>
      <c r="AZ146" s="23">
        <f>SUM(P146:S147)</f>
        <v>0</v>
      </c>
      <c r="BA146" s="23">
        <f>SUM(T146:W147)</f>
        <v>0</v>
      </c>
      <c r="BB146" s="23">
        <f>SUM(X146:AA147)</f>
        <v>0</v>
      </c>
      <c r="BC146" s="23">
        <f>SUM(AB146:AE147)</f>
        <v>0</v>
      </c>
      <c r="BD146" s="23">
        <f>SUM(AF146:AI147)</f>
        <v>0</v>
      </c>
      <c r="BE146" s="23">
        <f>SUM(AJ146:AM147)</f>
        <v>0</v>
      </c>
      <c r="BF146" s="23">
        <f>SUM(AW146:BE146)</f>
        <v>-41121.629999999997</v>
      </c>
      <c r="BG146" s="23">
        <f>SUM(AS146-BF146)</f>
        <v>0</v>
      </c>
      <c r="BH146" s="23">
        <f>SUM(AW146:BD146)</f>
        <v>-41121.629999999997</v>
      </c>
      <c r="BJ146" s="23">
        <f t="shared" si="58"/>
        <v>-41121.629999999997</v>
      </c>
      <c r="BK146" s="23">
        <f t="shared" si="59"/>
        <v>0</v>
      </c>
      <c r="BL146" s="23">
        <f t="shared" si="60"/>
        <v>0</v>
      </c>
      <c r="BM146" s="23">
        <f t="shared" si="61"/>
        <v>0</v>
      </c>
      <c r="BN146" s="23">
        <f t="shared" si="62"/>
        <v>0</v>
      </c>
      <c r="BO146" s="23">
        <f t="shared" si="63"/>
        <v>0</v>
      </c>
      <c r="BP146" s="23">
        <f t="shared" si="64"/>
        <v>0</v>
      </c>
      <c r="BQ146" s="23">
        <f t="shared" si="65"/>
        <v>0</v>
      </c>
      <c r="BR146" s="23">
        <f t="shared" si="77"/>
        <v>-41121.629999999997</v>
      </c>
      <c r="BS146" s="23">
        <f t="shared" si="78"/>
        <v>0</v>
      </c>
      <c r="BT146" s="23">
        <f t="shared" si="79"/>
        <v>-41121.629999999997</v>
      </c>
      <c r="BX146" s="73">
        <v>2555</v>
      </c>
      <c r="BY146" s="25" t="s">
        <v>932</v>
      </c>
      <c r="BZ146" s="23">
        <f t="shared" si="66"/>
        <v>-41121.629999999997</v>
      </c>
      <c r="CA146" s="130">
        <f t="shared" si="67"/>
        <v>0</v>
      </c>
      <c r="CB146" s="156">
        <f t="shared" si="68"/>
        <v>-41121.629999999997</v>
      </c>
      <c r="CC146" s="156">
        <f t="shared" si="69"/>
        <v>-41122</v>
      </c>
      <c r="CD146" s="156">
        <f t="shared" si="70"/>
        <v>0</v>
      </c>
      <c r="CE146" s="156">
        <f t="shared" si="71"/>
        <v>-41122</v>
      </c>
      <c r="CG146" s="156">
        <f t="shared" si="72"/>
        <v>0.37000000000261934</v>
      </c>
      <c r="CH146" s="156">
        <f t="shared" si="73"/>
        <v>0</v>
      </c>
      <c r="CJ146" s="204" t="str">
        <f t="shared" si="74"/>
        <v>ok</v>
      </c>
      <c r="CK146" s="205">
        <f t="shared" si="56"/>
        <v>0</v>
      </c>
      <c r="CL146">
        <f t="shared" si="80"/>
        <v>0</v>
      </c>
      <c r="CN146" s="216">
        <f t="shared" si="75"/>
        <v>-41121.629999999997</v>
      </c>
      <c r="CO146" s="216">
        <f t="shared" si="76"/>
        <v>0</v>
      </c>
      <c r="CP146" s="216">
        <f t="shared" si="55"/>
        <v>-41121.629999999997</v>
      </c>
      <c r="CQ146" s="156">
        <f t="shared" si="57"/>
        <v>0</v>
      </c>
    </row>
    <row r="147" spans="1:95" x14ac:dyDescent="0.2">
      <c r="A147" s="73">
        <v>2555</v>
      </c>
      <c r="B147" s="25" t="s">
        <v>932</v>
      </c>
      <c r="C147" s="25" t="s">
        <v>703</v>
      </c>
      <c r="D147" s="78">
        <f t="array" ref="D147">SUM(IF('SAP report test'!$A$2:$A$2298=$A147,IF('SAP report test'!$D$2:$D$2298=D$3,'SAP report test'!$N$2:$N$2298)))-SUM(H147,L147,P147,T147,X147,AB147,AF147,AJ147,AN147)</f>
        <v>0</v>
      </c>
      <c r="E147" s="78">
        <f t="array" ref="E147">SUM(IF('SAP report test'!$A$2:$A$2298=$A147,IF('SAP report test'!$D$2:$D$2298=E$3,'SAP report test'!$N$2:$N$2298)))-SUM(I147,M147,Q147,U147,Y147,AC147,AG147,AK147,AO147)</f>
        <v>0</v>
      </c>
      <c r="F147" s="78">
        <f t="array" ref="F147">SUM(IF('SAP report test'!$A$2:$A$2298=$A147,IF('SAP report test'!$D$2:$D$2298=F$3,'SAP report test'!$N$2:$N$2298)))-SUM(J147,N147,R147,V147,Z147,AD147,AH147,AL147,AP147)</f>
        <v>0</v>
      </c>
      <c r="G147" s="78">
        <f t="array" ref="G147">SUM(IF('SAP report test'!$A$2:$A$2298=$A147,IF('SAP report test'!$D$2:$D$2298=G$3,'SAP report test'!$N$2:$N$2298)))-SUM(K147,O147,S147,W147,AA147,AE147,AI147,AM147,AQ147)</f>
        <v>0</v>
      </c>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v>2368</v>
      </c>
      <c r="AQ147" s="62"/>
      <c r="AS147" s="23"/>
      <c r="AT147" s="42"/>
      <c r="BJ147" s="23">
        <f t="shared" si="58"/>
        <v>0</v>
      </c>
      <c r="BK147" s="23">
        <f t="shared" si="59"/>
        <v>0</v>
      </c>
      <c r="BL147" s="23">
        <f t="shared" si="60"/>
        <v>0</v>
      </c>
      <c r="BM147" s="23">
        <f t="shared" si="61"/>
        <v>0</v>
      </c>
      <c r="BN147" s="23">
        <f t="shared" si="62"/>
        <v>0</v>
      </c>
      <c r="BO147" s="23">
        <f t="shared" si="63"/>
        <v>0</v>
      </c>
      <c r="BP147" s="23">
        <f t="shared" si="64"/>
        <v>0</v>
      </c>
      <c r="BQ147" s="23">
        <f t="shared" si="65"/>
        <v>0</v>
      </c>
      <c r="BR147" s="23">
        <f t="shared" si="77"/>
        <v>0</v>
      </c>
      <c r="BS147" s="23">
        <f t="shared" si="78"/>
        <v>0</v>
      </c>
      <c r="BT147" s="23">
        <f t="shared" si="79"/>
        <v>0</v>
      </c>
      <c r="BX147" s="73">
        <v>2555</v>
      </c>
      <c r="BY147" s="25" t="s">
        <v>932</v>
      </c>
      <c r="BZ147" s="23">
        <f t="shared" si="66"/>
        <v>0</v>
      </c>
      <c r="CA147" s="130">
        <f t="shared" si="67"/>
        <v>0</v>
      </c>
      <c r="CB147" s="156">
        <f t="shared" si="68"/>
        <v>0</v>
      </c>
      <c r="CC147" s="156">
        <f t="shared" si="69"/>
        <v>0</v>
      </c>
      <c r="CD147" s="156">
        <f t="shared" si="70"/>
        <v>0</v>
      </c>
      <c r="CE147" s="156">
        <f t="shared" si="71"/>
        <v>0</v>
      </c>
      <c r="CG147" s="156">
        <f t="shared" si="72"/>
        <v>0</v>
      </c>
      <c r="CH147" s="156">
        <f t="shared" si="73"/>
        <v>0</v>
      </c>
      <c r="CJ147" s="204" t="str">
        <f t="shared" si="74"/>
        <v>ok</v>
      </c>
      <c r="CK147" s="205">
        <f t="shared" si="56"/>
        <v>0</v>
      </c>
      <c r="CL147">
        <f t="shared" si="80"/>
        <v>0</v>
      </c>
      <c r="CN147" s="216">
        <f t="shared" si="75"/>
        <v>0</v>
      </c>
      <c r="CO147" s="216">
        <f t="shared" si="76"/>
        <v>0</v>
      </c>
      <c r="CP147" s="216">
        <f t="shared" si="55"/>
        <v>0</v>
      </c>
      <c r="CQ147" s="156">
        <f t="shared" si="57"/>
        <v>0</v>
      </c>
    </row>
    <row r="148" spans="1:95" x14ac:dyDescent="0.2">
      <c r="A148" s="73">
        <v>2560</v>
      </c>
      <c r="B148" s="25" t="s">
        <v>1085</v>
      </c>
      <c r="C148" s="25" t="s">
        <v>702</v>
      </c>
      <c r="D148" s="78"/>
      <c r="E148" s="78"/>
      <c r="F148" s="78"/>
      <c r="G148" s="78"/>
      <c r="H148" s="147">
        <f t="array" ref="H148">SUM(IF('SAP report test'!$A$2:$A$2298=$A148,IF('SAP report test'!$D$2:$D$2298="CI04",'SAP report test'!$N$2:$N$2298)))</f>
        <v>0</v>
      </c>
      <c r="I148" s="148"/>
      <c r="J148" s="148"/>
      <c r="K148" s="149"/>
      <c r="L148" s="147">
        <f>SUMIF(Balances!$A$5:$A$313,$A148,Balances!$P$5:$P$313)-SUMIF(Funding!$A$6:$A$294,$A148,Funding!$D$6:$D$294)</f>
        <v>0</v>
      </c>
      <c r="M148" s="148"/>
      <c r="N148" s="148"/>
      <c r="O148" s="149"/>
      <c r="P148" s="147">
        <f>SUMIF(Balances!$A$5:$A$313,$A148,Balances!$Q$5:$Q$313)-SUMIF(Funding!$A$6:$A$294,$A148,Funding!$E$6:$E$294)</f>
        <v>0</v>
      </c>
      <c r="Q148" s="148"/>
      <c r="R148" s="148"/>
      <c r="S148" s="149"/>
      <c r="T148" s="147">
        <f>SUMIF(Balances!$A$5:$A$313,$A148,Balances!$R$5:$R$313)-SUMIF(Funding!$A$6:$A$294,$A148,Funding!$F$6:$F$294)</f>
        <v>0</v>
      </c>
      <c r="U148" s="148"/>
      <c r="V148" s="148"/>
      <c r="W148" s="149"/>
      <c r="X148" s="147">
        <f>SUMIF(Balances!$A$7:$A$313,$A148,Balances!$S$7:$S$313)</f>
        <v>0</v>
      </c>
      <c r="Y148" s="148"/>
      <c r="Z148" s="148"/>
      <c r="AA148" s="149"/>
      <c r="AB148" s="147">
        <f>SUMIF(Balances!$A$7:$A$313,$A148,Balances!$T$7:$T$313)</f>
        <v>0</v>
      </c>
      <c r="AC148" s="148"/>
      <c r="AD148" s="148"/>
      <c r="AE148" s="149"/>
      <c r="AF148" s="147"/>
      <c r="AG148" s="148"/>
      <c r="AH148" s="148"/>
      <c r="AI148" s="149"/>
      <c r="AJ148" s="147">
        <f t="array" ref="AJ148">SUM(IF('SAP report test'!$A$2:$A$2298=$A148,IF('SAP report test'!$D$2:$D$2298="CI03",'SAP report test'!$N$2:$N$2298)))+SUMIF(Balances!$A$7:$A$313,$A148,Balances!$V$7:$V$313)</f>
        <v>0</v>
      </c>
      <c r="AK148" s="148"/>
      <c r="AL148" s="148"/>
      <c r="AM148" s="149"/>
      <c r="AN148" s="147">
        <f>SUMIF(Balances!$A$5:$A$313,$A148,Balances!$O$5:$O$313)-SUMIF(Funding!$A$6:$A$294,$A148,Funding!$K$6:$K$294)</f>
        <v>-20522.75</v>
      </c>
      <c r="AO148" s="148"/>
      <c r="AP148" s="148"/>
      <c r="AQ148" s="149"/>
      <c r="AS148" s="23">
        <f>SUM(D148:AQ149)</f>
        <v>-20522.75</v>
      </c>
      <c r="AT148" s="130"/>
      <c r="AU148" s="23">
        <f>SUM(AS148:AT148)</f>
        <v>-20522.75</v>
      </c>
      <c r="AW148" s="23">
        <f>SUM(AN148:AQ149)</f>
        <v>-20522.75</v>
      </c>
      <c r="AX148" s="23">
        <f>SUM(H148:K149)</f>
        <v>0</v>
      </c>
      <c r="AY148" s="23">
        <f>SUM(L148:O149)</f>
        <v>0</v>
      </c>
      <c r="AZ148" s="23">
        <f>SUM(P148:S149)</f>
        <v>0</v>
      </c>
      <c r="BA148" s="23">
        <f>SUM(T148:W149)</f>
        <v>0</v>
      </c>
      <c r="BB148" s="23">
        <f>SUM(X148:AA149)</f>
        <v>0</v>
      </c>
      <c r="BC148" s="23">
        <f>SUM(AB148:AE149)</f>
        <v>0</v>
      </c>
      <c r="BD148" s="23">
        <f>SUM(AF148:AI149)</f>
        <v>0</v>
      </c>
      <c r="BE148" s="23">
        <f>SUM(AJ148:AM149)</f>
        <v>0</v>
      </c>
      <c r="BF148" s="23">
        <f>SUM(AW148:BE148)</f>
        <v>-20522.75</v>
      </c>
      <c r="BG148" s="23">
        <f>SUM(AS148-BF148)</f>
        <v>0</v>
      </c>
      <c r="BH148" s="23">
        <f>SUM(AW148:BD148)</f>
        <v>-20522.75</v>
      </c>
      <c r="BJ148" s="23">
        <f t="shared" si="58"/>
        <v>-20522.75</v>
      </c>
      <c r="BK148" s="23">
        <f t="shared" si="59"/>
        <v>0</v>
      </c>
      <c r="BL148" s="23">
        <f t="shared" si="60"/>
        <v>0</v>
      </c>
      <c r="BM148" s="23">
        <f t="shared" si="61"/>
        <v>0</v>
      </c>
      <c r="BN148" s="23">
        <f t="shared" si="62"/>
        <v>0</v>
      </c>
      <c r="BO148" s="23">
        <f t="shared" si="63"/>
        <v>0</v>
      </c>
      <c r="BP148" s="23">
        <f t="shared" si="64"/>
        <v>0</v>
      </c>
      <c r="BQ148" s="23">
        <f t="shared" si="65"/>
        <v>0</v>
      </c>
      <c r="BR148" s="23">
        <f t="shared" si="77"/>
        <v>-20522.75</v>
      </c>
      <c r="BS148" s="23">
        <f t="shared" si="78"/>
        <v>0</v>
      </c>
      <c r="BT148" s="23">
        <f t="shared" si="79"/>
        <v>-20522.75</v>
      </c>
      <c r="BX148" s="73">
        <v>2560</v>
      </c>
      <c r="BY148" s="25" t="s">
        <v>1085</v>
      </c>
      <c r="BZ148" s="23">
        <f t="shared" si="66"/>
        <v>-20522.75</v>
      </c>
      <c r="CA148" s="130">
        <f t="shared" si="67"/>
        <v>0</v>
      </c>
      <c r="CB148" s="156">
        <f t="shared" si="68"/>
        <v>-20522.75</v>
      </c>
      <c r="CC148" s="156">
        <f t="shared" si="69"/>
        <v>-20523</v>
      </c>
      <c r="CD148" s="156">
        <f t="shared" si="70"/>
        <v>0</v>
      </c>
      <c r="CE148" s="156">
        <f t="shared" si="71"/>
        <v>-20523</v>
      </c>
      <c r="CG148" s="156">
        <f t="shared" si="72"/>
        <v>0.25</v>
      </c>
      <c r="CH148" s="156">
        <f t="shared" si="73"/>
        <v>0</v>
      </c>
      <c r="CJ148" s="204" t="str">
        <f t="shared" si="74"/>
        <v>ok</v>
      </c>
      <c r="CK148" s="205">
        <f t="shared" si="56"/>
        <v>0</v>
      </c>
      <c r="CL148">
        <f t="shared" si="80"/>
        <v>0</v>
      </c>
      <c r="CN148" s="216">
        <f t="shared" si="75"/>
        <v>-20522.75</v>
      </c>
      <c r="CO148" s="216">
        <f t="shared" si="76"/>
        <v>0</v>
      </c>
      <c r="CP148" s="216">
        <f t="shared" si="55"/>
        <v>-20522.75</v>
      </c>
      <c r="CQ148" s="156">
        <f t="shared" si="57"/>
        <v>0</v>
      </c>
    </row>
    <row r="149" spans="1:95" x14ac:dyDescent="0.2">
      <c r="A149" s="73">
        <v>2560</v>
      </c>
      <c r="B149" s="25" t="s">
        <v>1085</v>
      </c>
      <c r="C149" s="25" t="s">
        <v>703</v>
      </c>
      <c r="D149" s="78">
        <f t="array" ref="D149">SUM(IF('SAP report test'!$A$2:$A$2298=$A149,IF('SAP report test'!$D$2:$D$2298=D$3,'SAP report test'!$N$2:$N$2298)))-SUM(H149,L149,P149,T149,X149,AB149,AF149,AJ149,AN149)</f>
        <v>0</v>
      </c>
      <c r="E149" s="78">
        <f t="array" ref="E149">SUM(IF('SAP report test'!$A$2:$A$2298=$A149,IF('SAP report test'!$D$2:$D$2298=E$3,'SAP report test'!$N$2:$N$2298)))-SUM(I149,M149,Q149,U149,Y149,AC149,AG149,AK149,AO149)</f>
        <v>0</v>
      </c>
      <c r="F149" s="78">
        <f t="array" ref="F149">SUM(IF('SAP report test'!$A$2:$A$2298=$A149,IF('SAP report test'!$D$2:$D$2298=F$3,'SAP report test'!$N$2:$N$2298)))-SUM(J149,N149,R149,V149,Z149,AD149,AH149,AL149,AP149)</f>
        <v>0</v>
      </c>
      <c r="G149" s="78">
        <f t="array" ref="G149">SUM(IF('SAP report test'!$A$2:$A$2298=$A149,IF('SAP report test'!$D$2:$D$2298=G$3,'SAP report test'!$N$2:$N$2298)))-SUM(K149,O149,S149,W149,AA149,AE149,AI149,AM149,AQ149)</f>
        <v>0</v>
      </c>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S149" s="23"/>
      <c r="AT149" s="42"/>
      <c r="BJ149" s="23">
        <f t="shared" si="58"/>
        <v>0</v>
      </c>
      <c r="BK149" s="23">
        <f t="shared" si="59"/>
        <v>0</v>
      </c>
      <c r="BL149" s="23">
        <f t="shared" si="60"/>
        <v>0</v>
      </c>
      <c r="BM149" s="23">
        <f t="shared" si="61"/>
        <v>0</v>
      </c>
      <c r="BN149" s="23">
        <f t="shared" si="62"/>
        <v>0</v>
      </c>
      <c r="BO149" s="23">
        <f t="shared" si="63"/>
        <v>0</v>
      </c>
      <c r="BP149" s="23">
        <f t="shared" si="64"/>
        <v>0</v>
      </c>
      <c r="BQ149" s="23">
        <f t="shared" si="65"/>
        <v>0</v>
      </c>
      <c r="BR149" s="23">
        <f t="shared" si="77"/>
        <v>0</v>
      </c>
      <c r="BS149" s="23">
        <f t="shared" si="78"/>
        <v>0</v>
      </c>
      <c r="BT149" s="23">
        <f t="shared" si="79"/>
        <v>0</v>
      </c>
      <c r="BX149" s="73">
        <v>2560</v>
      </c>
      <c r="BY149" s="25" t="s">
        <v>1085</v>
      </c>
      <c r="BZ149" s="23">
        <f t="shared" si="66"/>
        <v>0</v>
      </c>
      <c r="CA149" s="130">
        <f t="shared" si="67"/>
        <v>0</v>
      </c>
      <c r="CB149" s="156">
        <f t="shared" si="68"/>
        <v>0</v>
      </c>
      <c r="CC149" s="156">
        <f t="shared" si="69"/>
        <v>0</v>
      </c>
      <c r="CD149" s="156">
        <f t="shared" si="70"/>
        <v>0</v>
      </c>
      <c r="CE149" s="156">
        <f t="shared" si="71"/>
        <v>0</v>
      </c>
      <c r="CG149" s="156">
        <f t="shared" si="72"/>
        <v>0</v>
      </c>
      <c r="CH149" s="156">
        <f t="shared" si="73"/>
        <v>0</v>
      </c>
      <c r="CJ149" s="204" t="str">
        <f t="shared" si="74"/>
        <v>ok</v>
      </c>
      <c r="CK149" s="205">
        <f t="shared" si="56"/>
        <v>0</v>
      </c>
      <c r="CL149">
        <f t="shared" si="80"/>
        <v>0</v>
      </c>
      <c r="CN149" s="216">
        <f t="shared" si="75"/>
        <v>0</v>
      </c>
      <c r="CO149" s="216">
        <f t="shared" si="76"/>
        <v>0</v>
      </c>
      <c r="CP149" s="216">
        <f t="shared" si="55"/>
        <v>0</v>
      </c>
      <c r="CQ149" s="156">
        <f t="shared" si="57"/>
        <v>0</v>
      </c>
    </row>
    <row r="150" spans="1:95" x14ac:dyDescent="0.2">
      <c r="A150" s="73">
        <v>2561</v>
      </c>
      <c r="B150" s="25" t="s">
        <v>868</v>
      </c>
      <c r="C150" s="25" t="s">
        <v>702</v>
      </c>
      <c r="D150" s="78"/>
      <c r="E150" s="78"/>
      <c r="F150" s="78"/>
      <c r="G150" s="78"/>
      <c r="H150" s="147">
        <f t="array" ref="H150">SUM(IF('SAP report test'!$A$2:$A$2298=$A150,IF('SAP report test'!$D$2:$D$2298="CI04",'SAP report test'!$N$2:$N$2298)))</f>
        <v>0</v>
      </c>
      <c r="I150" s="148"/>
      <c r="J150" s="148"/>
      <c r="K150" s="149"/>
      <c r="L150" s="147">
        <f>SUMIF(Balances!$A$5:$A$313,$A150,Balances!$P$5:$P$313)-SUMIF(Funding!$A$6:$A$294,$A150,Funding!$D$6:$D$294)</f>
        <v>0</v>
      </c>
      <c r="M150" s="148"/>
      <c r="N150" s="148"/>
      <c r="O150" s="149"/>
      <c r="P150" s="147">
        <f>SUMIF(Balances!$A$5:$A$313,$A150,Balances!$Q$5:$Q$313)-SUMIF(Funding!$A$6:$A$294,$A150,Funding!$E$6:$E$294)</f>
        <v>0</v>
      </c>
      <c r="Q150" s="148"/>
      <c r="R150" s="148"/>
      <c r="S150" s="149"/>
      <c r="T150" s="147">
        <f>SUMIF(Balances!$A$5:$A$313,$A150,Balances!$R$5:$R$313)-SUMIF(Funding!$A$6:$A$294,$A150,Funding!$F$6:$F$294)</f>
        <v>0</v>
      </c>
      <c r="U150" s="148"/>
      <c r="V150" s="148"/>
      <c r="W150" s="149"/>
      <c r="X150" s="147">
        <f>SUMIF(Balances!$A$7:$A$313,$A150,Balances!$S$7:$S$313)</f>
        <v>0</v>
      </c>
      <c r="Y150" s="148"/>
      <c r="Z150" s="148"/>
      <c r="AA150" s="149"/>
      <c r="AB150" s="147">
        <f>SUMIF(Balances!$A$7:$A$313,$A150,Balances!$T$7:$T$313)</f>
        <v>0</v>
      </c>
      <c r="AC150" s="148"/>
      <c r="AD150" s="148"/>
      <c r="AE150" s="149"/>
      <c r="AF150" s="147"/>
      <c r="AG150" s="148"/>
      <c r="AH150" s="148"/>
      <c r="AI150" s="149"/>
      <c r="AJ150" s="147">
        <f t="array" ref="AJ150">SUM(IF('SAP report test'!$A$2:$A$2298=$A150,IF('SAP report test'!$D$2:$D$2298="CI03",'SAP report test'!$N$2:$N$2298)))+SUMIF(Balances!$A$7:$A$313,$A150,Balances!$V$7:$V$313)</f>
        <v>0</v>
      </c>
      <c r="AK150" s="148"/>
      <c r="AL150" s="148"/>
      <c r="AM150" s="149"/>
      <c r="AN150" s="147">
        <f>SUMIF(Balances!$A$5:$A$313,$A150,Balances!$O$5:$O$313)-SUMIF(Funding!$A$6:$A$294,$A150,Funding!$K$6:$K$294)</f>
        <v>0</v>
      </c>
      <c r="AO150" s="148"/>
      <c r="AP150" s="148"/>
      <c r="AQ150" s="149"/>
      <c r="AS150" s="23">
        <f>SUM(D150:AQ151)</f>
        <v>0</v>
      </c>
      <c r="AT150" s="42"/>
      <c r="AU150" s="23">
        <f>SUM(AS150:AT150)</f>
        <v>0</v>
      </c>
      <c r="AW150" s="23">
        <f>SUM(AN150:AQ151)</f>
        <v>0</v>
      </c>
      <c r="AX150" s="23">
        <f>SUM(H150:K151)</f>
        <v>0</v>
      </c>
      <c r="AY150" s="23">
        <f>SUM(L150:O151)</f>
        <v>0</v>
      </c>
      <c r="AZ150" s="23">
        <f>SUM(P150:S151)</f>
        <v>0</v>
      </c>
      <c r="BA150" s="23">
        <f>SUM(T150:W151)</f>
        <v>0</v>
      </c>
      <c r="BB150" s="23">
        <f>SUM(X150:AA151)</f>
        <v>0</v>
      </c>
      <c r="BC150" s="23">
        <f>SUM(AB150:AE151)</f>
        <v>0</v>
      </c>
      <c r="BD150" s="23">
        <f>SUM(AF150:AI151)</f>
        <v>0</v>
      </c>
      <c r="BE150" s="23">
        <f>SUM(AJ150:AM151)</f>
        <v>0</v>
      </c>
      <c r="BF150" s="23">
        <f>SUM(AW150:BE150)</f>
        <v>0</v>
      </c>
      <c r="BG150" s="23">
        <f>SUM(AS150-BF150)</f>
        <v>0</v>
      </c>
      <c r="BH150" s="23">
        <f>SUM(AW150:BD150)</f>
        <v>0</v>
      </c>
      <c r="BJ150" s="23">
        <f t="shared" si="58"/>
        <v>0</v>
      </c>
      <c r="BK150" s="23">
        <f t="shared" si="59"/>
        <v>0</v>
      </c>
      <c r="BL150" s="23">
        <f t="shared" si="60"/>
        <v>0</v>
      </c>
      <c r="BM150" s="23">
        <f t="shared" si="61"/>
        <v>0</v>
      </c>
      <c r="BN150" s="23">
        <f t="shared" si="62"/>
        <v>0</v>
      </c>
      <c r="BO150" s="23">
        <f t="shared" si="63"/>
        <v>0</v>
      </c>
      <c r="BP150" s="23">
        <f t="shared" si="64"/>
        <v>0</v>
      </c>
      <c r="BQ150" s="23">
        <f t="shared" si="65"/>
        <v>0</v>
      </c>
      <c r="BR150" s="23">
        <f t="shared" si="77"/>
        <v>0</v>
      </c>
      <c r="BS150" s="23">
        <f t="shared" si="78"/>
        <v>0</v>
      </c>
      <c r="BT150" s="23">
        <f t="shared" si="79"/>
        <v>0</v>
      </c>
      <c r="BX150" s="73">
        <v>2561</v>
      </c>
      <c r="BY150" s="25" t="s">
        <v>868</v>
      </c>
      <c r="BZ150" s="23">
        <f t="shared" si="66"/>
        <v>0</v>
      </c>
      <c r="CA150" s="130">
        <f t="shared" si="67"/>
        <v>0</v>
      </c>
      <c r="CB150" s="156">
        <f t="shared" si="68"/>
        <v>0</v>
      </c>
      <c r="CC150" s="156">
        <f t="shared" si="69"/>
        <v>0</v>
      </c>
      <c r="CD150" s="156">
        <f t="shared" si="70"/>
        <v>0</v>
      </c>
      <c r="CE150" s="156">
        <f t="shared" si="71"/>
        <v>0</v>
      </c>
      <c r="CG150" s="156">
        <f t="shared" si="72"/>
        <v>0</v>
      </c>
      <c r="CH150" s="156">
        <f t="shared" si="73"/>
        <v>0</v>
      </c>
      <c r="CJ150" s="204" t="str">
        <f t="shared" si="74"/>
        <v>ok</v>
      </c>
      <c r="CK150" s="205">
        <f t="shared" si="56"/>
        <v>0</v>
      </c>
      <c r="CL150">
        <f t="shared" si="80"/>
        <v>0</v>
      </c>
      <c r="CN150" s="216">
        <f t="shared" si="75"/>
        <v>0</v>
      </c>
      <c r="CO150" s="216">
        <f t="shared" si="76"/>
        <v>0</v>
      </c>
      <c r="CP150" s="216">
        <f t="shared" si="55"/>
        <v>0</v>
      </c>
      <c r="CQ150" s="156">
        <f t="shared" si="57"/>
        <v>0</v>
      </c>
    </row>
    <row r="151" spans="1:95" x14ac:dyDescent="0.2">
      <c r="A151" s="73">
        <v>2561</v>
      </c>
      <c r="B151" s="25" t="s">
        <v>868</v>
      </c>
      <c r="C151" s="25" t="s">
        <v>703</v>
      </c>
      <c r="D151" s="78">
        <f t="array" ref="D151">SUM(IF('SAP report test'!$A$2:$A$2298=$A151,IF('SAP report test'!$D$2:$D$2298=D$3,'SAP report test'!$N$2:$N$2298)))-SUM(H151,L151,P151,T151,X151,AB151,AF151,AJ151,AN151)</f>
        <v>0</v>
      </c>
      <c r="E151" s="78">
        <f t="array" ref="E151">SUM(IF('SAP report test'!$A$2:$A$2298=$A151,IF('SAP report test'!$D$2:$D$2298=E$3,'SAP report test'!$N$2:$N$2298)))-SUM(I151,M151,Q151,U151,Y151,AC151,AG151,AK151,AO151)</f>
        <v>0</v>
      </c>
      <c r="F151" s="78">
        <f t="array" ref="F151">SUM(IF('SAP report test'!$A$2:$A$2298=$A151,IF('SAP report test'!$D$2:$D$2298=F$3,'SAP report test'!$N$2:$N$2298)))-SUM(J151,N151,R151,V151,Z151,AD151,AH151,AL151,AP151)</f>
        <v>0</v>
      </c>
      <c r="G151" s="78">
        <f t="array" ref="G151">SUM(IF('SAP report test'!$A$2:$A$2298=$A151,IF('SAP report test'!$D$2:$D$2298=G$3,'SAP report test'!$N$2:$N$2298)))-SUM(K151,O151,S151,W151,AA151,AE151,AI151,AM151,AQ151)</f>
        <v>0</v>
      </c>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S151" s="23"/>
      <c r="AT151" s="42"/>
      <c r="BJ151" s="23">
        <f t="shared" si="58"/>
        <v>0</v>
      </c>
      <c r="BK151" s="23">
        <f t="shared" si="59"/>
        <v>0</v>
      </c>
      <c r="BL151" s="23">
        <f t="shared" si="60"/>
        <v>0</v>
      </c>
      <c r="BM151" s="23">
        <f t="shared" si="61"/>
        <v>0</v>
      </c>
      <c r="BN151" s="23">
        <f t="shared" si="62"/>
        <v>0</v>
      </c>
      <c r="BO151" s="23">
        <f t="shared" si="63"/>
        <v>0</v>
      </c>
      <c r="BP151" s="23">
        <f t="shared" si="64"/>
        <v>0</v>
      </c>
      <c r="BQ151" s="23">
        <f t="shared" si="65"/>
        <v>0</v>
      </c>
      <c r="BR151" s="23">
        <f t="shared" si="77"/>
        <v>0</v>
      </c>
      <c r="BS151" s="23">
        <f t="shared" si="78"/>
        <v>0</v>
      </c>
      <c r="BT151" s="23">
        <f t="shared" si="79"/>
        <v>0</v>
      </c>
      <c r="BX151" s="73">
        <v>2561</v>
      </c>
      <c r="BY151" s="25" t="s">
        <v>868</v>
      </c>
      <c r="BZ151" s="23">
        <f t="shared" si="66"/>
        <v>0</v>
      </c>
      <c r="CA151" s="130">
        <f t="shared" si="67"/>
        <v>0</v>
      </c>
      <c r="CB151" s="156">
        <f t="shared" si="68"/>
        <v>0</v>
      </c>
      <c r="CC151" s="156">
        <f t="shared" si="69"/>
        <v>0</v>
      </c>
      <c r="CD151" s="156">
        <f t="shared" si="70"/>
        <v>0</v>
      </c>
      <c r="CE151" s="156">
        <f t="shared" si="71"/>
        <v>0</v>
      </c>
      <c r="CG151" s="156">
        <f t="shared" si="72"/>
        <v>0</v>
      </c>
      <c r="CH151" s="156">
        <f t="shared" si="73"/>
        <v>0</v>
      </c>
      <c r="CJ151" s="204" t="str">
        <f t="shared" si="74"/>
        <v>ok</v>
      </c>
      <c r="CK151" s="205">
        <f t="shared" si="56"/>
        <v>0</v>
      </c>
      <c r="CL151">
        <f t="shared" si="80"/>
        <v>0</v>
      </c>
      <c r="CN151" s="216">
        <f t="shared" si="75"/>
        <v>0</v>
      </c>
      <c r="CO151" s="216">
        <f t="shared" si="76"/>
        <v>0</v>
      </c>
      <c r="CP151" s="216">
        <f t="shared" si="55"/>
        <v>0</v>
      </c>
      <c r="CQ151" s="156">
        <f t="shared" si="57"/>
        <v>0</v>
      </c>
    </row>
    <row r="152" spans="1:95" x14ac:dyDescent="0.2">
      <c r="A152" s="73">
        <v>2562</v>
      </c>
      <c r="B152" s="25" t="s">
        <v>869</v>
      </c>
      <c r="C152" s="25" t="s">
        <v>702</v>
      </c>
      <c r="D152" s="78"/>
      <c r="E152" s="78"/>
      <c r="F152" s="78"/>
      <c r="G152" s="78"/>
      <c r="H152" s="147">
        <f t="array" ref="H152">SUM(IF('SAP report test'!$A$2:$A$2298=$A152,IF('SAP report test'!$D$2:$D$2298="CI04",'SAP report test'!$N$2:$N$2298)))</f>
        <v>0</v>
      </c>
      <c r="I152" s="148"/>
      <c r="J152" s="148"/>
      <c r="K152" s="149"/>
      <c r="L152" s="147">
        <f>SUMIF(Balances!$A$5:$A$313,$A152,Balances!$P$5:$P$313)-SUMIF(Funding!$A$6:$A$294,$A152,Funding!$D$6:$D$294)</f>
        <v>0</v>
      </c>
      <c r="M152" s="148"/>
      <c r="N152" s="148"/>
      <c r="O152" s="149"/>
      <c r="P152" s="147">
        <f>SUMIF(Balances!$A$5:$A$313,$A152,Balances!$Q$5:$Q$313)-SUMIF(Funding!$A$6:$A$294,$A152,Funding!$E$6:$E$294)</f>
        <v>0</v>
      </c>
      <c r="Q152" s="148"/>
      <c r="R152" s="148"/>
      <c r="S152" s="149"/>
      <c r="T152" s="147">
        <f>SUMIF(Balances!$A$5:$A$313,$A152,Balances!$R$5:$R$313)-SUMIF(Funding!$A$6:$A$294,$A152,Funding!$F$6:$F$294)</f>
        <v>0</v>
      </c>
      <c r="U152" s="148"/>
      <c r="V152" s="148"/>
      <c r="W152" s="149"/>
      <c r="X152" s="147">
        <f>SUMIF(Balances!$A$7:$A$313,$A152,Balances!$S$7:$S$313)</f>
        <v>0</v>
      </c>
      <c r="Y152" s="148"/>
      <c r="Z152" s="148"/>
      <c r="AA152" s="149"/>
      <c r="AB152" s="147">
        <f>SUMIF(Balances!$A$7:$A$313,$A152,Balances!$T$7:$T$313)</f>
        <v>0</v>
      </c>
      <c r="AC152" s="148"/>
      <c r="AD152" s="148"/>
      <c r="AE152" s="149"/>
      <c r="AF152" s="147"/>
      <c r="AG152" s="148"/>
      <c r="AH152" s="148"/>
      <c r="AI152" s="149"/>
      <c r="AJ152" s="147">
        <f t="array" ref="AJ152">SUM(IF('SAP report test'!$A$2:$A$2298=$A152,IF('SAP report test'!$D$2:$D$2298="CI03",'SAP report test'!$N$2:$N$2298)))+SUMIF(Balances!$A$7:$A$313,$A152,Balances!$V$7:$V$313)</f>
        <v>0</v>
      </c>
      <c r="AK152" s="148"/>
      <c r="AL152" s="148"/>
      <c r="AM152" s="149"/>
      <c r="AN152" s="147">
        <f>SUMIF(Balances!$A$5:$A$313,$A152,Balances!$O$5:$O$313)-SUMIF(Funding!$A$6:$A$294,$A152,Funding!$K$6:$K$294)</f>
        <v>0</v>
      </c>
      <c r="AO152" s="148"/>
      <c r="AP152" s="148"/>
      <c r="AQ152" s="149"/>
      <c r="AS152" s="23">
        <f>SUM(D152:AQ153)</f>
        <v>0</v>
      </c>
      <c r="AT152" s="42"/>
      <c r="AU152" s="23">
        <f>SUM(AS152:AT152)</f>
        <v>0</v>
      </c>
      <c r="AW152" s="23">
        <f>SUM(AN152:AQ153)</f>
        <v>0</v>
      </c>
      <c r="AX152" s="23">
        <f>SUM(H152:K153)</f>
        <v>0</v>
      </c>
      <c r="AY152" s="23">
        <f>SUM(L152:O153)</f>
        <v>0</v>
      </c>
      <c r="AZ152" s="23">
        <f>SUM(P152:S153)</f>
        <v>0</v>
      </c>
      <c r="BA152" s="23">
        <f>SUM(T152:W153)</f>
        <v>0</v>
      </c>
      <c r="BB152" s="23">
        <f>SUM(X152:AA153)</f>
        <v>0</v>
      </c>
      <c r="BC152" s="23">
        <f>SUM(AB152:AE153)</f>
        <v>0</v>
      </c>
      <c r="BD152" s="23">
        <f>SUM(AF152:AI153)</f>
        <v>0</v>
      </c>
      <c r="BE152" s="23">
        <f>SUM(AJ152:AM153)</f>
        <v>0</v>
      </c>
      <c r="BF152" s="23">
        <f>SUM(AW152:BE152)</f>
        <v>0</v>
      </c>
      <c r="BG152" s="23">
        <f>SUM(AS152-BF152)</f>
        <v>0</v>
      </c>
      <c r="BH152" s="23">
        <f>SUM(AW152:BD152)</f>
        <v>0</v>
      </c>
      <c r="BJ152" s="23">
        <f t="shared" si="58"/>
        <v>0</v>
      </c>
      <c r="BK152" s="23">
        <f t="shared" si="59"/>
        <v>0</v>
      </c>
      <c r="BL152" s="23">
        <f t="shared" si="60"/>
        <v>0</v>
      </c>
      <c r="BM152" s="23">
        <f t="shared" si="61"/>
        <v>0</v>
      </c>
      <c r="BN152" s="23">
        <f t="shared" si="62"/>
        <v>0</v>
      </c>
      <c r="BO152" s="23">
        <f t="shared" si="63"/>
        <v>0</v>
      </c>
      <c r="BP152" s="23">
        <f t="shared" si="64"/>
        <v>0</v>
      </c>
      <c r="BQ152" s="23">
        <f t="shared" si="65"/>
        <v>0</v>
      </c>
      <c r="BR152" s="23">
        <f t="shared" si="77"/>
        <v>0</v>
      </c>
      <c r="BS152" s="23">
        <f t="shared" si="78"/>
        <v>0</v>
      </c>
      <c r="BT152" s="23">
        <f t="shared" si="79"/>
        <v>0</v>
      </c>
      <c r="BX152" s="73">
        <v>2562</v>
      </c>
      <c r="BY152" s="25" t="s">
        <v>869</v>
      </c>
      <c r="BZ152" s="23">
        <f t="shared" si="66"/>
        <v>0</v>
      </c>
      <c r="CA152" s="130">
        <f t="shared" si="67"/>
        <v>0</v>
      </c>
      <c r="CB152" s="156">
        <f t="shared" si="68"/>
        <v>0</v>
      </c>
      <c r="CC152" s="156">
        <f t="shared" si="69"/>
        <v>0</v>
      </c>
      <c r="CD152" s="156">
        <f t="shared" si="70"/>
        <v>0</v>
      </c>
      <c r="CE152" s="156">
        <f t="shared" si="71"/>
        <v>0</v>
      </c>
      <c r="CG152" s="156">
        <f t="shared" si="72"/>
        <v>0</v>
      </c>
      <c r="CH152" s="156">
        <f t="shared" si="73"/>
        <v>0</v>
      </c>
      <c r="CJ152" s="204" t="str">
        <f t="shared" si="74"/>
        <v>ok</v>
      </c>
      <c r="CK152" s="205">
        <f t="shared" si="56"/>
        <v>0</v>
      </c>
      <c r="CL152">
        <f t="shared" si="80"/>
        <v>0</v>
      </c>
      <c r="CN152" s="216">
        <f t="shared" si="75"/>
        <v>0</v>
      </c>
      <c r="CO152" s="216">
        <f t="shared" si="76"/>
        <v>0</v>
      </c>
      <c r="CP152" s="216">
        <f t="shared" si="55"/>
        <v>0</v>
      </c>
      <c r="CQ152" s="156">
        <f t="shared" si="57"/>
        <v>0</v>
      </c>
    </row>
    <row r="153" spans="1:95" x14ac:dyDescent="0.2">
      <c r="A153" s="73">
        <v>2562</v>
      </c>
      <c r="B153" s="25" t="s">
        <v>869</v>
      </c>
      <c r="C153" s="25" t="s">
        <v>703</v>
      </c>
      <c r="D153" s="78">
        <f t="array" ref="D153">SUM(IF('SAP report test'!$A$2:$A$2298=$A153,IF('SAP report test'!$D$2:$D$2298=D$3,'SAP report test'!$N$2:$N$2298)))-SUM(H153,L153,P153,T153,X153,AB153,AF153,AJ153,AN153)</f>
        <v>0</v>
      </c>
      <c r="E153" s="78">
        <f t="array" ref="E153">SUM(IF('SAP report test'!$A$2:$A$2298=$A153,IF('SAP report test'!$D$2:$D$2298=E$3,'SAP report test'!$N$2:$N$2298)))-SUM(I153,M153,Q153,U153,Y153,AC153,AG153,AK153,AO153)</f>
        <v>0</v>
      </c>
      <c r="F153" s="78">
        <f t="array" ref="F153">SUM(IF('SAP report test'!$A$2:$A$2298=$A153,IF('SAP report test'!$D$2:$D$2298=F$3,'SAP report test'!$N$2:$N$2298)))-SUM(J153,N153,R153,V153,Z153,AD153,AH153,AL153,AP153)</f>
        <v>0</v>
      </c>
      <c r="G153" s="78">
        <f t="array" ref="G153">SUM(IF('SAP report test'!$A$2:$A$2298=$A153,IF('SAP report test'!$D$2:$D$2298=G$3,'SAP report test'!$N$2:$N$2298)))-SUM(K153,O153,S153,W153,AA153,AE153,AI153,AM153,AQ153)</f>
        <v>0</v>
      </c>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S153" s="23"/>
      <c r="AT153" s="42"/>
      <c r="BJ153" s="23">
        <f t="shared" si="58"/>
        <v>0</v>
      </c>
      <c r="BK153" s="23">
        <f t="shared" si="59"/>
        <v>0</v>
      </c>
      <c r="BL153" s="23">
        <f t="shared" si="60"/>
        <v>0</v>
      </c>
      <c r="BM153" s="23">
        <f t="shared" si="61"/>
        <v>0</v>
      </c>
      <c r="BN153" s="23">
        <f t="shared" si="62"/>
        <v>0</v>
      </c>
      <c r="BO153" s="23">
        <f t="shared" si="63"/>
        <v>0</v>
      </c>
      <c r="BP153" s="23">
        <f t="shared" si="64"/>
        <v>0</v>
      </c>
      <c r="BQ153" s="23">
        <f t="shared" si="65"/>
        <v>0</v>
      </c>
      <c r="BR153" s="23">
        <f t="shared" si="77"/>
        <v>0</v>
      </c>
      <c r="BS153" s="23">
        <f t="shared" si="78"/>
        <v>0</v>
      </c>
      <c r="BT153" s="23">
        <f t="shared" si="79"/>
        <v>0</v>
      </c>
      <c r="BX153" s="73">
        <v>2562</v>
      </c>
      <c r="BY153" s="25" t="s">
        <v>869</v>
      </c>
      <c r="BZ153" s="23">
        <f t="shared" si="66"/>
        <v>0</v>
      </c>
      <c r="CA153" s="130">
        <f t="shared" si="67"/>
        <v>0</v>
      </c>
      <c r="CB153" s="156">
        <f t="shared" si="68"/>
        <v>0</v>
      </c>
      <c r="CC153" s="156">
        <f t="shared" si="69"/>
        <v>0</v>
      </c>
      <c r="CD153" s="156">
        <f t="shared" si="70"/>
        <v>0</v>
      </c>
      <c r="CE153" s="156">
        <f t="shared" si="71"/>
        <v>0</v>
      </c>
      <c r="CG153" s="156">
        <f t="shared" si="72"/>
        <v>0</v>
      </c>
      <c r="CH153" s="156">
        <f t="shared" si="73"/>
        <v>0</v>
      </c>
      <c r="CJ153" s="204" t="str">
        <f t="shared" si="74"/>
        <v>ok</v>
      </c>
      <c r="CK153" s="205">
        <f t="shared" si="56"/>
        <v>0</v>
      </c>
      <c r="CL153">
        <f t="shared" si="80"/>
        <v>0</v>
      </c>
      <c r="CN153" s="216">
        <f t="shared" si="75"/>
        <v>0</v>
      </c>
      <c r="CO153" s="216">
        <f t="shared" si="76"/>
        <v>0</v>
      </c>
      <c r="CP153" s="216">
        <f t="shared" si="55"/>
        <v>0</v>
      </c>
      <c r="CQ153" s="156">
        <f t="shared" si="57"/>
        <v>0</v>
      </c>
    </row>
    <row r="154" spans="1:95" x14ac:dyDescent="0.2">
      <c r="A154" s="73">
        <v>2563</v>
      </c>
      <c r="B154" s="25" t="s">
        <v>933</v>
      </c>
      <c r="C154" s="25" t="s">
        <v>702</v>
      </c>
      <c r="D154" s="78"/>
      <c r="E154" s="78"/>
      <c r="F154" s="78"/>
      <c r="G154" s="78"/>
      <c r="H154" s="147">
        <f t="array" ref="H154">SUM(IF('SAP report test'!$A$2:$A$2298=$A154,IF('SAP report test'!$D$2:$D$2298="CI04",'SAP report test'!$N$2:$N$2298)))</f>
        <v>0</v>
      </c>
      <c r="I154" s="148"/>
      <c r="J154" s="148"/>
      <c r="K154" s="149"/>
      <c r="L154" s="147">
        <f>SUMIF(Balances!$A$5:$A$313,$A154,Balances!$P$5:$P$313)-SUMIF(Funding!$A$6:$A$294,$A154,Funding!$D$6:$D$294)</f>
        <v>0</v>
      </c>
      <c r="M154" s="148"/>
      <c r="N154" s="148"/>
      <c r="O154" s="149"/>
      <c r="P154" s="147">
        <f>SUMIF(Balances!$A$5:$A$313,$A154,Balances!$Q$5:$Q$313)-SUMIF(Funding!$A$6:$A$294,$A154,Funding!$E$6:$E$294)</f>
        <v>0</v>
      </c>
      <c r="Q154" s="148"/>
      <c r="R154" s="148"/>
      <c r="S154" s="149"/>
      <c r="T154" s="147">
        <f>SUMIF(Balances!$A$5:$A$313,$A154,Balances!$R$5:$R$313)-SUMIF(Funding!$A$6:$A$294,$A154,Funding!$F$6:$F$294)</f>
        <v>0</v>
      </c>
      <c r="U154" s="148"/>
      <c r="V154" s="148"/>
      <c r="W154" s="149"/>
      <c r="X154" s="147">
        <f>SUMIF(Balances!$A$7:$A$313,$A154,Balances!$S$7:$S$313)</f>
        <v>0</v>
      </c>
      <c r="Y154" s="148"/>
      <c r="Z154" s="148"/>
      <c r="AA154" s="149"/>
      <c r="AB154" s="147">
        <f>SUMIF(Balances!$A$7:$A$313,$A154,Balances!$T$7:$T$313)</f>
        <v>0</v>
      </c>
      <c r="AC154" s="148"/>
      <c r="AD154" s="148"/>
      <c r="AE154" s="149"/>
      <c r="AF154" s="147"/>
      <c r="AG154" s="148"/>
      <c r="AH154" s="148"/>
      <c r="AI154" s="149"/>
      <c r="AJ154" s="147">
        <f t="array" ref="AJ154">SUM(IF('SAP report test'!$A$2:$A$2298=$A154,IF('SAP report test'!$D$2:$D$2298="CI03",'SAP report test'!$N$2:$N$2298)))+SUMIF(Balances!$A$7:$A$313,$A154,Balances!$V$7:$V$313)</f>
        <v>0</v>
      </c>
      <c r="AK154" s="148"/>
      <c r="AL154" s="148"/>
      <c r="AM154" s="149"/>
      <c r="AN154" s="147">
        <f>SUMIF(Balances!$A$5:$A$313,$A154,Balances!$O$5:$O$313)-SUMIF(Funding!$A$6:$A$294,$A154,Funding!$K$6:$K$294)</f>
        <v>-12807.25</v>
      </c>
      <c r="AO154" s="148"/>
      <c r="AP154" s="148"/>
      <c r="AQ154" s="149"/>
      <c r="AS154" s="23">
        <f>SUM(D154:AQ155)</f>
        <v>-3621.8099999999995</v>
      </c>
      <c r="AT154" s="42"/>
      <c r="AU154" s="23">
        <f>SUM(AS154:AT154)</f>
        <v>-3621.8099999999995</v>
      </c>
      <c r="AW154" s="23">
        <f>SUM(AN154:AQ155)</f>
        <v>-3622.25</v>
      </c>
      <c r="AX154" s="23">
        <f>SUM(H154:K155)</f>
        <v>0</v>
      </c>
      <c r="AY154" s="23">
        <f>SUM(L154:O155)</f>
        <v>0</v>
      </c>
      <c r="AZ154" s="23">
        <f>SUM(P154:S155)</f>
        <v>0</v>
      </c>
      <c r="BA154" s="23">
        <f>SUM(T154:W155)</f>
        <v>0</v>
      </c>
      <c r="BB154" s="23">
        <f>SUM(X154:AA155)</f>
        <v>0</v>
      </c>
      <c r="BC154" s="23">
        <f>SUM(AB154:AE155)</f>
        <v>0</v>
      </c>
      <c r="BD154" s="23">
        <f>SUM(AF154:AI155)</f>
        <v>0</v>
      </c>
      <c r="BE154" s="23">
        <f>SUM(AJ154:AM155)</f>
        <v>0</v>
      </c>
      <c r="BF154" s="23">
        <f>SUM(AW154:BE154)</f>
        <v>-3622.25</v>
      </c>
      <c r="BG154" s="23">
        <f>SUM(AS154-BF154)</f>
        <v>0.44000000000050932</v>
      </c>
      <c r="BH154" s="23">
        <f>SUM(AW154:BD154)</f>
        <v>-3622.25</v>
      </c>
      <c r="BJ154" s="23">
        <f t="shared" si="58"/>
        <v>-3622.25</v>
      </c>
      <c r="BK154" s="23">
        <f t="shared" si="59"/>
        <v>0</v>
      </c>
      <c r="BL154" s="23">
        <f t="shared" si="60"/>
        <v>0</v>
      </c>
      <c r="BM154" s="23">
        <f t="shared" si="61"/>
        <v>0</v>
      </c>
      <c r="BN154" s="23">
        <f t="shared" si="62"/>
        <v>0</v>
      </c>
      <c r="BO154" s="23">
        <f t="shared" si="63"/>
        <v>0</v>
      </c>
      <c r="BP154" s="23">
        <f t="shared" si="64"/>
        <v>0</v>
      </c>
      <c r="BQ154" s="23">
        <f t="shared" si="65"/>
        <v>0</v>
      </c>
      <c r="BR154" s="23">
        <f t="shared" si="77"/>
        <v>-3622.25</v>
      </c>
      <c r="BS154" s="23">
        <f t="shared" si="78"/>
        <v>0.44000000000050932</v>
      </c>
      <c r="BT154" s="23">
        <f t="shared" si="79"/>
        <v>-3622.25</v>
      </c>
      <c r="BX154" s="73">
        <v>2563</v>
      </c>
      <c r="BY154" s="25" t="s">
        <v>933</v>
      </c>
      <c r="BZ154" s="23">
        <f t="shared" si="66"/>
        <v>-3622.25</v>
      </c>
      <c r="CA154" s="130">
        <f t="shared" si="67"/>
        <v>0</v>
      </c>
      <c r="CB154" s="156">
        <f t="shared" si="68"/>
        <v>-3622.25</v>
      </c>
      <c r="CC154" s="156">
        <f t="shared" si="69"/>
        <v>-3622</v>
      </c>
      <c r="CD154" s="156">
        <f t="shared" si="70"/>
        <v>0</v>
      </c>
      <c r="CE154" s="156">
        <f t="shared" si="71"/>
        <v>-3622</v>
      </c>
      <c r="CG154" s="156">
        <f t="shared" si="72"/>
        <v>-0.25</v>
      </c>
      <c r="CH154" s="156">
        <f t="shared" si="73"/>
        <v>0</v>
      </c>
      <c r="CJ154" s="204" t="str">
        <f t="shared" si="74"/>
        <v>ok</v>
      </c>
      <c r="CK154" s="205">
        <f t="shared" si="56"/>
        <v>0</v>
      </c>
      <c r="CL154">
        <f t="shared" si="80"/>
        <v>0</v>
      </c>
      <c r="CN154" s="216">
        <f t="shared" si="75"/>
        <v>-3622.25</v>
      </c>
      <c r="CO154" s="216">
        <f t="shared" si="76"/>
        <v>0</v>
      </c>
      <c r="CP154" s="216">
        <f t="shared" si="55"/>
        <v>-3622.25</v>
      </c>
      <c r="CQ154" s="156">
        <f t="shared" si="57"/>
        <v>0</v>
      </c>
    </row>
    <row r="155" spans="1:95" x14ac:dyDescent="0.2">
      <c r="A155" s="73">
        <v>2563</v>
      </c>
      <c r="B155" s="25" t="s">
        <v>933</v>
      </c>
      <c r="C155" s="25" t="s">
        <v>703</v>
      </c>
      <c r="D155" s="78">
        <f t="array" ref="D155">SUM(IF('SAP report test'!$A$2:$A$2298=$A155,IF('SAP report test'!$D$2:$D$2298=D$3,'SAP report test'!$N$2:$N$2298)))-SUM(H155,L155,P155,T155,X155,AB155,AF155,AJ155,AN155)</f>
        <v>0</v>
      </c>
      <c r="E155" s="78">
        <f t="array" ref="E155">SUM(IF('SAP report test'!$A$2:$A$2298=$A155,IF('SAP report test'!$D$2:$D$2298=E$3,'SAP report test'!$N$2:$N$2298)))-SUM(I155,M155,Q155,U155,Y155,AC155,AG155,AK155,AO155)</f>
        <v>0.44000000000050932</v>
      </c>
      <c r="F155" s="78">
        <f t="array" ref="F155">SUM(IF('SAP report test'!$A$2:$A$2298=$A155,IF('SAP report test'!$D$2:$D$2298=F$3,'SAP report test'!$N$2:$N$2298)))-SUM(J155,N155,R155,V155,Z155,AD155,AH155,AL155,AP155)</f>
        <v>0</v>
      </c>
      <c r="G155" s="78">
        <f t="array" ref="G155">SUM(IF('SAP report test'!$A$2:$A$2298=$A155,IF('SAP report test'!$D$2:$D$2298=G$3,'SAP report test'!$N$2:$N$2298)))-SUM(K155,O155,S155,W155,AA155,AE155,AI155,AM155,AQ155)</f>
        <v>0</v>
      </c>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v>9185</v>
      </c>
      <c r="AP155" s="62"/>
      <c r="AQ155" s="62"/>
      <c r="AS155" s="23"/>
      <c r="AT155" s="42"/>
      <c r="BJ155" s="23">
        <f t="shared" si="58"/>
        <v>0</v>
      </c>
      <c r="BK155" s="23">
        <f t="shared" si="59"/>
        <v>0</v>
      </c>
      <c r="BL155" s="23">
        <f t="shared" si="60"/>
        <v>0</v>
      </c>
      <c r="BM155" s="23">
        <f t="shared" si="61"/>
        <v>0</v>
      </c>
      <c r="BN155" s="23">
        <f t="shared" si="62"/>
        <v>0</v>
      </c>
      <c r="BO155" s="23">
        <f t="shared" si="63"/>
        <v>0</v>
      </c>
      <c r="BP155" s="23">
        <f t="shared" si="64"/>
        <v>0</v>
      </c>
      <c r="BQ155" s="23">
        <f t="shared" si="65"/>
        <v>0</v>
      </c>
      <c r="BR155" s="23">
        <f t="shared" si="77"/>
        <v>0</v>
      </c>
      <c r="BS155" s="23">
        <f t="shared" si="78"/>
        <v>0</v>
      </c>
      <c r="BT155" s="23">
        <f t="shared" si="79"/>
        <v>0</v>
      </c>
      <c r="BX155" s="73">
        <v>2563</v>
      </c>
      <c r="BY155" s="25" t="s">
        <v>933</v>
      </c>
      <c r="BZ155" s="23">
        <f t="shared" si="66"/>
        <v>0</v>
      </c>
      <c r="CA155" s="130">
        <f t="shared" si="67"/>
        <v>0</v>
      </c>
      <c r="CB155" s="156">
        <f t="shared" si="68"/>
        <v>0</v>
      </c>
      <c r="CC155" s="156">
        <f t="shared" si="69"/>
        <v>0</v>
      </c>
      <c r="CD155" s="156">
        <f t="shared" si="70"/>
        <v>0</v>
      </c>
      <c r="CE155" s="156">
        <f t="shared" si="71"/>
        <v>0</v>
      </c>
      <c r="CG155" s="156">
        <f t="shared" si="72"/>
        <v>0</v>
      </c>
      <c r="CH155" s="156">
        <f t="shared" si="73"/>
        <v>0</v>
      </c>
      <c r="CJ155" s="204" t="str">
        <f t="shared" si="74"/>
        <v>ok</v>
      </c>
      <c r="CK155" s="205">
        <f t="shared" si="56"/>
        <v>0</v>
      </c>
      <c r="CL155">
        <f t="shared" si="80"/>
        <v>0</v>
      </c>
      <c r="CN155" s="216">
        <f t="shared" si="75"/>
        <v>0</v>
      </c>
      <c r="CO155" s="216">
        <f t="shared" si="76"/>
        <v>0</v>
      </c>
      <c r="CP155" s="216">
        <f t="shared" si="55"/>
        <v>0</v>
      </c>
      <c r="CQ155" s="156">
        <f t="shared" si="57"/>
        <v>0</v>
      </c>
    </row>
    <row r="156" spans="1:95" x14ac:dyDescent="0.2">
      <c r="A156" s="73">
        <v>2565</v>
      </c>
      <c r="B156" s="25" t="s">
        <v>934</v>
      </c>
      <c r="C156" s="25" t="s">
        <v>702</v>
      </c>
      <c r="D156" s="78"/>
      <c r="E156" s="78"/>
      <c r="F156" s="78"/>
      <c r="G156" s="78"/>
      <c r="H156" s="147">
        <f t="array" ref="H156">SUM(IF('SAP report test'!$A$2:$A$2298=$A156,IF('SAP report test'!$D$2:$D$2298="CI04",'SAP report test'!$N$2:$N$2298)))</f>
        <v>0</v>
      </c>
      <c r="I156" s="148"/>
      <c r="J156" s="148"/>
      <c r="K156" s="149"/>
      <c r="L156" s="147">
        <f>SUMIF(Balances!$A$5:$A$313,$A156,Balances!$P$5:$P$313)-SUMIF(Funding!$A$6:$A$294,$A156,Funding!$D$6:$D$294)</f>
        <v>0</v>
      </c>
      <c r="M156" s="148"/>
      <c r="N156" s="148"/>
      <c r="O156" s="149"/>
      <c r="P156" s="147">
        <f>SUMIF(Balances!$A$5:$A$313,$A156,Balances!$Q$5:$Q$313)-SUMIF(Funding!$A$6:$A$294,$A156,Funding!$E$6:$E$294)</f>
        <v>0</v>
      </c>
      <c r="Q156" s="148"/>
      <c r="R156" s="148"/>
      <c r="S156" s="149"/>
      <c r="T156" s="147">
        <f>SUMIF(Balances!$A$5:$A$313,$A156,Balances!$R$5:$R$313)-SUMIF(Funding!$A$6:$A$294,$A156,Funding!$F$6:$F$294)</f>
        <v>0</v>
      </c>
      <c r="U156" s="148"/>
      <c r="V156" s="148"/>
      <c r="W156" s="149"/>
      <c r="X156" s="147">
        <f>SUMIF(Balances!$A$7:$A$313,$A156,Balances!$S$7:$S$313)</f>
        <v>0</v>
      </c>
      <c r="Y156" s="148"/>
      <c r="Z156" s="148"/>
      <c r="AA156" s="149"/>
      <c r="AB156" s="147">
        <f>SUMIF(Balances!$A$7:$A$313,$A156,Balances!$T$7:$T$313)</f>
        <v>0</v>
      </c>
      <c r="AC156" s="148"/>
      <c r="AD156" s="148"/>
      <c r="AE156" s="149"/>
      <c r="AF156" s="147"/>
      <c r="AG156" s="148"/>
      <c r="AH156" s="148"/>
      <c r="AI156" s="149"/>
      <c r="AJ156" s="147">
        <f t="array" ref="AJ156">SUM(IF('SAP report test'!$A$2:$A$2298=$A156,IF('SAP report test'!$D$2:$D$2298="CI03",'SAP report test'!$N$2:$N$2298)))+SUMIF(Balances!$A$7:$A$313,$A156,Balances!$V$7:$V$313)</f>
        <v>0</v>
      </c>
      <c r="AK156" s="148"/>
      <c r="AL156" s="148"/>
      <c r="AM156" s="149"/>
      <c r="AN156" s="147">
        <f>SUMIF(Balances!$A$5:$A$313,$A156,Balances!$O$5:$O$313)-SUMIF(Funding!$A$6:$A$294,$A156,Funding!$K$6:$K$294)</f>
        <v>-28955.25</v>
      </c>
      <c r="AO156" s="148"/>
      <c r="AP156" s="148"/>
      <c r="AQ156" s="149"/>
      <c r="AS156" s="23">
        <f>SUM(D156:AQ157)</f>
        <v>-11889.93</v>
      </c>
      <c r="AT156" s="130"/>
      <c r="AU156" s="23">
        <f>SUM(AS156:AT156)</f>
        <v>-11889.93</v>
      </c>
      <c r="AW156" s="23">
        <f>SUM(AN156:AQ157)</f>
        <v>-11890.25</v>
      </c>
      <c r="AX156" s="23">
        <f>SUM(H156:K157)</f>
        <v>0</v>
      </c>
      <c r="AY156" s="23">
        <f>SUM(L156:O157)</f>
        <v>0</v>
      </c>
      <c r="AZ156" s="23">
        <f>SUM(P156:S157)</f>
        <v>0</v>
      </c>
      <c r="BA156" s="23">
        <f>SUM(T156:W157)</f>
        <v>0</v>
      </c>
      <c r="BB156" s="23">
        <f>SUM(X156:AA157)</f>
        <v>0</v>
      </c>
      <c r="BC156" s="23">
        <f>SUM(AB156:AE157)</f>
        <v>0</v>
      </c>
      <c r="BD156" s="23">
        <f>SUM(AF156:AI157)</f>
        <v>0</v>
      </c>
      <c r="BE156" s="23">
        <f>SUM(AJ156:AM157)</f>
        <v>0</v>
      </c>
      <c r="BF156" s="23">
        <f>SUM(AW156:BE156)</f>
        <v>-11890.25</v>
      </c>
      <c r="BG156" s="23">
        <f>SUM(AS156-BF156)</f>
        <v>0.31999999999970896</v>
      </c>
      <c r="BH156" s="23">
        <f>SUM(AW156:BD156)</f>
        <v>-11890.25</v>
      </c>
      <c r="BJ156" s="23">
        <f t="shared" si="58"/>
        <v>-11890.25</v>
      </c>
      <c r="BK156" s="23">
        <f t="shared" si="59"/>
        <v>0</v>
      </c>
      <c r="BL156" s="23">
        <f t="shared" si="60"/>
        <v>0</v>
      </c>
      <c r="BM156" s="23">
        <f t="shared" si="61"/>
        <v>0</v>
      </c>
      <c r="BN156" s="23">
        <f t="shared" si="62"/>
        <v>0</v>
      </c>
      <c r="BO156" s="23">
        <f t="shared" si="63"/>
        <v>0</v>
      </c>
      <c r="BP156" s="23">
        <f t="shared" si="64"/>
        <v>0</v>
      </c>
      <c r="BQ156" s="23">
        <f t="shared" si="65"/>
        <v>0</v>
      </c>
      <c r="BR156" s="23">
        <f t="shared" si="77"/>
        <v>-11890.25</v>
      </c>
      <c r="BS156" s="23">
        <f t="shared" si="78"/>
        <v>0.31999999999970896</v>
      </c>
      <c r="BT156" s="23">
        <f t="shared" si="79"/>
        <v>-11890.25</v>
      </c>
      <c r="BX156" s="73">
        <v>2565</v>
      </c>
      <c r="BY156" s="25" t="s">
        <v>934</v>
      </c>
      <c r="BZ156" s="23">
        <f t="shared" si="66"/>
        <v>-11890.25</v>
      </c>
      <c r="CA156" s="130">
        <f t="shared" si="67"/>
        <v>0</v>
      </c>
      <c r="CB156" s="156">
        <f t="shared" si="68"/>
        <v>-11890.25</v>
      </c>
      <c r="CC156" s="156">
        <f t="shared" si="69"/>
        <v>-11890</v>
      </c>
      <c r="CD156" s="156">
        <f t="shared" si="70"/>
        <v>0</v>
      </c>
      <c r="CE156" s="156">
        <f t="shared" si="71"/>
        <v>-11890</v>
      </c>
      <c r="CG156" s="156">
        <f t="shared" si="72"/>
        <v>-0.25</v>
      </c>
      <c r="CH156" s="156">
        <f t="shared" si="73"/>
        <v>0</v>
      </c>
      <c r="CJ156" s="204" t="str">
        <f t="shared" si="74"/>
        <v>ok</v>
      </c>
      <c r="CK156" s="205">
        <f t="shared" si="56"/>
        <v>0</v>
      </c>
      <c r="CL156">
        <f t="shared" si="80"/>
        <v>0</v>
      </c>
      <c r="CN156" s="216">
        <f t="shared" si="75"/>
        <v>-11890.25</v>
      </c>
      <c r="CO156" s="216">
        <f t="shared" si="76"/>
        <v>0</v>
      </c>
      <c r="CP156" s="216">
        <f t="shared" si="55"/>
        <v>-11890.25</v>
      </c>
      <c r="CQ156" s="156">
        <f t="shared" si="57"/>
        <v>0</v>
      </c>
    </row>
    <row r="157" spans="1:95" x14ac:dyDescent="0.2">
      <c r="A157" s="73">
        <v>2565</v>
      </c>
      <c r="B157" s="25" t="s">
        <v>934</v>
      </c>
      <c r="C157" s="25" t="s">
        <v>703</v>
      </c>
      <c r="D157" s="78">
        <f t="array" ref="D157">SUM(IF('SAP report test'!$A$2:$A$2298=$A157,IF('SAP report test'!$D$2:$D$2298=D$3,'SAP report test'!$N$2:$N$2298)))-SUM(H157,L157,P157,T157,X157,AB157,AF157,AJ157,AN157)</f>
        <v>0</v>
      </c>
      <c r="E157" s="78">
        <f t="array" ref="E157">SUM(IF('SAP report test'!$A$2:$A$2298=$A157,IF('SAP report test'!$D$2:$D$2298=E$3,'SAP report test'!$N$2:$N$2298)))-SUM(I157,M157,Q157,U157,Y157,AC157,AG157,AK157,AO157)</f>
        <v>0</v>
      </c>
      <c r="F157" s="78">
        <f t="array" ref="F157">SUM(IF('SAP report test'!$A$2:$A$2298=$A157,IF('SAP report test'!$D$2:$D$2298=F$3,'SAP report test'!$N$2:$N$2298)))-SUM(J157,N157,R157,V157,Z157,AD157,AH157,AL157,AP157)</f>
        <v>0</v>
      </c>
      <c r="G157" s="78">
        <f t="array" ref="G157">SUM(IF('SAP report test'!$A$2:$A$2298=$A157,IF('SAP report test'!$D$2:$D$2298=G$3,'SAP report test'!$N$2:$N$2298)))-SUM(K157,O157,S157,W157,AA157,AE157,AI157,AM157,AQ157)</f>
        <v>0.31999999999970896</v>
      </c>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v>6082</v>
      </c>
      <c r="AP157" s="62"/>
      <c r="AQ157" s="62">
        <v>10983</v>
      </c>
      <c r="AS157" s="23"/>
      <c r="AT157" s="42"/>
      <c r="BJ157" s="23">
        <f t="shared" si="58"/>
        <v>0</v>
      </c>
      <c r="BK157" s="23">
        <f t="shared" si="59"/>
        <v>0</v>
      </c>
      <c r="BL157" s="23">
        <f t="shared" si="60"/>
        <v>0</v>
      </c>
      <c r="BM157" s="23">
        <f t="shared" si="61"/>
        <v>0</v>
      </c>
      <c r="BN157" s="23">
        <f t="shared" si="62"/>
        <v>0</v>
      </c>
      <c r="BO157" s="23">
        <f t="shared" si="63"/>
        <v>0</v>
      </c>
      <c r="BP157" s="23">
        <f t="shared" si="64"/>
        <v>0</v>
      </c>
      <c r="BQ157" s="23">
        <f t="shared" si="65"/>
        <v>0</v>
      </c>
      <c r="BR157" s="23">
        <f t="shared" si="77"/>
        <v>0</v>
      </c>
      <c r="BS157" s="23">
        <f t="shared" si="78"/>
        <v>0</v>
      </c>
      <c r="BT157" s="23">
        <f t="shared" si="79"/>
        <v>0</v>
      </c>
      <c r="BX157" s="73">
        <v>2565</v>
      </c>
      <c r="BY157" s="25" t="s">
        <v>934</v>
      </c>
      <c r="BZ157" s="23">
        <f t="shared" si="66"/>
        <v>0</v>
      </c>
      <c r="CA157" s="130">
        <f t="shared" si="67"/>
        <v>0</v>
      </c>
      <c r="CB157" s="156">
        <f t="shared" si="68"/>
        <v>0</v>
      </c>
      <c r="CC157" s="156">
        <f t="shared" si="69"/>
        <v>0</v>
      </c>
      <c r="CD157" s="156">
        <f t="shared" si="70"/>
        <v>0</v>
      </c>
      <c r="CE157" s="156">
        <f t="shared" si="71"/>
        <v>0</v>
      </c>
      <c r="CG157" s="156">
        <f t="shared" si="72"/>
        <v>0</v>
      </c>
      <c r="CH157" s="156">
        <f t="shared" si="73"/>
        <v>0</v>
      </c>
      <c r="CJ157" s="204" t="str">
        <f t="shared" si="74"/>
        <v>ok</v>
      </c>
      <c r="CK157" s="205">
        <f t="shared" si="56"/>
        <v>0</v>
      </c>
      <c r="CL157">
        <f t="shared" si="80"/>
        <v>0</v>
      </c>
      <c r="CN157" s="216">
        <f t="shared" si="75"/>
        <v>0</v>
      </c>
      <c r="CO157" s="216">
        <f t="shared" si="76"/>
        <v>0</v>
      </c>
      <c r="CP157" s="216">
        <f t="shared" si="55"/>
        <v>0</v>
      </c>
      <c r="CQ157" s="156">
        <f t="shared" si="57"/>
        <v>0</v>
      </c>
    </row>
    <row r="158" spans="1:95" x14ac:dyDescent="0.2">
      <c r="A158" s="73">
        <v>2566</v>
      </c>
      <c r="B158" s="25" t="s">
        <v>870</v>
      </c>
      <c r="C158" s="25" t="s">
        <v>702</v>
      </c>
      <c r="D158" s="78"/>
      <c r="E158" s="78"/>
      <c r="F158" s="78"/>
      <c r="G158" s="78"/>
      <c r="H158" s="147">
        <f t="array" ref="H158">SUM(IF('SAP report test'!$A$2:$A$2298=$A158,IF('SAP report test'!$D$2:$D$2298="CI04",'SAP report test'!$N$2:$N$2298)))</f>
        <v>0</v>
      </c>
      <c r="I158" s="148"/>
      <c r="J158" s="148"/>
      <c r="K158" s="149"/>
      <c r="L158" s="147">
        <f>SUMIF(Balances!$A$5:$A$313,$A158,Balances!$P$5:$P$313)-SUMIF(Funding!$A$6:$A$294,$A158,Funding!$D$6:$D$294)</f>
        <v>0</v>
      </c>
      <c r="M158" s="148"/>
      <c r="N158" s="148"/>
      <c r="O158" s="149"/>
      <c r="P158" s="147">
        <f>SUMIF(Balances!$A$5:$A$313,$A158,Balances!$Q$5:$Q$313)-SUMIF(Funding!$A$6:$A$294,$A158,Funding!$E$6:$E$294)</f>
        <v>0</v>
      </c>
      <c r="Q158" s="148"/>
      <c r="R158" s="148"/>
      <c r="S158" s="149"/>
      <c r="T158" s="147">
        <f>SUMIF(Balances!$A$5:$A$313,$A158,Balances!$R$5:$R$313)-SUMIF(Funding!$A$6:$A$294,$A158,Funding!$F$6:$F$294)</f>
        <v>0</v>
      </c>
      <c r="U158" s="148"/>
      <c r="V158" s="148"/>
      <c r="W158" s="149"/>
      <c r="X158" s="147">
        <f>SUMIF(Balances!$A$7:$A$313,$A158,Balances!$S$7:$S$313)</f>
        <v>0</v>
      </c>
      <c r="Y158" s="148"/>
      <c r="Z158" s="148"/>
      <c r="AA158" s="149"/>
      <c r="AB158" s="147">
        <f>SUMIF(Balances!$A$7:$A$313,$A158,Balances!$T$7:$T$313)</f>
        <v>0</v>
      </c>
      <c r="AC158" s="148"/>
      <c r="AD158" s="148"/>
      <c r="AE158" s="149"/>
      <c r="AF158" s="147"/>
      <c r="AG158" s="148"/>
      <c r="AH158" s="148"/>
      <c r="AI158" s="149"/>
      <c r="AJ158" s="147">
        <f t="array" ref="AJ158">SUM(IF('SAP report test'!$A$2:$A$2298=$A158,IF('SAP report test'!$D$2:$D$2298="CI03",'SAP report test'!$N$2:$N$2298)))+SUMIF(Balances!$A$7:$A$313,$A158,Balances!$V$7:$V$313)</f>
        <v>0</v>
      </c>
      <c r="AK158" s="148"/>
      <c r="AL158" s="148"/>
      <c r="AM158" s="149"/>
      <c r="AN158" s="147">
        <f>SUMIF(Balances!$A$5:$A$313,$A158,Balances!$O$5:$O$313)-SUMIF(Funding!$A$6:$A$294,$A158,Funding!$K$6:$K$294)</f>
        <v>0</v>
      </c>
      <c r="AO158" s="148"/>
      <c r="AP158" s="148"/>
      <c r="AQ158" s="149"/>
      <c r="AS158" s="23">
        <f>SUM(D158:AQ159)</f>
        <v>0</v>
      </c>
      <c r="AT158" s="42"/>
      <c r="AU158" s="23">
        <f>SUM(AS158:AT158)</f>
        <v>0</v>
      </c>
      <c r="AW158" s="23">
        <f>SUM(AN158:AQ159)</f>
        <v>0</v>
      </c>
      <c r="AX158" s="23">
        <f>SUM(H158:K159)</f>
        <v>0</v>
      </c>
      <c r="AY158" s="23">
        <f>SUM(L158:O159)</f>
        <v>0</v>
      </c>
      <c r="AZ158" s="23">
        <f>SUM(P158:S159)</f>
        <v>0</v>
      </c>
      <c r="BA158" s="23">
        <f>SUM(T158:W159)</f>
        <v>0</v>
      </c>
      <c r="BB158" s="23">
        <f>SUM(X158:AA159)</f>
        <v>0</v>
      </c>
      <c r="BC158" s="23">
        <f>SUM(AB158:AE159)</f>
        <v>0</v>
      </c>
      <c r="BD158" s="23">
        <f>SUM(AF158:AI159)</f>
        <v>0</v>
      </c>
      <c r="BE158" s="23">
        <f>SUM(AJ158:AM159)</f>
        <v>0</v>
      </c>
      <c r="BF158" s="23">
        <f>SUM(AW158:BE158)</f>
        <v>0</v>
      </c>
      <c r="BG158" s="23">
        <f>SUM(AS158-BF158)</f>
        <v>0</v>
      </c>
      <c r="BH158" s="23">
        <f>SUM(AW158:BD158)</f>
        <v>0</v>
      </c>
      <c r="BJ158" s="23">
        <f t="shared" si="58"/>
        <v>0</v>
      </c>
      <c r="BK158" s="23">
        <f t="shared" si="59"/>
        <v>0</v>
      </c>
      <c r="BL158" s="23">
        <f t="shared" si="60"/>
        <v>0</v>
      </c>
      <c r="BM158" s="23">
        <f t="shared" si="61"/>
        <v>0</v>
      </c>
      <c r="BN158" s="23">
        <f t="shared" si="62"/>
        <v>0</v>
      </c>
      <c r="BO158" s="23">
        <f t="shared" si="63"/>
        <v>0</v>
      </c>
      <c r="BP158" s="23">
        <f t="shared" si="64"/>
        <v>0</v>
      </c>
      <c r="BQ158" s="23">
        <f t="shared" si="65"/>
        <v>0</v>
      </c>
      <c r="BR158" s="23">
        <f t="shared" si="77"/>
        <v>0</v>
      </c>
      <c r="BS158" s="23">
        <f t="shared" si="78"/>
        <v>0</v>
      </c>
      <c r="BT158" s="23">
        <f t="shared" si="79"/>
        <v>0</v>
      </c>
      <c r="BX158" s="73">
        <v>2566</v>
      </c>
      <c r="BY158" s="93" t="s">
        <v>870</v>
      </c>
      <c r="BZ158" s="23">
        <f t="shared" si="66"/>
        <v>0</v>
      </c>
      <c r="CA158" s="130">
        <f t="shared" si="67"/>
        <v>0</v>
      </c>
      <c r="CB158" s="156">
        <f t="shared" si="68"/>
        <v>0</v>
      </c>
      <c r="CC158" s="156">
        <f t="shared" si="69"/>
        <v>0</v>
      </c>
      <c r="CD158" s="156">
        <f t="shared" si="70"/>
        <v>0</v>
      </c>
      <c r="CE158" s="156">
        <f t="shared" si="71"/>
        <v>0</v>
      </c>
      <c r="CG158" s="156">
        <f t="shared" si="72"/>
        <v>0</v>
      </c>
      <c r="CH158" s="156">
        <f t="shared" si="73"/>
        <v>0</v>
      </c>
      <c r="CJ158" s="204" t="str">
        <f t="shared" si="74"/>
        <v>ok</v>
      </c>
      <c r="CK158" s="205">
        <f t="shared" si="56"/>
        <v>0</v>
      </c>
      <c r="CL158">
        <f t="shared" si="80"/>
        <v>0</v>
      </c>
      <c r="CN158" s="216">
        <f t="shared" si="75"/>
        <v>0</v>
      </c>
      <c r="CO158" s="216">
        <f t="shared" si="76"/>
        <v>0</v>
      </c>
      <c r="CP158" s="216">
        <f t="shared" si="55"/>
        <v>0</v>
      </c>
      <c r="CQ158" s="156">
        <f t="shared" si="57"/>
        <v>0</v>
      </c>
    </row>
    <row r="159" spans="1:95" x14ac:dyDescent="0.2">
      <c r="A159" s="73">
        <v>2566</v>
      </c>
      <c r="B159" s="25" t="s">
        <v>870</v>
      </c>
      <c r="C159" s="25" t="s">
        <v>703</v>
      </c>
      <c r="D159" s="78">
        <f t="array" ref="D159">SUM(IF('SAP report test'!$A$2:$A$2298=$A159,IF('SAP report test'!$D$2:$D$2298=D$3,'SAP report test'!$N$2:$N$2298)))-SUM(H159,L159,P159,T159,X159,AB159,AF159,AJ159,AN159)</f>
        <v>0</v>
      </c>
      <c r="E159" s="78">
        <f t="array" ref="E159">SUM(IF('SAP report test'!$A$2:$A$2298=$A159,IF('SAP report test'!$D$2:$D$2298=E$3,'SAP report test'!$N$2:$N$2298)))-SUM(I159,M159,Q159,U159,Y159,AC159,AG159,AK159,AO159)</f>
        <v>0</v>
      </c>
      <c r="F159" s="78">
        <f t="array" ref="F159">SUM(IF('SAP report test'!$A$2:$A$2298=$A159,IF('SAP report test'!$D$2:$D$2298=F$3,'SAP report test'!$N$2:$N$2298)))-SUM(J159,N159,R159,V159,Z159,AD159,AH159,AL159,AP159)</f>
        <v>0</v>
      </c>
      <c r="G159" s="78">
        <f t="array" ref="G159">SUM(IF('SAP report test'!$A$2:$A$2298=$A159,IF('SAP report test'!$D$2:$D$2298=G$3,'SAP report test'!$N$2:$N$2298)))-SUM(K159,O159,S159,W159,AA159,AE159,AI159,AM159,AQ159)</f>
        <v>0</v>
      </c>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S159" s="23"/>
      <c r="AT159" s="42"/>
      <c r="BJ159" s="23">
        <f t="shared" si="58"/>
        <v>0</v>
      </c>
      <c r="BK159" s="23">
        <f t="shared" si="59"/>
        <v>0</v>
      </c>
      <c r="BL159" s="23">
        <f t="shared" si="60"/>
        <v>0</v>
      </c>
      <c r="BM159" s="23">
        <f t="shared" si="61"/>
        <v>0</v>
      </c>
      <c r="BN159" s="23">
        <f t="shared" si="62"/>
        <v>0</v>
      </c>
      <c r="BO159" s="23">
        <f t="shared" si="63"/>
        <v>0</v>
      </c>
      <c r="BP159" s="23">
        <f t="shared" si="64"/>
        <v>0</v>
      </c>
      <c r="BQ159" s="23">
        <f t="shared" si="65"/>
        <v>0</v>
      </c>
      <c r="BR159" s="23">
        <f t="shared" si="77"/>
        <v>0</v>
      </c>
      <c r="BS159" s="23">
        <f t="shared" si="78"/>
        <v>0</v>
      </c>
      <c r="BT159" s="23">
        <f t="shared" si="79"/>
        <v>0</v>
      </c>
      <c r="BX159" s="73">
        <v>2566</v>
      </c>
      <c r="BY159" s="25" t="s">
        <v>870</v>
      </c>
      <c r="BZ159" s="23">
        <f t="shared" si="66"/>
        <v>0</v>
      </c>
      <c r="CA159" s="130">
        <f t="shared" si="67"/>
        <v>0</v>
      </c>
      <c r="CB159" s="156">
        <f t="shared" si="68"/>
        <v>0</v>
      </c>
      <c r="CC159" s="156">
        <f t="shared" si="69"/>
        <v>0</v>
      </c>
      <c r="CD159" s="156">
        <f t="shared" si="70"/>
        <v>0</v>
      </c>
      <c r="CE159" s="156">
        <f t="shared" si="71"/>
        <v>0</v>
      </c>
      <c r="CG159" s="156">
        <f t="shared" si="72"/>
        <v>0</v>
      </c>
      <c r="CH159" s="156">
        <f t="shared" si="73"/>
        <v>0</v>
      </c>
      <c r="CJ159" s="204" t="str">
        <f t="shared" si="74"/>
        <v>ok</v>
      </c>
      <c r="CK159" s="205">
        <f t="shared" si="56"/>
        <v>0</v>
      </c>
      <c r="CL159">
        <f t="shared" si="80"/>
        <v>0</v>
      </c>
      <c r="CN159" s="216">
        <f t="shared" si="75"/>
        <v>0</v>
      </c>
      <c r="CO159" s="216">
        <f t="shared" si="76"/>
        <v>0</v>
      </c>
      <c r="CP159" s="216">
        <f t="shared" si="55"/>
        <v>0</v>
      </c>
      <c r="CQ159" s="156">
        <f t="shared" si="57"/>
        <v>0</v>
      </c>
    </row>
    <row r="160" spans="1:95" x14ac:dyDescent="0.2">
      <c r="A160" s="73">
        <v>2567</v>
      </c>
      <c r="B160" s="25" t="s">
        <v>935</v>
      </c>
      <c r="C160" s="25" t="s">
        <v>702</v>
      </c>
      <c r="D160" s="78"/>
      <c r="E160" s="78"/>
      <c r="F160" s="78"/>
      <c r="G160" s="78"/>
      <c r="H160" s="147">
        <f t="array" ref="H160">SUM(IF('SAP report test'!$A$2:$A$2298=$A160,IF('SAP report test'!$D$2:$D$2298="CI04",'SAP report test'!$N$2:$N$2298)))</f>
        <v>0</v>
      </c>
      <c r="I160" s="148"/>
      <c r="J160" s="148"/>
      <c r="K160" s="149"/>
      <c r="L160" s="147">
        <f>SUMIF(Balances!$A$5:$A$313,$A160,Balances!$P$5:$P$313)-SUMIF(Funding!$A$6:$A$294,$A160,Funding!$D$6:$D$294)</f>
        <v>0</v>
      </c>
      <c r="M160" s="148"/>
      <c r="N160" s="148"/>
      <c r="O160" s="149"/>
      <c r="P160" s="147">
        <f>SUMIF(Balances!$A$5:$A$313,$A160,Balances!$Q$5:$Q$313)-SUMIF(Funding!$A$6:$A$294,$A160,Funding!$E$6:$E$294)</f>
        <v>0</v>
      </c>
      <c r="Q160" s="148"/>
      <c r="R160" s="148"/>
      <c r="S160" s="149"/>
      <c r="T160" s="147">
        <f>SUMIF(Balances!$A$5:$A$313,$A160,Balances!$R$5:$R$313)-SUMIF(Funding!$A$6:$A$294,$A160,Funding!$F$6:$F$294)</f>
        <v>0</v>
      </c>
      <c r="U160" s="148"/>
      <c r="V160" s="148"/>
      <c r="W160" s="149"/>
      <c r="X160" s="147">
        <f>SUMIF(Balances!$A$7:$A$313,$A160,Balances!$S$7:$S$313)</f>
        <v>0</v>
      </c>
      <c r="Y160" s="148"/>
      <c r="Z160" s="148"/>
      <c r="AA160" s="149"/>
      <c r="AB160" s="147">
        <f>SUMIF(Balances!$A$7:$A$313,$A160,Balances!$T$7:$T$313)</f>
        <v>0</v>
      </c>
      <c r="AC160" s="148"/>
      <c r="AD160" s="148"/>
      <c r="AE160" s="149"/>
      <c r="AF160" s="147"/>
      <c r="AG160" s="148"/>
      <c r="AH160" s="148"/>
      <c r="AI160" s="149"/>
      <c r="AJ160" s="147">
        <f t="array" ref="AJ160">SUM(IF('SAP report test'!$A$2:$A$2298=$A160,IF('SAP report test'!$D$2:$D$2298="CI03",'SAP report test'!$N$2:$N$2298)))+SUMIF(Balances!$A$7:$A$313,$A160,Balances!$V$7:$V$313)</f>
        <v>0</v>
      </c>
      <c r="AK160" s="148"/>
      <c r="AL160" s="148"/>
      <c r="AM160" s="149"/>
      <c r="AN160" s="147">
        <f>SUMIF(Balances!$A$5:$A$313,$A160,Balances!$O$5:$O$313)-SUMIF(Funding!$A$6:$A$294,$A160,Funding!$K$6:$K$294)</f>
        <v>0</v>
      </c>
      <c r="AO160" s="148"/>
      <c r="AP160" s="148"/>
      <c r="AQ160" s="149"/>
      <c r="AS160" s="23">
        <f>SUM(D160:AQ161)</f>
        <v>0</v>
      </c>
      <c r="AT160" s="42"/>
      <c r="AU160" s="23">
        <f>SUM(AS160:AT160)</f>
        <v>0</v>
      </c>
      <c r="AW160" s="23">
        <f>SUM(AN160:AQ161)</f>
        <v>0</v>
      </c>
      <c r="AX160" s="23">
        <f>SUM(H160:K161)</f>
        <v>0</v>
      </c>
      <c r="AY160" s="23">
        <f>SUM(L160:O161)</f>
        <v>0</v>
      </c>
      <c r="AZ160" s="23">
        <f>SUM(P160:S161)</f>
        <v>0</v>
      </c>
      <c r="BA160" s="23">
        <f>SUM(T160:W161)</f>
        <v>0</v>
      </c>
      <c r="BB160" s="23">
        <f>SUM(X160:AA161)</f>
        <v>0</v>
      </c>
      <c r="BC160" s="23">
        <f>SUM(AB160:AE161)</f>
        <v>0</v>
      </c>
      <c r="BD160" s="23">
        <f>SUM(AF160:AI161)</f>
        <v>0</v>
      </c>
      <c r="BE160" s="23">
        <f>SUM(AJ160:AM161)</f>
        <v>0</v>
      </c>
      <c r="BF160" s="23">
        <f>SUM(AW160:BE160)</f>
        <v>0</v>
      </c>
      <c r="BG160" s="23">
        <f>SUM(AS160-BF160)</f>
        <v>0</v>
      </c>
      <c r="BH160" s="23">
        <f>SUM(AW160:BD160)</f>
        <v>0</v>
      </c>
      <c r="BJ160" s="23">
        <f t="shared" si="58"/>
        <v>0</v>
      </c>
      <c r="BK160" s="23">
        <f t="shared" si="59"/>
        <v>0</v>
      </c>
      <c r="BL160" s="23">
        <f t="shared" si="60"/>
        <v>0</v>
      </c>
      <c r="BM160" s="23">
        <f t="shared" si="61"/>
        <v>0</v>
      </c>
      <c r="BN160" s="23">
        <f t="shared" si="62"/>
        <v>0</v>
      </c>
      <c r="BO160" s="23">
        <f t="shared" si="63"/>
        <v>0</v>
      </c>
      <c r="BP160" s="23">
        <f t="shared" si="64"/>
        <v>0</v>
      </c>
      <c r="BQ160" s="23">
        <f t="shared" si="65"/>
        <v>0</v>
      </c>
      <c r="BR160" s="23">
        <f t="shared" si="77"/>
        <v>0</v>
      </c>
      <c r="BS160" s="23">
        <f t="shared" si="78"/>
        <v>0</v>
      </c>
      <c r="BT160" s="23">
        <f t="shared" si="79"/>
        <v>0</v>
      </c>
      <c r="BX160" s="73">
        <v>2567</v>
      </c>
      <c r="BY160" s="25" t="s">
        <v>935</v>
      </c>
      <c r="BZ160" s="23">
        <f t="shared" si="66"/>
        <v>0</v>
      </c>
      <c r="CA160" s="130">
        <f t="shared" si="67"/>
        <v>0</v>
      </c>
      <c r="CB160" s="156">
        <f t="shared" si="68"/>
        <v>0</v>
      </c>
      <c r="CC160" s="156">
        <f t="shared" si="69"/>
        <v>0</v>
      </c>
      <c r="CD160" s="156">
        <f t="shared" si="70"/>
        <v>0</v>
      </c>
      <c r="CE160" s="156">
        <f t="shared" si="71"/>
        <v>0</v>
      </c>
      <c r="CG160" s="156">
        <f t="shared" si="72"/>
        <v>0</v>
      </c>
      <c r="CH160" s="156">
        <f t="shared" si="73"/>
        <v>0</v>
      </c>
      <c r="CJ160" s="204" t="str">
        <f t="shared" si="74"/>
        <v>ok</v>
      </c>
      <c r="CK160" s="205">
        <f t="shared" si="56"/>
        <v>0</v>
      </c>
      <c r="CL160">
        <f t="shared" si="80"/>
        <v>0</v>
      </c>
      <c r="CN160" s="216">
        <f t="shared" si="75"/>
        <v>0</v>
      </c>
      <c r="CO160" s="216">
        <f t="shared" si="76"/>
        <v>0</v>
      </c>
      <c r="CP160" s="216">
        <f t="shared" si="55"/>
        <v>0</v>
      </c>
      <c r="CQ160" s="156">
        <f t="shared" si="57"/>
        <v>0</v>
      </c>
    </row>
    <row r="161" spans="1:95" x14ac:dyDescent="0.2">
      <c r="A161" s="73">
        <v>2567</v>
      </c>
      <c r="B161" s="25" t="s">
        <v>935</v>
      </c>
      <c r="C161" s="25" t="s">
        <v>703</v>
      </c>
      <c r="D161" s="78">
        <f t="array" ref="D161">SUM(IF('SAP report test'!$A$2:$A$2298=$A161,IF('SAP report test'!$D$2:$D$2298=D$3,'SAP report test'!$N$2:$N$2298)))-SUM(H161,L161,P161,T161,X161,AB161,AF161,AJ161,AN161)</f>
        <v>0</v>
      </c>
      <c r="E161" s="78">
        <f t="array" ref="E161">SUM(IF('SAP report test'!$A$2:$A$2298=$A161,IF('SAP report test'!$D$2:$D$2298=E$3,'SAP report test'!$N$2:$N$2298)))-SUM(I161,M161,Q161,U161,Y161,AC161,AG161,AK161,AO161)</f>
        <v>0</v>
      </c>
      <c r="F161" s="78">
        <f t="array" ref="F161">SUM(IF('SAP report test'!$A$2:$A$2298=$A161,IF('SAP report test'!$D$2:$D$2298=F$3,'SAP report test'!$N$2:$N$2298)))-SUM(J161,N161,R161,V161,Z161,AD161,AH161,AL161,AP161)</f>
        <v>0</v>
      </c>
      <c r="G161" s="78">
        <f t="array" ref="G161">SUM(IF('SAP report test'!$A$2:$A$2298=$A161,IF('SAP report test'!$D$2:$D$2298=G$3,'SAP report test'!$N$2:$N$2298)))-SUM(K161,O161,S161,W161,AA161,AE161,AI161,AM161,AQ161)</f>
        <v>0</v>
      </c>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S161" s="23"/>
      <c r="AT161" s="42"/>
      <c r="BJ161" s="23">
        <f t="shared" si="58"/>
        <v>0</v>
      </c>
      <c r="BK161" s="23">
        <f t="shared" si="59"/>
        <v>0</v>
      </c>
      <c r="BL161" s="23">
        <f t="shared" si="60"/>
        <v>0</v>
      </c>
      <c r="BM161" s="23">
        <f t="shared" si="61"/>
        <v>0</v>
      </c>
      <c r="BN161" s="23">
        <f t="shared" si="62"/>
        <v>0</v>
      </c>
      <c r="BO161" s="23">
        <f t="shared" si="63"/>
        <v>0</v>
      </c>
      <c r="BP161" s="23">
        <f t="shared" si="64"/>
        <v>0</v>
      </c>
      <c r="BQ161" s="23">
        <f t="shared" si="65"/>
        <v>0</v>
      </c>
      <c r="BR161" s="23">
        <f t="shared" si="77"/>
        <v>0</v>
      </c>
      <c r="BS161" s="23">
        <f t="shared" si="78"/>
        <v>0</v>
      </c>
      <c r="BT161" s="23">
        <f t="shared" si="79"/>
        <v>0</v>
      </c>
      <c r="BX161" s="73">
        <v>2567</v>
      </c>
      <c r="BY161" s="25" t="s">
        <v>935</v>
      </c>
      <c r="BZ161" s="23">
        <f t="shared" si="66"/>
        <v>0</v>
      </c>
      <c r="CA161" s="130">
        <f t="shared" si="67"/>
        <v>0</v>
      </c>
      <c r="CB161" s="156">
        <f t="shared" si="68"/>
        <v>0</v>
      </c>
      <c r="CC161" s="156">
        <f t="shared" si="69"/>
        <v>0</v>
      </c>
      <c r="CD161" s="156">
        <f t="shared" si="70"/>
        <v>0</v>
      </c>
      <c r="CE161" s="156">
        <f t="shared" si="71"/>
        <v>0</v>
      </c>
      <c r="CG161" s="156">
        <f t="shared" si="72"/>
        <v>0</v>
      </c>
      <c r="CH161" s="156">
        <f t="shared" si="73"/>
        <v>0</v>
      </c>
      <c r="CJ161" s="204" t="str">
        <f t="shared" si="74"/>
        <v>ok</v>
      </c>
      <c r="CK161" s="205">
        <f t="shared" si="56"/>
        <v>0</v>
      </c>
      <c r="CL161">
        <f t="shared" si="80"/>
        <v>0</v>
      </c>
      <c r="CN161" s="216">
        <f t="shared" si="75"/>
        <v>0</v>
      </c>
      <c r="CO161" s="216">
        <f t="shared" si="76"/>
        <v>0</v>
      </c>
      <c r="CP161" s="216">
        <f t="shared" si="55"/>
        <v>0</v>
      </c>
      <c r="CQ161" s="156">
        <f t="shared" si="57"/>
        <v>0</v>
      </c>
    </row>
    <row r="162" spans="1:95" x14ac:dyDescent="0.2">
      <c r="A162" s="73">
        <v>2569</v>
      </c>
      <c r="B162" s="25" t="s">
        <v>936</v>
      </c>
      <c r="C162" s="25" t="s">
        <v>702</v>
      </c>
      <c r="D162" s="78"/>
      <c r="E162" s="78"/>
      <c r="F162" s="78"/>
      <c r="G162" s="78"/>
      <c r="H162" s="147">
        <f t="array" ref="H162">SUM(IF('SAP report test'!$A$2:$A$2298=$A162,IF('SAP report test'!$D$2:$D$2298="CI04",'SAP report test'!$N$2:$N$2298)))</f>
        <v>0</v>
      </c>
      <c r="I162" s="148"/>
      <c r="J162" s="148"/>
      <c r="K162" s="149"/>
      <c r="L162" s="147">
        <f>SUMIF(Balances!$A$5:$A$313,$A162,Balances!$P$5:$P$313)-SUMIF(Funding!$A$6:$A$294,$A162,Funding!$D$6:$D$294)</f>
        <v>0</v>
      </c>
      <c r="M162" s="148"/>
      <c r="N162" s="148"/>
      <c r="O162" s="149"/>
      <c r="P162" s="147">
        <f>SUMIF(Balances!$A$5:$A$313,$A162,Balances!$Q$5:$Q$313)-SUMIF(Funding!$A$6:$A$294,$A162,Funding!$E$6:$E$294)</f>
        <v>0</v>
      </c>
      <c r="Q162" s="148"/>
      <c r="R162" s="148"/>
      <c r="S162" s="149"/>
      <c r="T162" s="147">
        <f>SUMIF(Balances!$A$5:$A$313,$A162,Balances!$R$5:$R$313)-SUMIF(Funding!$A$6:$A$294,$A162,Funding!$F$6:$F$294)</f>
        <v>0</v>
      </c>
      <c r="U162" s="148"/>
      <c r="V162" s="148"/>
      <c r="W162" s="149"/>
      <c r="X162" s="147">
        <f>SUMIF(Balances!$A$7:$A$313,$A162,Balances!$S$7:$S$313)</f>
        <v>0</v>
      </c>
      <c r="Y162" s="148"/>
      <c r="Z162" s="148"/>
      <c r="AA162" s="149"/>
      <c r="AB162" s="147">
        <f>SUMIF(Balances!$A$7:$A$313,$A162,Balances!$T$7:$T$313)</f>
        <v>0</v>
      </c>
      <c r="AC162" s="148"/>
      <c r="AD162" s="148"/>
      <c r="AE162" s="149"/>
      <c r="AF162" s="147"/>
      <c r="AG162" s="148"/>
      <c r="AH162" s="148"/>
      <c r="AI162" s="149"/>
      <c r="AJ162" s="147">
        <f t="array" ref="AJ162">SUM(IF('SAP report test'!$A$2:$A$2298=$A162,IF('SAP report test'!$D$2:$D$2298="CI03",'SAP report test'!$N$2:$N$2298)))+SUMIF(Balances!$A$7:$A$313,$A162,Balances!$V$7:$V$313)</f>
        <v>0</v>
      </c>
      <c r="AK162" s="148"/>
      <c r="AL162" s="148"/>
      <c r="AM162" s="149"/>
      <c r="AN162" s="147">
        <f>SUMIF(Balances!$A$5:$A$313,$A162,Balances!$O$5:$O$313)-SUMIF(Funding!$A$6:$A$294,$A162,Funding!$K$6:$K$294)</f>
        <v>0</v>
      </c>
      <c r="AO162" s="148"/>
      <c r="AP162" s="148"/>
      <c r="AQ162" s="149"/>
      <c r="AS162" s="23">
        <f>SUM(D162:AQ163)</f>
        <v>0</v>
      </c>
      <c r="AT162" s="42"/>
      <c r="AU162" s="23">
        <f>SUM(AS162:AT162)</f>
        <v>0</v>
      </c>
      <c r="AW162" s="23">
        <f>SUM(AN162:AQ163)</f>
        <v>0</v>
      </c>
      <c r="AX162" s="23">
        <f>SUM(H162:K163)</f>
        <v>0</v>
      </c>
      <c r="AY162" s="23">
        <f>SUM(L162:O163)</f>
        <v>0</v>
      </c>
      <c r="AZ162" s="23">
        <f>SUM(P162:S163)</f>
        <v>0</v>
      </c>
      <c r="BA162" s="23">
        <f>SUM(T162:W163)</f>
        <v>0</v>
      </c>
      <c r="BB162" s="23">
        <f>SUM(X162:AA163)</f>
        <v>0</v>
      </c>
      <c r="BC162" s="23">
        <f>SUM(AB162:AE163)</f>
        <v>0</v>
      </c>
      <c r="BD162" s="23">
        <f>SUM(AF162:AI163)</f>
        <v>0</v>
      </c>
      <c r="BE162" s="23">
        <f>SUM(AJ162:AM163)</f>
        <v>0</v>
      </c>
      <c r="BF162" s="23">
        <f>SUM(AW162:BE162)</f>
        <v>0</v>
      </c>
      <c r="BG162" s="23">
        <f>SUM(AS162-BF162)</f>
        <v>0</v>
      </c>
      <c r="BH162" s="23">
        <f>SUM(AW162:BD162)</f>
        <v>0</v>
      </c>
      <c r="BJ162" s="23">
        <f t="shared" si="58"/>
        <v>0</v>
      </c>
      <c r="BK162" s="23">
        <f t="shared" si="59"/>
        <v>0</v>
      </c>
      <c r="BL162" s="23">
        <f t="shared" si="60"/>
        <v>0</v>
      </c>
      <c r="BM162" s="23">
        <f t="shared" si="61"/>
        <v>0</v>
      </c>
      <c r="BN162" s="23">
        <f t="shared" si="62"/>
        <v>0</v>
      </c>
      <c r="BO162" s="23">
        <f t="shared" si="63"/>
        <v>0</v>
      </c>
      <c r="BP162" s="23">
        <f t="shared" si="64"/>
        <v>0</v>
      </c>
      <c r="BQ162" s="23">
        <f t="shared" si="65"/>
        <v>0</v>
      </c>
      <c r="BR162" s="23">
        <f t="shared" si="77"/>
        <v>0</v>
      </c>
      <c r="BS162" s="23">
        <f t="shared" si="78"/>
        <v>0</v>
      </c>
      <c r="BT162" s="23">
        <f t="shared" si="79"/>
        <v>0</v>
      </c>
      <c r="BX162" s="73">
        <v>2569</v>
      </c>
      <c r="BY162" s="25" t="s">
        <v>936</v>
      </c>
      <c r="BZ162" s="23">
        <f t="shared" si="66"/>
        <v>0</v>
      </c>
      <c r="CA162" s="130">
        <f t="shared" si="67"/>
        <v>0</v>
      </c>
      <c r="CB162" s="156">
        <f t="shared" si="68"/>
        <v>0</v>
      </c>
      <c r="CC162" s="156">
        <f t="shared" si="69"/>
        <v>0</v>
      </c>
      <c r="CD162" s="156">
        <f t="shared" si="70"/>
        <v>0</v>
      </c>
      <c r="CE162" s="156">
        <f t="shared" si="71"/>
        <v>0</v>
      </c>
      <c r="CG162" s="156">
        <f t="shared" si="72"/>
        <v>0</v>
      </c>
      <c r="CH162" s="156">
        <f t="shared" si="73"/>
        <v>0</v>
      </c>
      <c r="CJ162" s="204" t="str">
        <f t="shared" si="74"/>
        <v>ok</v>
      </c>
      <c r="CK162" s="205">
        <f t="shared" si="56"/>
        <v>0</v>
      </c>
      <c r="CL162">
        <f t="shared" si="80"/>
        <v>0</v>
      </c>
      <c r="CN162" s="216">
        <f t="shared" si="75"/>
        <v>0</v>
      </c>
      <c r="CO162" s="216">
        <f t="shared" si="76"/>
        <v>0</v>
      </c>
      <c r="CP162" s="216">
        <f t="shared" si="55"/>
        <v>0</v>
      </c>
      <c r="CQ162" s="156">
        <f t="shared" si="57"/>
        <v>0</v>
      </c>
    </row>
    <row r="163" spans="1:95" x14ac:dyDescent="0.2">
      <c r="A163" s="73">
        <v>2569</v>
      </c>
      <c r="B163" s="25" t="s">
        <v>936</v>
      </c>
      <c r="C163" s="25" t="s">
        <v>703</v>
      </c>
      <c r="D163" s="78">
        <f t="array" ref="D163">SUM(IF('SAP report test'!$A$2:$A$2298=$A163,IF('SAP report test'!$D$2:$D$2298=D$3,'SAP report test'!$N$2:$N$2298)))-SUM(H163,L163,P163,T163,X163,AB163,AF163,AJ163,AN163)</f>
        <v>0</v>
      </c>
      <c r="E163" s="78">
        <f t="array" ref="E163">SUM(IF('SAP report test'!$A$2:$A$2298=$A163,IF('SAP report test'!$D$2:$D$2298=E$3,'SAP report test'!$N$2:$N$2298)))-SUM(I163,M163,Q163,U163,Y163,AC163,AG163,AK163,AO163)</f>
        <v>0</v>
      </c>
      <c r="F163" s="78">
        <f t="array" ref="F163">SUM(IF('SAP report test'!$A$2:$A$2298=$A163,IF('SAP report test'!$D$2:$D$2298=F$3,'SAP report test'!$N$2:$N$2298)))-SUM(J163,N163,R163,V163,Z163,AD163,AH163,AL163,AP163)</f>
        <v>0</v>
      </c>
      <c r="G163" s="78">
        <f t="array" ref="G163">SUM(IF('SAP report test'!$A$2:$A$2298=$A163,IF('SAP report test'!$D$2:$D$2298=G$3,'SAP report test'!$N$2:$N$2298)))-SUM(K163,O163,S163,W163,AA163,AE163,AI163,AM163,AQ163)</f>
        <v>0</v>
      </c>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S163" s="23"/>
      <c r="AT163" s="42"/>
      <c r="BJ163" s="23">
        <f t="shared" si="58"/>
        <v>0</v>
      </c>
      <c r="BK163" s="23">
        <f t="shared" si="59"/>
        <v>0</v>
      </c>
      <c r="BL163" s="23">
        <f t="shared" si="60"/>
        <v>0</v>
      </c>
      <c r="BM163" s="23">
        <f t="shared" si="61"/>
        <v>0</v>
      </c>
      <c r="BN163" s="23">
        <f t="shared" si="62"/>
        <v>0</v>
      </c>
      <c r="BO163" s="23">
        <f t="shared" si="63"/>
        <v>0</v>
      </c>
      <c r="BP163" s="23">
        <f t="shared" si="64"/>
        <v>0</v>
      </c>
      <c r="BQ163" s="23">
        <f t="shared" si="65"/>
        <v>0</v>
      </c>
      <c r="BR163" s="23">
        <f t="shared" si="77"/>
        <v>0</v>
      </c>
      <c r="BS163" s="23">
        <f t="shared" si="78"/>
        <v>0</v>
      </c>
      <c r="BT163" s="23">
        <f t="shared" si="79"/>
        <v>0</v>
      </c>
      <c r="BX163" s="73">
        <v>2569</v>
      </c>
      <c r="BY163" s="25" t="s">
        <v>936</v>
      </c>
      <c r="BZ163" s="23">
        <f t="shared" si="66"/>
        <v>0</v>
      </c>
      <c r="CA163" s="130">
        <f t="shared" si="67"/>
        <v>0</v>
      </c>
      <c r="CB163" s="156">
        <f t="shared" si="68"/>
        <v>0</v>
      </c>
      <c r="CC163" s="156">
        <f t="shared" si="69"/>
        <v>0</v>
      </c>
      <c r="CD163" s="156">
        <f t="shared" si="70"/>
        <v>0</v>
      </c>
      <c r="CE163" s="156">
        <f t="shared" si="71"/>
        <v>0</v>
      </c>
      <c r="CG163" s="156">
        <f t="shared" si="72"/>
        <v>0</v>
      </c>
      <c r="CH163" s="156">
        <f t="shared" si="73"/>
        <v>0</v>
      </c>
      <c r="CJ163" s="204" t="str">
        <f t="shared" si="74"/>
        <v>ok</v>
      </c>
      <c r="CK163" s="205">
        <f t="shared" si="56"/>
        <v>0</v>
      </c>
      <c r="CL163">
        <f t="shared" si="80"/>
        <v>0</v>
      </c>
      <c r="CN163" s="216">
        <f t="shared" si="75"/>
        <v>0</v>
      </c>
      <c r="CO163" s="216">
        <f t="shared" si="76"/>
        <v>0</v>
      </c>
      <c r="CP163" s="216">
        <f t="shared" si="55"/>
        <v>0</v>
      </c>
      <c r="CQ163" s="156">
        <f t="shared" si="57"/>
        <v>0</v>
      </c>
    </row>
    <row r="164" spans="1:95" x14ac:dyDescent="0.2">
      <c r="A164" s="73">
        <v>2572</v>
      </c>
      <c r="B164" s="25" t="s">
        <v>937</v>
      </c>
      <c r="C164" s="25" t="s">
        <v>702</v>
      </c>
      <c r="D164" s="78"/>
      <c r="E164" s="78"/>
      <c r="F164" s="78"/>
      <c r="G164" s="78"/>
      <c r="H164" s="147">
        <f t="array" ref="H164">SUM(IF('SAP report test'!$A$2:$A$2298=$A164,IF('SAP report test'!$D$2:$D$2298="CI04",'SAP report test'!$N$2:$N$2298)))</f>
        <v>0</v>
      </c>
      <c r="I164" s="148"/>
      <c r="J164" s="148"/>
      <c r="K164" s="149"/>
      <c r="L164" s="147">
        <f>SUMIF(Balances!$A$5:$A$313,$A164,Balances!$P$5:$P$313)-SUMIF(Funding!$A$6:$A$294,$A164,Funding!$D$6:$D$294)</f>
        <v>0</v>
      </c>
      <c r="M164" s="148"/>
      <c r="N164" s="148"/>
      <c r="O164" s="149"/>
      <c r="P164" s="147">
        <f>SUMIF(Balances!$A$5:$A$313,$A164,Balances!$Q$5:$Q$313)-SUMIF(Funding!$A$6:$A$294,$A164,Funding!$E$6:$E$294)</f>
        <v>0</v>
      </c>
      <c r="Q164" s="148"/>
      <c r="R164" s="148"/>
      <c r="S164" s="149"/>
      <c r="T164" s="147">
        <f>SUMIF(Balances!$A$5:$A$313,$A164,Balances!$R$5:$R$313)-SUMIF(Funding!$A$6:$A$294,$A164,Funding!$F$6:$F$294)</f>
        <v>0</v>
      </c>
      <c r="U164" s="148"/>
      <c r="V164" s="148"/>
      <c r="W164" s="149"/>
      <c r="X164" s="147">
        <f>SUMIF(Balances!$A$7:$A$313,$A164,Balances!$S$7:$S$313)</f>
        <v>0</v>
      </c>
      <c r="Y164" s="148"/>
      <c r="Z164" s="148"/>
      <c r="AA164" s="149"/>
      <c r="AB164" s="147">
        <f>SUMIF(Balances!$A$7:$A$313,$A164,Balances!$T$7:$T$313)</f>
        <v>0</v>
      </c>
      <c r="AC164" s="148"/>
      <c r="AD164" s="148"/>
      <c r="AE164" s="149"/>
      <c r="AF164" s="147"/>
      <c r="AG164" s="148"/>
      <c r="AH164" s="148"/>
      <c r="AI164" s="149"/>
      <c r="AJ164" s="147">
        <f t="array" ref="AJ164">SUM(IF('SAP report test'!$A$2:$A$2298=$A164,IF('SAP report test'!$D$2:$D$2298="CI03",'SAP report test'!$N$2:$N$2298)))+SUMIF(Balances!$A$7:$A$313,$A164,Balances!$V$7:$V$313)</f>
        <v>0</v>
      </c>
      <c r="AK164" s="148"/>
      <c r="AL164" s="148"/>
      <c r="AM164" s="149"/>
      <c r="AN164" s="147">
        <f>SUMIF(Balances!$A$5:$A$313,$A164,Balances!$O$5:$O$313)-SUMIF(Funding!$A$6:$A$294,$A164,Funding!$K$6:$K$294)</f>
        <v>0</v>
      </c>
      <c r="AO164" s="148"/>
      <c r="AP164" s="148"/>
      <c r="AQ164" s="149"/>
      <c r="AS164" s="23">
        <f>SUM(D164:AQ165)</f>
        <v>0</v>
      </c>
      <c r="AT164" s="130"/>
      <c r="AU164" s="23">
        <f>SUM(AS164:AT164)</f>
        <v>0</v>
      </c>
      <c r="AW164" s="23">
        <f>SUM(AN164:AQ165)</f>
        <v>0</v>
      </c>
      <c r="AX164" s="23">
        <f>SUM(H164:K165)</f>
        <v>0</v>
      </c>
      <c r="AY164" s="23">
        <f>SUM(L164:O165)</f>
        <v>0</v>
      </c>
      <c r="AZ164" s="23">
        <f>SUM(P164:S165)</f>
        <v>0</v>
      </c>
      <c r="BA164" s="23">
        <f>SUM(T164:W165)</f>
        <v>0</v>
      </c>
      <c r="BB164" s="23">
        <f>SUM(X164:AA165)</f>
        <v>0</v>
      </c>
      <c r="BC164" s="23">
        <f>SUM(AB164:AE165)</f>
        <v>0</v>
      </c>
      <c r="BD164" s="23">
        <f>SUM(AF164:AI165)</f>
        <v>0</v>
      </c>
      <c r="BE164" s="23">
        <f>SUM(AJ164:AM165)</f>
        <v>0</v>
      </c>
      <c r="BF164" s="23">
        <f>SUM(AW164:BE164)</f>
        <v>0</v>
      </c>
      <c r="BG164" s="23">
        <f>SUM(AS164-BF164)</f>
        <v>0</v>
      </c>
      <c r="BH164" s="23">
        <f>SUM(AW164:BD164)</f>
        <v>0</v>
      </c>
      <c r="BJ164" s="23">
        <f t="shared" si="58"/>
        <v>0</v>
      </c>
      <c r="BK164" s="23">
        <f t="shared" si="59"/>
        <v>0</v>
      </c>
      <c r="BL164" s="23">
        <f t="shared" si="60"/>
        <v>0</v>
      </c>
      <c r="BM164" s="23">
        <f t="shared" si="61"/>
        <v>0</v>
      </c>
      <c r="BN164" s="23">
        <f t="shared" si="62"/>
        <v>0</v>
      </c>
      <c r="BO164" s="23">
        <f t="shared" si="63"/>
        <v>0</v>
      </c>
      <c r="BP164" s="23">
        <f t="shared" si="64"/>
        <v>0</v>
      </c>
      <c r="BQ164" s="23">
        <f t="shared" si="65"/>
        <v>0</v>
      </c>
      <c r="BR164" s="23">
        <f t="shared" si="77"/>
        <v>0</v>
      </c>
      <c r="BS164" s="23">
        <f t="shared" si="78"/>
        <v>0</v>
      </c>
      <c r="BT164" s="23">
        <f t="shared" si="79"/>
        <v>0</v>
      </c>
      <c r="BX164" s="73">
        <v>2572</v>
      </c>
      <c r="BY164" s="25" t="s">
        <v>937</v>
      </c>
      <c r="BZ164" s="23">
        <f t="shared" si="66"/>
        <v>0</v>
      </c>
      <c r="CA164" s="130">
        <f t="shared" si="67"/>
        <v>0</v>
      </c>
      <c r="CB164" s="156">
        <f t="shared" si="68"/>
        <v>0</v>
      </c>
      <c r="CC164" s="156">
        <f t="shared" si="69"/>
        <v>0</v>
      </c>
      <c r="CD164" s="156">
        <f t="shared" si="70"/>
        <v>0</v>
      </c>
      <c r="CE164" s="156">
        <f t="shared" si="71"/>
        <v>0</v>
      </c>
      <c r="CG164" s="156">
        <f t="shared" si="72"/>
        <v>0</v>
      </c>
      <c r="CH164" s="156">
        <f t="shared" si="73"/>
        <v>0</v>
      </c>
      <c r="CJ164" s="204" t="str">
        <f t="shared" si="74"/>
        <v>ok</v>
      </c>
      <c r="CK164" s="205">
        <f t="shared" si="56"/>
        <v>0</v>
      </c>
      <c r="CL164">
        <f t="shared" si="80"/>
        <v>0</v>
      </c>
      <c r="CN164" s="216">
        <f t="shared" si="75"/>
        <v>0</v>
      </c>
      <c r="CO164" s="216">
        <f t="shared" si="76"/>
        <v>0</v>
      </c>
      <c r="CP164" s="216">
        <f t="shared" si="55"/>
        <v>0</v>
      </c>
      <c r="CQ164" s="156">
        <f t="shared" si="57"/>
        <v>0</v>
      </c>
    </row>
    <row r="165" spans="1:95" x14ac:dyDescent="0.2">
      <c r="A165" s="73">
        <v>2572</v>
      </c>
      <c r="B165" s="25" t="s">
        <v>937</v>
      </c>
      <c r="C165" s="25" t="s">
        <v>703</v>
      </c>
      <c r="D165" s="78">
        <f t="array" ref="D165">SUM(IF('SAP report test'!$A$2:$A$2298=$A165,IF('SAP report test'!$D$2:$D$2298=D$3,'SAP report test'!$N$2:$N$2298)))-SUM(H165,L165,P165,T165,X165,AB165,AF165,AJ165,AN165)</f>
        <v>0</v>
      </c>
      <c r="E165" s="78">
        <f t="array" ref="E165">SUM(IF('SAP report test'!$A$2:$A$2298=$A165,IF('SAP report test'!$D$2:$D$2298=E$3,'SAP report test'!$N$2:$N$2298)))-SUM(I165,M165,Q165,U165,Y165,AC165,AG165,AK165,AO165)</f>
        <v>0</v>
      </c>
      <c r="F165" s="78">
        <f t="array" ref="F165">SUM(IF('SAP report test'!$A$2:$A$2298=$A165,IF('SAP report test'!$D$2:$D$2298=F$3,'SAP report test'!$N$2:$N$2298)))-SUM(J165,N165,R165,V165,Z165,AD165,AH165,AL165,AP165)</f>
        <v>0</v>
      </c>
      <c r="G165" s="78">
        <f t="array" ref="G165">SUM(IF('SAP report test'!$A$2:$A$2298=$A165,IF('SAP report test'!$D$2:$D$2298=G$3,'SAP report test'!$N$2:$N$2298)))-SUM(K165,O165,S165,W165,AA165,AE165,AI165,AM165,AQ165)</f>
        <v>0</v>
      </c>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S165" s="23"/>
      <c r="AT165" s="42"/>
      <c r="BJ165" s="23">
        <f t="shared" si="58"/>
        <v>0</v>
      </c>
      <c r="BK165" s="23">
        <f t="shared" si="59"/>
        <v>0</v>
      </c>
      <c r="BL165" s="23">
        <f t="shared" si="60"/>
        <v>0</v>
      </c>
      <c r="BM165" s="23">
        <f t="shared" si="61"/>
        <v>0</v>
      </c>
      <c r="BN165" s="23">
        <f t="shared" si="62"/>
        <v>0</v>
      </c>
      <c r="BO165" s="23">
        <f t="shared" si="63"/>
        <v>0</v>
      </c>
      <c r="BP165" s="23">
        <f t="shared" si="64"/>
        <v>0</v>
      </c>
      <c r="BQ165" s="23">
        <f t="shared" si="65"/>
        <v>0</v>
      </c>
      <c r="BR165" s="23">
        <f t="shared" si="77"/>
        <v>0</v>
      </c>
      <c r="BS165" s="23">
        <f t="shared" si="78"/>
        <v>0</v>
      </c>
      <c r="BT165" s="23">
        <f t="shared" si="79"/>
        <v>0</v>
      </c>
      <c r="BX165" s="73">
        <v>2572</v>
      </c>
      <c r="BY165" s="25" t="s">
        <v>937</v>
      </c>
      <c r="BZ165" s="23">
        <f t="shared" si="66"/>
        <v>0</v>
      </c>
      <c r="CA165" s="130">
        <f t="shared" si="67"/>
        <v>0</v>
      </c>
      <c r="CB165" s="156">
        <f t="shared" si="68"/>
        <v>0</v>
      </c>
      <c r="CC165" s="156">
        <f t="shared" si="69"/>
        <v>0</v>
      </c>
      <c r="CD165" s="156">
        <f t="shared" si="70"/>
        <v>0</v>
      </c>
      <c r="CE165" s="156">
        <f t="shared" si="71"/>
        <v>0</v>
      </c>
      <c r="CG165" s="156">
        <f t="shared" si="72"/>
        <v>0</v>
      </c>
      <c r="CH165" s="156">
        <f t="shared" si="73"/>
        <v>0</v>
      </c>
      <c r="CJ165" s="204" t="str">
        <f t="shared" si="74"/>
        <v>ok</v>
      </c>
      <c r="CK165" s="205">
        <f t="shared" si="56"/>
        <v>0</v>
      </c>
      <c r="CL165">
        <f t="shared" si="80"/>
        <v>0</v>
      </c>
      <c r="CN165" s="216">
        <f t="shared" si="75"/>
        <v>0</v>
      </c>
      <c r="CO165" s="216">
        <f t="shared" si="76"/>
        <v>0</v>
      </c>
      <c r="CP165" s="216">
        <f t="shared" si="55"/>
        <v>0</v>
      </c>
      <c r="CQ165" s="156">
        <f t="shared" si="57"/>
        <v>0</v>
      </c>
    </row>
    <row r="166" spans="1:95" x14ac:dyDescent="0.2">
      <c r="A166" s="73">
        <v>2573</v>
      </c>
      <c r="B166" s="25" t="s">
        <v>938</v>
      </c>
      <c r="C166" s="25" t="s">
        <v>702</v>
      </c>
      <c r="D166" s="78"/>
      <c r="E166" s="78"/>
      <c r="F166" s="78"/>
      <c r="G166" s="78"/>
      <c r="H166" s="147">
        <f t="array" ref="H166">SUM(IF('SAP report test'!$A$2:$A$2298=$A166,IF('SAP report test'!$D$2:$D$2298="CI04",'SAP report test'!$N$2:$N$2298)))</f>
        <v>0</v>
      </c>
      <c r="I166" s="148"/>
      <c r="J166" s="148"/>
      <c r="K166" s="149"/>
      <c r="L166" s="147">
        <f>SUMIF(Balances!$A$5:$A$313,$A166,Balances!$P$5:$P$313)-SUMIF(Funding!$A$6:$A$294,$A166,Funding!$D$6:$D$294)</f>
        <v>0</v>
      </c>
      <c r="M166" s="148"/>
      <c r="N166" s="148"/>
      <c r="O166" s="149"/>
      <c r="P166" s="147">
        <f>SUMIF(Balances!$A$5:$A$313,$A166,Balances!$Q$5:$Q$313)-SUMIF(Funding!$A$6:$A$294,$A166,Funding!$E$6:$E$294)</f>
        <v>0</v>
      </c>
      <c r="Q166" s="148"/>
      <c r="R166" s="148"/>
      <c r="S166" s="149"/>
      <c r="T166" s="147">
        <f>SUMIF(Balances!$A$5:$A$313,$A166,Balances!$R$5:$R$313)-SUMIF(Funding!$A$6:$A$294,$A166,Funding!$F$6:$F$294)</f>
        <v>0</v>
      </c>
      <c r="U166" s="148"/>
      <c r="V166" s="148"/>
      <c r="W166" s="149"/>
      <c r="X166" s="147">
        <f>SUMIF(Balances!$A$7:$A$313,$A166,Balances!$S$7:$S$313)</f>
        <v>0</v>
      </c>
      <c r="Y166" s="148"/>
      <c r="Z166" s="148"/>
      <c r="AA166" s="149"/>
      <c r="AB166" s="147">
        <f>SUMIF(Balances!$A$7:$A$313,$A166,Balances!$T$7:$T$313)</f>
        <v>0</v>
      </c>
      <c r="AC166" s="148"/>
      <c r="AD166" s="148"/>
      <c r="AE166" s="149"/>
      <c r="AF166" s="147"/>
      <c r="AG166" s="148"/>
      <c r="AH166" s="148"/>
      <c r="AI166" s="149"/>
      <c r="AJ166" s="147">
        <f t="array" ref="AJ166">SUM(IF('SAP report test'!$A$2:$A$2298=$A166,IF('SAP report test'!$D$2:$D$2298="CI03",'SAP report test'!$N$2:$N$2298)))+SUMIF(Balances!$A$7:$A$313,$A166,Balances!$V$7:$V$313)</f>
        <v>0</v>
      </c>
      <c r="AK166" s="148"/>
      <c r="AL166" s="148"/>
      <c r="AM166" s="149"/>
      <c r="AN166" s="147">
        <f>SUMIF(Balances!$A$5:$A$313,$A166,Balances!$O$5:$O$313)-SUMIF(Funding!$A$6:$A$294,$A166,Funding!$K$6:$K$294)</f>
        <v>0</v>
      </c>
      <c r="AO166" s="148"/>
      <c r="AP166" s="148"/>
      <c r="AQ166" s="149"/>
      <c r="AS166" s="23">
        <f>SUM(D166:AQ167)</f>
        <v>0</v>
      </c>
      <c r="AT166" s="42"/>
      <c r="AU166" s="23">
        <f>SUM(AS166:AT166)</f>
        <v>0</v>
      </c>
      <c r="AW166" s="23">
        <f>SUM(AN166:AQ167)</f>
        <v>0</v>
      </c>
      <c r="AX166" s="23">
        <f>SUM(H166:K167)</f>
        <v>0</v>
      </c>
      <c r="AY166" s="23">
        <f>SUM(L166:O167)</f>
        <v>0</v>
      </c>
      <c r="AZ166" s="23">
        <f>SUM(P166:S167)</f>
        <v>0</v>
      </c>
      <c r="BA166" s="23">
        <f>SUM(T166:W167)</f>
        <v>0</v>
      </c>
      <c r="BB166" s="23">
        <f>SUM(X166:AA167)</f>
        <v>0</v>
      </c>
      <c r="BC166" s="23">
        <f>SUM(AB166:AE167)</f>
        <v>0</v>
      </c>
      <c r="BD166" s="23">
        <f>SUM(AF166:AI167)</f>
        <v>0</v>
      </c>
      <c r="BE166" s="23">
        <f>SUM(AJ166:AM167)</f>
        <v>0</v>
      </c>
      <c r="BF166" s="23">
        <f>SUM(AW166:BE166)</f>
        <v>0</v>
      </c>
      <c r="BG166" s="23">
        <f>SUM(AS166-BF166)</f>
        <v>0</v>
      </c>
      <c r="BH166" s="23">
        <f>SUM(AW166:BD166)</f>
        <v>0</v>
      </c>
      <c r="BJ166" s="23">
        <f t="shared" si="58"/>
        <v>0</v>
      </c>
      <c r="BK166" s="23">
        <f t="shared" si="59"/>
        <v>0</v>
      </c>
      <c r="BL166" s="23">
        <f t="shared" si="60"/>
        <v>0</v>
      </c>
      <c r="BM166" s="23">
        <f t="shared" si="61"/>
        <v>0</v>
      </c>
      <c r="BN166" s="23">
        <f t="shared" si="62"/>
        <v>0</v>
      </c>
      <c r="BO166" s="23">
        <f t="shared" si="63"/>
        <v>0</v>
      </c>
      <c r="BP166" s="23">
        <f t="shared" si="64"/>
        <v>0</v>
      </c>
      <c r="BQ166" s="23">
        <f t="shared" si="65"/>
        <v>0</v>
      </c>
      <c r="BR166" s="23">
        <f t="shared" si="77"/>
        <v>0</v>
      </c>
      <c r="BS166" s="23">
        <f t="shared" si="78"/>
        <v>0</v>
      </c>
      <c r="BT166" s="23">
        <f t="shared" si="79"/>
        <v>0</v>
      </c>
      <c r="BX166" s="73">
        <v>2573</v>
      </c>
      <c r="BY166" s="25" t="s">
        <v>938</v>
      </c>
      <c r="BZ166" s="23">
        <f t="shared" si="66"/>
        <v>0</v>
      </c>
      <c r="CA166" s="130">
        <f t="shared" si="67"/>
        <v>0</v>
      </c>
      <c r="CB166" s="156">
        <f t="shared" si="68"/>
        <v>0</v>
      </c>
      <c r="CC166" s="156">
        <f t="shared" si="69"/>
        <v>0</v>
      </c>
      <c r="CD166" s="156">
        <f t="shared" si="70"/>
        <v>0</v>
      </c>
      <c r="CE166" s="156">
        <f t="shared" si="71"/>
        <v>0</v>
      </c>
      <c r="CG166" s="156">
        <f t="shared" si="72"/>
        <v>0</v>
      </c>
      <c r="CH166" s="156">
        <f t="shared" si="73"/>
        <v>0</v>
      </c>
      <c r="CJ166" s="204" t="str">
        <f t="shared" si="74"/>
        <v>ok</v>
      </c>
      <c r="CK166" s="205">
        <f t="shared" si="56"/>
        <v>0</v>
      </c>
      <c r="CL166">
        <f t="shared" si="80"/>
        <v>0</v>
      </c>
      <c r="CN166" s="216">
        <f t="shared" si="75"/>
        <v>0</v>
      </c>
      <c r="CO166" s="216">
        <f t="shared" si="76"/>
        <v>0</v>
      </c>
      <c r="CP166" s="216">
        <f t="shared" si="55"/>
        <v>0</v>
      </c>
      <c r="CQ166" s="156">
        <f t="shared" si="57"/>
        <v>0</v>
      </c>
    </row>
    <row r="167" spans="1:95" x14ac:dyDescent="0.2">
      <c r="A167" s="73">
        <v>2573</v>
      </c>
      <c r="B167" s="25" t="s">
        <v>938</v>
      </c>
      <c r="C167" s="25" t="s">
        <v>703</v>
      </c>
      <c r="D167" s="78">
        <f t="array" ref="D167">SUM(IF('SAP report test'!$A$2:$A$2298=$A167,IF('SAP report test'!$D$2:$D$2298=D$3,'SAP report test'!$N$2:$N$2298)))-SUM(H167,L167,P167,T167,X167,AB167,AF167,AJ167,AN167)</f>
        <v>0</v>
      </c>
      <c r="E167" s="78">
        <f t="array" ref="E167">SUM(IF('SAP report test'!$A$2:$A$2298=$A167,IF('SAP report test'!$D$2:$D$2298=E$3,'SAP report test'!$N$2:$N$2298)))-SUM(I167,M167,Q167,U167,Y167,AC167,AG167,AK167,AO167)</f>
        <v>0</v>
      </c>
      <c r="F167" s="78">
        <f t="array" ref="F167">SUM(IF('SAP report test'!$A$2:$A$2298=$A167,IF('SAP report test'!$D$2:$D$2298=F$3,'SAP report test'!$N$2:$N$2298)))-SUM(J167,N167,R167,V167,Z167,AD167,AH167,AL167,AP167)</f>
        <v>0</v>
      </c>
      <c r="G167" s="78">
        <f t="array" ref="G167">SUM(IF('SAP report test'!$A$2:$A$2298=$A167,IF('SAP report test'!$D$2:$D$2298=G$3,'SAP report test'!$N$2:$N$2298)))-SUM(K167,O167,S167,W167,AA167,AE167,AI167,AM167,AQ167)</f>
        <v>0</v>
      </c>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S167" s="23"/>
      <c r="AT167" s="42"/>
      <c r="BJ167" s="23">
        <f t="shared" si="58"/>
        <v>0</v>
      </c>
      <c r="BK167" s="23">
        <f t="shared" si="59"/>
        <v>0</v>
      </c>
      <c r="BL167" s="23">
        <f t="shared" si="60"/>
        <v>0</v>
      </c>
      <c r="BM167" s="23">
        <f t="shared" si="61"/>
        <v>0</v>
      </c>
      <c r="BN167" s="23">
        <f t="shared" si="62"/>
        <v>0</v>
      </c>
      <c r="BO167" s="23">
        <f t="shared" si="63"/>
        <v>0</v>
      </c>
      <c r="BP167" s="23">
        <f t="shared" si="64"/>
        <v>0</v>
      </c>
      <c r="BQ167" s="23">
        <f t="shared" si="65"/>
        <v>0</v>
      </c>
      <c r="BR167" s="23">
        <f t="shared" si="77"/>
        <v>0</v>
      </c>
      <c r="BS167" s="23">
        <f t="shared" si="78"/>
        <v>0</v>
      </c>
      <c r="BT167" s="23">
        <f t="shared" si="79"/>
        <v>0</v>
      </c>
      <c r="BX167" s="73">
        <v>2573</v>
      </c>
      <c r="BY167" s="25" t="s">
        <v>938</v>
      </c>
      <c r="BZ167" s="23">
        <f t="shared" si="66"/>
        <v>0</v>
      </c>
      <c r="CA167" s="130">
        <f t="shared" si="67"/>
        <v>0</v>
      </c>
      <c r="CB167" s="156">
        <f t="shared" si="68"/>
        <v>0</v>
      </c>
      <c r="CC167" s="156">
        <f t="shared" si="69"/>
        <v>0</v>
      </c>
      <c r="CD167" s="156">
        <f t="shared" si="70"/>
        <v>0</v>
      </c>
      <c r="CE167" s="156">
        <f t="shared" si="71"/>
        <v>0</v>
      </c>
      <c r="CG167" s="156">
        <f t="shared" si="72"/>
        <v>0</v>
      </c>
      <c r="CH167" s="156">
        <f t="shared" si="73"/>
        <v>0</v>
      </c>
      <c r="CJ167" s="204" t="str">
        <f t="shared" si="74"/>
        <v>ok</v>
      </c>
      <c r="CK167" s="205">
        <f t="shared" si="56"/>
        <v>0</v>
      </c>
      <c r="CL167">
        <f t="shared" si="80"/>
        <v>0</v>
      </c>
      <c r="CN167" s="216">
        <f t="shared" si="75"/>
        <v>0</v>
      </c>
      <c r="CO167" s="216">
        <f t="shared" si="76"/>
        <v>0</v>
      </c>
      <c r="CP167" s="216">
        <f t="shared" si="55"/>
        <v>0</v>
      </c>
      <c r="CQ167" s="156">
        <f t="shared" si="57"/>
        <v>0</v>
      </c>
    </row>
    <row r="168" spans="1:95" x14ac:dyDescent="0.2">
      <c r="A168" s="73">
        <v>2574</v>
      </c>
      <c r="B168" s="25" t="s">
        <v>871</v>
      </c>
      <c r="C168" s="25" t="s">
        <v>702</v>
      </c>
      <c r="D168" s="78"/>
      <c r="E168" s="78"/>
      <c r="F168" s="78"/>
      <c r="G168" s="78"/>
      <c r="H168" s="147">
        <f t="array" ref="H168">SUM(IF('SAP report test'!$A$2:$A$2298=$A168,IF('SAP report test'!$D$2:$D$2298="CI04",'SAP report test'!$N$2:$N$2298)))</f>
        <v>0</v>
      </c>
      <c r="I168" s="148"/>
      <c r="J168" s="148"/>
      <c r="K168" s="149"/>
      <c r="L168" s="147">
        <f>SUMIF(Balances!$A$5:$A$313,$A168,Balances!$P$5:$P$313)-SUMIF(Funding!$A$6:$A$294,$A168,Funding!$D$6:$D$294)</f>
        <v>0</v>
      </c>
      <c r="M168" s="148"/>
      <c r="N168" s="148"/>
      <c r="O168" s="149"/>
      <c r="P168" s="147">
        <f>SUMIF(Balances!$A$5:$A$313,$A168,Balances!$Q$5:$Q$313)-SUMIF(Funding!$A$6:$A$294,$A168,Funding!$E$6:$E$294)</f>
        <v>0</v>
      </c>
      <c r="Q168" s="148"/>
      <c r="R168" s="148"/>
      <c r="S168" s="149"/>
      <c r="T168" s="147">
        <f>SUMIF(Balances!$A$5:$A$313,$A168,Balances!$R$5:$R$313)-SUMIF(Funding!$A$6:$A$294,$A168,Funding!$F$6:$F$294)</f>
        <v>0</v>
      </c>
      <c r="U168" s="148"/>
      <c r="V168" s="148"/>
      <c r="W168" s="149"/>
      <c r="X168" s="147">
        <f>SUMIF(Balances!$A$7:$A$313,$A168,Balances!$S$7:$S$313)</f>
        <v>0</v>
      </c>
      <c r="Y168" s="148"/>
      <c r="Z168" s="148"/>
      <c r="AA168" s="149"/>
      <c r="AB168" s="147">
        <f>SUMIF(Balances!$A$7:$A$313,$A168,Balances!$T$7:$T$313)</f>
        <v>0</v>
      </c>
      <c r="AC168" s="148"/>
      <c r="AD168" s="148"/>
      <c r="AE168" s="149"/>
      <c r="AF168" s="147"/>
      <c r="AG168" s="148"/>
      <c r="AH168" s="148"/>
      <c r="AI168" s="149"/>
      <c r="AJ168" s="147">
        <f t="array" ref="AJ168">SUM(IF('SAP report test'!$A$2:$A$2298=$A168,IF('SAP report test'!$D$2:$D$2298="CI03",'SAP report test'!$N$2:$N$2298)))+SUMIF(Balances!$A$7:$A$313,$A168,Balances!$V$7:$V$313)</f>
        <v>0</v>
      </c>
      <c r="AK168" s="148"/>
      <c r="AL168" s="148"/>
      <c r="AM168" s="149"/>
      <c r="AN168" s="147">
        <f>SUMIF(Balances!$A$5:$A$313,$A168,Balances!$O$5:$O$313)-SUMIF(Funding!$A$6:$A$294,$A168,Funding!$K$6:$K$294)</f>
        <v>0</v>
      </c>
      <c r="AO168" s="148"/>
      <c r="AP168" s="148"/>
      <c r="AQ168" s="149"/>
      <c r="AS168" s="23">
        <f>SUM(D168:AQ169)</f>
        <v>0</v>
      </c>
      <c r="AT168" s="42"/>
      <c r="AU168" s="23">
        <f>SUM(AS168:AT168)</f>
        <v>0</v>
      </c>
      <c r="AW168" s="23">
        <f>SUM(AN168:AQ169)</f>
        <v>0</v>
      </c>
      <c r="AX168" s="23">
        <f>SUM(H168:K169)</f>
        <v>0</v>
      </c>
      <c r="AY168" s="23">
        <f>SUM(L168:O169)</f>
        <v>0</v>
      </c>
      <c r="AZ168" s="23">
        <f>SUM(P168:S169)</f>
        <v>0</v>
      </c>
      <c r="BA168" s="23">
        <f>SUM(T168:W169)</f>
        <v>0</v>
      </c>
      <c r="BB168" s="23">
        <f>SUM(X168:AA169)</f>
        <v>0</v>
      </c>
      <c r="BC168" s="23">
        <f>SUM(AB168:AE169)</f>
        <v>0</v>
      </c>
      <c r="BD168" s="23">
        <f>SUM(AF168:AI169)</f>
        <v>0</v>
      </c>
      <c r="BE168" s="23">
        <f>SUM(AJ168:AM169)</f>
        <v>0</v>
      </c>
      <c r="BF168" s="23">
        <f>SUM(AW168:BE168)</f>
        <v>0</v>
      </c>
      <c r="BG168" s="23">
        <f>SUM(AS168-BF168)</f>
        <v>0</v>
      </c>
      <c r="BH168" s="23">
        <f>SUM(AW168:BD168)</f>
        <v>0</v>
      </c>
      <c r="BJ168" s="23">
        <f t="shared" si="58"/>
        <v>0</v>
      </c>
      <c r="BK168" s="23">
        <f t="shared" si="59"/>
        <v>0</v>
      </c>
      <c r="BL168" s="23">
        <f t="shared" si="60"/>
        <v>0</v>
      </c>
      <c r="BM168" s="23">
        <f t="shared" si="61"/>
        <v>0</v>
      </c>
      <c r="BN168" s="23">
        <f t="shared" si="62"/>
        <v>0</v>
      </c>
      <c r="BO168" s="23">
        <f t="shared" si="63"/>
        <v>0</v>
      </c>
      <c r="BP168" s="23">
        <f t="shared" si="64"/>
        <v>0</v>
      </c>
      <c r="BQ168" s="23">
        <f t="shared" si="65"/>
        <v>0</v>
      </c>
      <c r="BR168" s="23">
        <f t="shared" si="77"/>
        <v>0</v>
      </c>
      <c r="BS168" s="23">
        <f t="shared" si="78"/>
        <v>0</v>
      </c>
      <c r="BT168" s="23">
        <f t="shared" si="79"/>
        <v>0</v>
      </c>
      <c r="BX168" s="73">
        <v>2574</v>
      </c>
      <c r="BY168" s="25" t="s">
        <v>871</v>
      </c>
      <c r="BZ168" s="23">
        <f t="shared" si="66"/>
        <v>0</v>
      </c>
      <c r="CA168" s="130">
        <f t="shared" si="67"/>
        <v>0</v>
      </c>
      <c r="CB168" s="156">
        <f t="shared" si="68"/>
        <v>0</v>
      </c>
      <c r="CC168" s="156">
        <f t="shared" si="69"/>
        <v>0</v>
      </c>
      <c r="CD168" s="156">
        <f t="shared" si="70"/>
        <v>0</v>
      </c>
      <c r="CE168" s="156">
        <f t="shared" si="71"/>
        <v>0</v>
      </c>
      <c r="CG168" s="156">
        <f t="shared" si="72"/>
        <v>0</v>
      </c>
      <c r="CH168" s="156">
        <f t="shared" si="73"/>
        <v>0</v>
      </c>
      <c r="CJ168" s="204" t="str">
        <f t="shared" si="74"/>
        <v>ok</v>
      </c>
      <c r="CK168" s="205">
        <f t="shared" si="56"/>
        <v>0</v>
      </c>
      <c r="CL168">
        <f t="shared" si="80"/>
        <v>0</v>
      </c>
      <c r="CN168" s="216">
        <f t="shared" si="75"/>
        <v>0</v>
      </c>
      <c r="CO168" s="216">
        <f t="shared" si="76"/>
        <v>0</v>
      </c>
      <c r="CP168" s="216">
        <f t="shared" si="55"/>
        <v>0</v>
      </c>
      <c r="CQ168" s="156">
        <f t="shared" si="57"/>
        <v>0</v>
      </c>
    </row>
    <row r="169" spans="1:95" x14ac:dyDescent="0.2">
      <c r="A169" s="73">
        <v>2574</v>
      </c>
      <c r="B169" s="25" t="s">
        <v>871</v>
      </c>
      <c r="C169" s="25" t="s">
        <v>703</v>
      </c>
      <c r="D169" s="78">
        <f t="array" ref="D169">SUM(IF('SAP report test'!$A$2:$A$2298=$A169,IF('SAP report test'!$D$2:$D$2298=D$3,'SAP report test'!$N$2:$N$2298)))-SUM(H169,L169,P169,T169,X169,AB169,AF169,AJ169,AN169)</f>
        <v>0</v>
      </c>
      <c r="E169" s="78">
        <f t="array" ref="E169">SUM(IF('SAP report test'!$A$2:$A$2298=$A169,IF('SAP report test'!$D$2:$D$2298=E$3,'SAP report test'!$N$2:$N$2298)))-SUM(I169,M169,Q169,U169,Y169,AC169,AG169,AK169,AO169)</f>
        <v>0</v>
      </c>
      <c r="F169" s="78">
        <f t="array" ref="F169">SUM(IF('SAP report test'!$A$2:$A$2298=$A169,IF('SAP report test'!$D$2:$D$2298=F$3,'SAP report test'!$N$2:$N$2298)))-SUM(J169,N169,R169,V169,Z169,AD169,AH169,AL169,AP169)</f>
        <v>0</v>
      </c>
      <c r="G169" s="78">
        <f t="array" ref="G169">SUM(IF('SAP report test'!$A$2:$A$2298=$A169,IF('SAP report test'!$D$2:$D$2298=G$3,'SAP report test'!$N$2:$N$2298)))-SUM(K169,O169,S169,W169,AA169,AE169,AI169,AM169,AQ169)</f>
        <v>0</v>
      </c>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S169" s="23"/>
      <c r="AT169" s="42"/>
      <c r="BJ169" s="23">
        <f t="shared" si="58"/>
        <v>0</v>
      </c>
      <c r="BK169" s="23">
        <f t="shared" si="59"/>
        <v>0</v>
      </c>
      <c r="BL169" s="23">
        <f t="shared" si="60"/>
        <v>0</v>
      </c>
      <c r="BM169" s="23">
        <f t="shared" si="61"/>
        <v>0</v>
      </c>
      <c r="BN169" s="23">
        <f t="shared" si="62"/>
        <v>0</v>
      </c>
      <c r="BO169" s="23">
        <f t="shared" si="63"/>
        <v>0</v>
      </c>
      <c r="BP169" s="23">
        <f t="shared" si="64"/>
        <v>0</v>
      </c>
      <c r="BQ169" s="23">
        <f t="shared" si="65"/>
        <v>0</v>
      </c>
      <c r="BR169" s="23">
        <f t="shared" si="77"/>
        <v>0</v>
      </c>
      <c r="BS169" s="23">
        <f t="shared" si="78"/>
        <v>0</v>
      </c>
      <c r="BT169" s="23">
        <f t="shared" si="79"/>
        <v>0</v>
      </c>
      <c r="BX169" s="73">
        <v>2574</v>
      </c>
      <c r="BY169" s="25" t="s">
        <v>871</v>
      </c>
      <c r="BZ169" s="23">
        <f t="shared" si="66"/>
        <v>0</v>
      </c>
      <c r="CA169" s="130">
        <f t="shared" si="67"/>
        <v>0</v>
      </c>
      <c r="CB169" s="156">
        <f t="shared" si="68"/>
        <v>0</v>
      </c>
      <c r="CC169" s="156">
        <f t="shared" si="69"/>
        <v>0</v>
      </c>
      <c r="CD169" s="156">
        <f t="shared" si="70"/>
        <v>0</v>
      </c>
      <c r="CE169" s="156">
        <f t="shared" si="71"/>
        <v>0</v>
      </c>
      <c r="CG169" s="156">
        <f t="shared" si="72"/>
        <v>0</v>
      </c>
      <c r="CH169" s="156">
        <f t="shared" si="73"/>
        <v>0</v>
      </c>
      <c r="CJ169" s="204" t="str">
        <f t="shared" si="74"/>
        <v>ok</v>
      </c>
      <c r="CK169" s="205">
        <f t="shared" si="56"/>
        <v>0</v>
      </c>
      <c r="CL169">
        <f t="shared" si="80"/>
        <v>0</v>
      </c>
      <c r="CN169" s="216">
        <f t="shared" si="75"/>
        <v>0</v>
      </c>
      <c r="CO169" s="216">
        <f t="shared" si="76"/>
        <v>0</v>
      </c>
      <c r="CP169" s="216">
        <f t="shared" si="55"/>
        <v>0</v>
      </c>
      <c r="CQ169" s="156">
        <f t="shared" si="57"/>
        <v>0</v>
      </c>
    </row>
    <row r="170" spans="1:95" x14ac:dyDescent="0.2">
      <c r="A170" s="73">
        <v>2578</v>
      </c>
      <c r="B170" s="25" t="s">
        <v>872</v>
      </c>
      <c r="C170" s="25" t="s">
        <v>702</v>
      </c>
      <c r="D170" s="78"/>
      <c r="E170" s="78"/>
      <c r="F170" s="78"/>
      <c r="G170" s="78"/>
      <c r="H170" s="147">
        <f t="array" ref="H170">SUM(IF('SAP report test'!$A$2:$A$2298=$A170,IF('SAP report test'!$D$2:$D$2298="CI04",'SAP report test'!$N$2:$N$2298)))</f>
        <v>0</v>
      </c>
      <c r="I170" s="148"/>
      <c r="J170" s="148"/>
      <c r="K170" s="149"/>
      <c r="L170" s="147">
        <f>SUMIF(Balances!$A$5:$A$313,$A170,Balances!$P$5:$P$313)-SUMIF(Funding!$A$6:$A$294,$A170,Funding!$D$6:$D$294)</f>
        <v>0</v>
      </c>
      <c r="M170" s="148"/>
      <c r="N170" s="148"/>
      <c r="O170" s="149"/>
      <c r="P170" s="147">
        <f>SUMIF(Balances!$A$5:$A$313,$A170,Balances!$Q$5:$Q$313)-SUMIF(Funding!$A$6:$A$294,$A170,Funding!$E$6:$E$294)</f>
        <v>0</v>
      </c>
      <c r="Q170" s="148"/>
      <c r="R170" s="148"/>
      <c r="S170" s="149"/>
      <c r="T170" s="147">
        <f>SUMIF(Balances!$A$5:$A$313,$A170,Balances!$R$5:$R$313)-SUMIF(Funding!$A$6:$A$294,$A170,Funding!$F$6:$F$294)</f>
        <v>0</v>
      </c>
      <c r="U170" s="148"/>
      <c r="V170" s="148"/>
      <c r="W170" s="149"/>
      <c r="X170" s="147">
        <f>SUMIF(Balances!$A$7:$A$313,$A170,Balances!$S$7:$S$313)</f>
        <v>0</v>
      </c>
      <c r="Y170" s="148"/>
      <c r="Z170" s="148"/>
      <c r="AA170" s="149"/>
      <c r="AB170" s="147">
        <f>SUMIF(Balances!$A$7:$A$313,$A170,Balances!$T$7:$T$313)</f>
        <v>0</v>
      </c>
      <c r="AC170" s="148"/>
      <c r="AD170" s="148"/>
      <c r="AE170" s="149"/>
      <c r="AF170" s="147"/>
      <c r="AG170" s="148"/>
      <c r="AH170" s="148"/>
      <c r="AI170" s="149"/>
      <c r="AJ170" s="147">
        <f t="array" ref="AJ170">SUM(IF('SAP report test'!$A$2:$A$2298=$A170,IF('SAP report test'!$D$2:$D$2298="CI03",'SAP report test'!$N$2:$N$2298)))+SUMIF(Balances!$A$7:$A$313,$A170,Balances!$V$7:$V$313)</f>
        <v>0</v>
      </c>
      <c r="AK170" s="148"/>
      <c r="AL170" s="148"/>
      <c r="AM170" s="149"/>
      <c r="AN170" s="147">
        <f>SUMIF(Balances!$A$5:$A$313,$A170,Balances!$O$5:$O$313)-SUMIF(Funding!$A$6:$A$294,$A170,Funding!$K$6:$K$294)</f>
        <v>0</v>
      </c>
      <c r="AO170" s="148"/>
      <c r="AP170" s="148"/>
      <c r="AQ170" s="149"/>
      <c r="AS170" s="23">
        <f>SUM(D170:AQ171)</f>
        <v>0</v>
      </c>
      <c r="AT170" s="42"/>
      <c r="AU170" s="23">
        <f>SUM(AS170:AT170)</f>
        <v>0</v>
      </c>
      <c r="AW170" s="23">
        <f>SUM(AN170:AQ171)</f>
        <v>0</v>
      </c>
      <c r="AX170" s="23">
        <f>SUM(H170:K171)</f>
        <v>0</v>
      </c>
      <c r="AY170" s="23">
        <f>SUM(L170:O171)</f>
        <v>0</v>
      </c>
      <c r="AZ170" s="23">
        <f>SUM(P170:S171)</f>
        <v>0</v>
      </c>
      <c r="BA170" s="23">
        <f>SUM(T170:W171)</f>
        <v>0</v>
      </c>
      <c r="BB170" s="23">
        <f>SUM(X170:AA171)</f>
        <v>0</v>
      </c>
      <c r="BC170" s="23">
        <f>SUM(AB170:AE171)</f>
        <v>0</v>
      </c>
      <c r="BD170" s="23">
        <f>SUM(AF170:AI171)</f>
        <v>0</v>
      </c>
      <c r="BE170" s="23">
        <f>SUM(AJ170:AM171)</f>
        <v>0</v>
      </c>
      <c r="BF170" s="23">
        <f>SUM(AW170:BE170)</f>
        <v>0</v>
      </c>
      <c r="BG170" s="23">
        <f>SUM(AS170-BF170)</f>
        <v>0</v>
      </c>
      <c r="BH170" s="23">
        <f>SUM(AW170:BD170)</f>
        <v>0</v>
      </c>
      <c r="BJ170" s="23">
        <f t="shared" si="58"/>
        <v>0</v>
      </c>
      <c r="BK170" s="23">
        <f t="shared" si="59"/>
        <v>0</v>
      </c>
      <c r="BL170" s="23">
        <f t="shared" si="60"/>
        <v>0</v>
      </c>
      <c r="BM170" s="23">
        <f t="shared" si="61"/>
        <v>0</v>
      </c>
      <c r="BN170" s="23">
        <f t="shared" si="62"/>
        <v>0</v>
      </c>
      <c r="BO170" s="23">
        <f t="shared" si="63"/>
        <v>0</v>
      </c>
      <c r="BP170" s="23">
        <f t="shared" si="64"/>
        <v>0</v>
      </c>
      <c r="BQ170" s="23">
        <f t="shared" si="65"/>
        <v>0</v>
      </c>
      <c r="BR170" s="23">
        <f t="shared" si="77"/>
        <v>0</v>
      </c>
      <c r="BS170" s="23">
        <f t="shared" si="78"/>
        <v>0</v>
      </c>
      <c r="BT170" s="23">
        <f t="shared" si="79"/>
        <v>0</v>
      </c>
      <c r="BX170" s="73">
        <v>2578</v>
      </c>
      <c r="BY170" s="25" t="s">
        <v>872</v>
      </c>
      <c r="BZ170" s="23">
        <f t="shared" si="66"/>
        <v>0</v>
      </c>
      <c r="CA170" s="130">
        <f t="shared" si="67"/>
        <v>0</v>
      </c>
      <c r="CB170" s="156">
        <f t="shared" si="68"/>
        <v>0</v>
      </c>
      <c r="CC170" s="156">
        <f t="shared" si="69"/>
        <v>0</v>
      </c>
      <c r="CD170" s="156">
        <f t="shared" si="70"/>
        <v>0</v>
      </c>
      <c r="CE170" s="156">
        <f t="shared" si="71"/>
        <v>0</v>
      </c>
      <c r="CG170" s="156">
        <f t="shared" si="72"/>
        <v>0</v>
      </c>
      <c r="CH170" s="156">
        <f t="shared" si="73"/>
        <v>0</v>
      </c>
      <c r="CJ170" s="204" t="str">
        <f t="shared" si="74"/>
        <v>ok</v>
      </c>
      <c r="CK170" s="205">
        <f t="shared" si="56"/>
        <v>0</v>
      </c>
      <c r="CL170">
        <f t="shared" si="80"/>
        <v>0</v>
      </c>
      <c r="CN170" s="216">
        <f t="shared" si="75"/>
        <v>0</v>
      </c>
      <c r="CO170" s="216">
        <f t="shared" si="76"/>
        <v>0</v>
      </c>
      <c r="CP170" s="216">
        <f t="shared" si="55"/>
        <v>0</v>
      </c>
      <c r="CQ170" s="156">
        <f t="shared" si="57"/>
        <v>0</v>
      </c>
    </row>
    <row r="171" spans="1:95" x14ac:dyDescent="0.2">
      <c r="A171" s="73">
        <v>2578</v>
      </c>
      <c r="B171" s="25" t="s">
        <v>872</v>
      </c>
      <c r="C171" s="25" t="s">
        <v>703</v>
      </c>
      <c r="D171" s="78">
        <f t="array" ref="D171">SUM(IF('SAP report test'!$A$2:$A$2298=$A171,IF('SAP report test'!$D$2:$D$2298=D$3,'SAP report test'!$N$2:$N$2298)))-SUM(H171,L171,P171,T171,X171,AB171,AF171,AJ171,AN171)</f>
        <v>0</v>
      </c>
      <c r="E171" s="78">
        <f t="array" ref="E171">SUM(IF('SAP report test'!$A$2:$A$2298=$A171,IF('SAP report test'!$D$2:$D$2298=E$3,'SAP report test'!$N$2:$N$2298)))-SUM(I171,M171,Q171,U171,Y171,AC171,AG171,AK171,AO171)</f>
        <v>0</v>
      </c>
      <c r="F171" s="78">
        <f t="array" ref="F171">SUM(IF('SAP report test'!$A$2:$A$2298=$A171,IF('SAP report test'!$D$2:$D$2298=F$3,'SAP report test'!$N$2:$N$2298)))-SUM(J171,N171,R171,V171,Z171,AD171,AH171,AL171,AP171)</f>
        <v>0</v>
      </c>
      <c r="G171" s="78">
        <f t="array" ref="G171">SUM(IF('SAP report test'!$A$2:$A$2298=$A171,IF('SAP report test'!$D$2:$D$2298=G$3,'SAP report test'!$N$2:$N$2298)))-SUM(K171,O171,S171,W171,AA171,AE171,AI171,AM171,AQ171)</f>
        <v>0</v>
      </c>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S171" s="23"/>
      <c r="AT171" s="42"/>
      <c r="BJ171" s="23">
        <f t="shared" si="58"/>
        <v>0</v>
      </c>
      <c r="BK171" s="23">
        <f t="shared" si="59"/>
        <v>0</v>
      </c>
      <c r="BL171" s="23">
        <f t="shared" si="60"/>
        <v>0</v>
      </c>
      <c r="BM171" s="23">
        <f t="shared" si="61"/>
        <v>0</v>
      </c>
      <c r="BN171" s="23">
        <f t="shared" si="62"/>
        <v>0</v>
      </c>
      <c r="BO171" s="23">
        <f t="shared" si="63"/>
        <v>0</v>
      </c>
      <c r="BP171" s="23">
        <f t="shared" si="64"/>
        <v>0</v>
      </c>
      <c r="BQ171" s="23">
        <f t="shared" si="65"/>
        <v>0</v>
      </c>
      <c r="BR171" s="23">
        <f t="shared" si="77"/>
        <v>0</v>
      </c>
      <c r="BS171" s="23">
        <f t="shared" si="78"/>
        <v>0</v>
      </c>
      <c r="BT171" s="23">
        <f t="shared" si="79"/>
        <v>0</v>
      </c>
      <c r="BX171" s="73">
        <v>2578</v>
      </c>
      <c r="BY171" s="25" t="s">
        <v>872</v>
      </c>
      <c r="BZ171" s="23">
        <f t="shared" si="66"/>
        <v>0</v>
      </c>
      <c r="CA171" s="130">
        <f t="shared" si="67"/>
        <v>0</v>
      </c>
      <c r="CB171" s="156">
        <f t="shared" si="68"/>
        <v>0</v>
      </c>
      <c r="CC171" s="156">
        <f t="shared" si="69"/>
        <v>0</v>
      </c>
      <c r="CD171" s="156">
        <f t="shared" si="70"/>
        <v>0</v>
      </c>
      <c r="CE171" s="156">
        <f t="shared" si="71"/>
        <v>0</v>
      </c>
      <c r="CG171" s="156">
        <f t="shared" si="72"/>
        <v>0</v>
      </c>
      <c r="CH171" s="156">
        <f t="shared" si="73"/>
        <v>0</v>
      </c>
      <c r="CJ171" s="204" t="str">
        <f t="shared" si="74"/>
        <v>ok</v>
      </c>
      <c r="CK171" s="205">
        <f t="shared" si="56"/>
        <v>0</v>
      </c>
      <c r="CL171">
        <f t="shared" si="80"/>
        <v>0</v>
      </c>
      <c r="CN171" s="216">
        <f t="shared" si="75"/>
        <v>0</v>
      </c>
      <c r="CO171" s="216">
        <f t="shared" si="76"/>
        <v>0</v>
      </c>
      <c r="CP171" s="216">
        <f t="shared" si="55"/>
        <v>0</v>
      </c>
      <c r="CQ171" s="156">
        <f t="shared" si="57"/>
        <v>0</v>
      </c>
    </row>
    <row r="172" spans="1:95" x14ac:dyDescent="0.2">
      <c r="A172" s="73">
        <v>2583</v>
      </c>
      <c r="B172" s="25" t="s">
        <v>939</v>
      </c>
      <c r="C172" s="25" t="s">
        <v>702</v>
      </c>
      <c r="D172" s="78"/>
      <c r="E172" s="78"/>
      <c r="F172" s="78"/>
      <c r="G172" s="78"/>
      <c r="H172" s="147">
        <f t="array" ref="H172">SUM(IF('SAP report test'!$A$2:$A$2298=$A172,IF('SAP report test'!$D$2:$D$2298="CI04",'SAP report test'!$N$2:$N$2298)))</f>
        <v>0</v>
      </c>
      <c r="I172" s="148"/>
      <c r="J172" s="148"/>
      <c r="K172" s="149"/>
      <c r="L172" s="147">
        <f>SUMIF(Balances!$A$5:$A$313,$A172,Balances!$P$5:$P$313)-SUMIF(Funding!$A$6:$A$294,$A172,Funding!$D$6:$D$294)</f>
        <v>0</v>
      </c>
      <c r="M172" s="148"/>
      <c r="N172" s="148"/>
      <c r="O172" s="149"/>
      <c r="P172" s="147">
        <f>SUMIF(Balances!$A$5:$A$313,$A172,Balances!$Q$5:$Q$313)-SUMIF(Funding!$A$6:$A$294,$A172,Funding!$E$6:$E$294)</f>
        <v>0</v>
      </c>
      <c r="Q172" s="148"/>
      <c r="R172" s="148"/>
      <c r="S172" s="149"/>
      <c r="T172" s="147">
        <f>SUMIF(Balances!$A$5:$A$313,$A172,Balances!$R$5:$R$313)-SUMIF(Funding!$A$6:$A$294,$A172,Funding!$F$6:$F$294)</f>
        <v>0</v>
      </c>
      <c r="U172" s="148"/>
      <c r="V172" s="148"/>
      <c r="W172" s="149"/>
      <c r="X172" s="147">
        <f>SUMIF(Balances!$A$7:$A$313,$A172,Balances!$S$7:$S$313)</f>
        <v>0</v>
      </c>
      <c r="Y172" s="148"/>
      <c r="Z172" s="148"/>
      <c r="AA172" s="149"/>
      <c r="AB172" s="147">
        <f>SUMIF(Balances!$A$7:$A$313,$A172,Balances!$T$7:$T$313)</f>
        <v>0</v>
      </c>
      <c r="AC172" s="148"/>
      <c r="AD172" s="148"/>
      <c r="AE172" s="149"/>
      <c r="AF172" s="147"/>
      <c r="AG172" s="148"/>
      <c r="AH172" s="148"/>
      <c r="AI172" s="149"/>
      <c r="AJ172" s="147">
        <f t="array" ref="AJ172">SUM(IF('SAP report test'!$A$2:$A$2298=$A172,IF('SAP report test'!$D$2:$D$2298="CI03",'SAP report test'!$N$2:$N$2298)))+SUMIF(Balances!$A$7:$A$313,$A172,Balances!$V$7:$V$313)</f>
        <v>0</v>
      </c>
      <c r="AK172" s="148"/>
      <c r="AL172" s="148"/>
      <c r="AM172" s="149"/>
      <c r="AN172" s="147">
        <f>SUMIF(Balances!$A$5:$A$313,$A172,Balances!$O$5:$O$313)-SUMIF(Funding!$A$6:$A$294,$A172,Funding!$K$6:$K$294)</f>
        <v>-8961.25</v>
      </c>
      <c r="AO172" s="148"/>
      <c r="AP172" s="148"/>
      <c r="AQ172" s="149"/>
      <c r="AS172" s="23">
        <f>SUM(D172:AQ173)</f>
        <v>-2161.25</v>
      </c>
      <c r="AT172" s="130"/>
      <c r="AU172" s="23">
        <f>SUM(AS172:AT172)</f>
        <v>-2161.25</v>
      </c>
      <c r="AW172" s="23">
        <f>SUM(AN172:AQ173)</f>
        <v>-2161.25</v>
      </c>
      <c r="AX172" s="23">
        <f>SUM(H172:K173)</f>
        <v>0</v>
      </c>
      <c r="AY172" s="23">
        <f>SUM(L172:O173)</f>
        <v>0</v>
      </c>
      <c r="AZ172" s="23">
        <f>SUM(P172:S173)</f>
        <v>0</v>
      </c>
      <c r="BA172" s="23">
        <f>SUM(T172:W173)</f>
        <v>0</v>
      </c>
      <c r="BB172" s="23">
        <f>SUM(X172:AA173)</f>
        <v>0</v>
      </c>
      <c r="BC172" s="23">
        <f>SUM(AB172:AE173)</f>
        <v>0</v>
      </c>
      <c r="BD172" s="23">
        <f>SUM(AF172:AI173)</f>
        <v>0</v>
      </c>
      <c r="BE172" s="23">
        <f>SUM(AJ172:AM173)</f>
        <v>0</v>
      </c>
      <c r="BF172" s="23">
        <f>SUM(AW172:BE172)</f>
        <v>-2161.25</v>
      </c>
      <c r="BG172" s="23">
        <f>SUM(AS172-BF172)</f>
        <v>0</v>
      </c>
      <c r="BH172" s="23">
        <f>SUM(AW172:BD172)</f>
        <v>-2161.25</v>
      </c>
      <c r="BJ172" s="23">
        <f t="shared" si="58"/>
        <v>-2161.25</v>
      </c>
      <c r="BK172" s="23">
        <f t="shared" si="59"/>
        <v>0</v>
      </c>
      <c r="BL172" s="23">
        <f t="shared" si="60"/>
        <v>0</v>
      </c>
      <c r="BM172" s="23">
        <f t="shared" si="61"/>
        <v>0</v>
      </c>
      <c r="BN172" s="23">
        <f t="shared" si="62"/>
        <v>0</v>
      </c>
      <c r="BO172" s="23">
        <f t="shared" si="63"/>
        <v>0</v>
      </c>
      <c r="BP172" s="23">
        <f t="shared" si="64"/>
        <v>0</v>
      </c>
      <c r="BQ172" s="23">
        <f t="shared" si="65"/>
        <v>0</v>
      </c>
      <c r="BR172" s="23">
        <f t="shared" si="77"/>
        <v>-2161.25</v>
      </c>
      <c r="BS172" s="23">
        <f t="shared" si="78"/>
        <v>0</v>
      </c>
      <c r="BT172" s="23">
        <f t="shared" si="79"/>
        <v>-2161.25</v>
      </c>
      <c r="BX172" s="73">
        <v>2583</v>
      </c>
      <c r="BY172" s="25" t="s">
        <v>939</v>
      </c>
      <c r="BZ172" s="23">
        <f t="shared" si="66"/>
        <v>-2161.25</v>
      </c>
      <c r="CA172" s="130">
        <f t="shared" si="67"/>
        <v>0</v>
      </c>
      <c r="CB172" s="156">
        <f t="shared" si="68"/>
        <v>-2161.25</v>
      </c>
      <c r="CC172" s="156">
        <f t="shared" si="69"/>
        <v>-2161</v>
      </c>
      <c r="CD172" s="156">
        <f t="shared" si="70"/>
        <v>0</v>
      </c>
      <c r="CE172" s="156">
        <f t="shared" si="71"/>
        <v>-2161</v>
      </c>
      <c r="CG172" s="156">
        <f t="shared" si="72"/>
        <v>-0.25</v>
      </c>
      <c r="CH172" s="156">
        <f t="shared" si="73"/>
        <v>0</v>
      </c>
      <c r="CJ172" s="204" t="str">
        <f t="shared" si="74"/>
        <v>ok</v>
      </c>
      <c r="CK172" s="205">
        <f t="shared" si="56"/>
        <v>0</v>
      </c>
      <c r="CL172">
        <f t="shared" si="80"/>
        <v>0</v>
      </c>
      <c r="CN172" s="216">
        <f t="shared" si="75"/>
        <v>-2161.25</v>
      </c>
      <c r="CO172" s="216">
        <f t="shared" si="76"/>
        <v>0</v>
      </c>
      <c r="CP172" s="216">
        <f t="shared" si="55"/>
        <v>-2161.25</v>
      </c>
      <c r="CQ172" s="156">
        <f t="shared" si="57"/>
        <v>0</v>
      </c>
    </row>
    <row r="173" spans="1:95" x14ac:dyDescent="0.2">
      <c r="A173" s="73">
        <v>2583</v>
      </c>
      <c r="B173" s="25" t="s">
        <v>939</v>
      </c>
      <c r="C173" s="25" t="s">
        <v>703</v>
      </c>
      <c r="D173" s="78">
        <f t="array" ref="D173">SUM(IF('SAP report test'!$A$2:$A$2298=$A173,IF('SAP report test'!$D$2:$D$2298=D$3,'SAP report test'!$N$2:$N$2298)))-SUM(H173,L173,P173,T173,X173,AB173,AF173,AJ173,AN173)</f>
        <v>0</v>
      </c>
      <c r="E173" s="78">
        <f t="array" ref="E173">SUM(IF('SAP report test'!$A$2:$A$2298=$A173,IF('SAP report test'!$D$2:$D$2298=E$3,'SAP report test'!$N$2:$N$2298)))-SUM(I173,M173,Q173,U173,Y173,AC173,AG173,AK173,AO173)</f>
        <v>0</v>
      </c>
      <c r="F173" s="78">
        <f t="array" ref="F173">SUM(IF('SAP report test'!$A$2:$A$2298=$A173,IF('SAP report test'!$D$2:$D$2298=F$3,'SAP report test'!$N$2:$N$2298)))-SUM(J173,N173,R173,V173,Z173,AD173,AH173,AL173,AP173)</f>
        <v>0</v>
      </c>
      <c r="G173" s="78">
        <f t="array" ref="G173">SUM(IF('SAP report test'!$A$2:$A$2298=$A173,IF('SAP report test'!$D$2:$D$2298=G$3,'SAP report test'!$N$2:$N$2298)))-SUM(K173,O173,S173,W173,AA173,AE173,AI173,AM173,AQ173)</f>
        <v>0</v>
      </c>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v>6800</v>
      </c>
      <c r="AP173" s="62"/>
      <c r="AQ173" s="62"/>
      <c r="AS173" s="23"/>
      <c r="AT173" s="42"/>
      <c r="BJ173" s="23">
        <f t="shared" si="58"/>
        <v>0</v>
      </c>
      <c r="BK173" s="23">
        <f t="shared" si="59"/>
        <v>0</v>
      </c>
      <c r="BL173" s="23">
        <f t="shared" si="60"/>
        <v>0</v>
      </c>
      <c r="BM173" s="23">
        <f t="shared" si="61"/>
        <v>0</v>
      </c>
      <c r="BN173" s="23">
        <f t="shared" si="62"/>
        <v>0</v>
      </c>
      <c r="BO173" s="23">
        <f t="shared" si="63"/>
        <v>0</v>
      </c>
      <c r="BP173" s="23">
        <f t="shared" si="64"/>
        <v>0</v>
      </c>
      <c r="BQ173" s="23">
        <f t="shared" si="65"/>
        <v>0</v>
      </c>
      <c r="BR173" s="23">
        <f t="shared" si="77"/>
        <v>0</v>
      </c>
      <c r="BS173" s="23">
        <f t="shared" si="78"/>
        <v>0</v>
      </c>
      <c r="BT173" s="23">
        <f t="shared" si="79"/>
        <v>0</v>
      </c>
      <c r="BX173" s="73">
        <v>2583</v>
      </c>
      <c r="BY173" s="25" t="s">
        <v>939</v>
      </c>
      <c r="BZ173" s="23">
        <f t="shared" si="66"/>
        <v>0</v>
      </c>
      <c r="CA173" s="130">
        <f t="shared" si="67"/>
        <v>0</v>
      </c>
      <c r="CB173" s="156">
        <f t="shared" si="68"/>
        <v>0</v>
      </c>
      <c r="CC173" s="156">
        <f t="shared" si="69"/>
        <v>0</v>
      </c>
      <c r="CD173" s="156">
        <f t="shared" si="70"/>
        <v>0</v>
      </c>
      <c r="CE173" s="156">
        <f t="shared" si="71"/>
        <v>0</v>
      </c>
      <c r="CG173" s="156">
        <f t="shared" si="72"/>
        <v>0</v>
      </c>
      <c r="CH173" s="156">
        <f t="shared" si="73"/>
        <v>0</v>
      </c>
      <c r="CJ173" s="204" t="str">
        <f t="shared" si="74"/>
        <v>ok</v>
      </c>
      <c r="CK173" s="205">
        <f t="shared" si="56"/>
        <v>0</v>
      </c>
      <c r="CL173">
        <f t="shared" si="80"/>
        <v>0</v>
      </c>
      <c r="CN173" s="216">
        <f t="shared" si="75"/>
        <v>0</v>
      </c>
      <c r="CO173" s="216">
        <f t="shared" si="76"/>
        <v>0</v>
      </c>
      <c r="CP173" s="216">
        <f t="shared" si="55"/>
        <v>0</v>
      </c>
      <c r="CQ173" s="156">
        <f t="shared" si="57"/>
        <v>0</v>
      </c>
    </row>
    <row r="174" spans="1:95" x14ac:dyDescent="0.2">
      <c r="A174" s="254">
        <v>2587</v>
      </c>
      <c r="B174" s="239" t="s">
        <v>940</v>
      </c>
      <c r="C174" s="25" t="s">
        <v>702</v>
      </c>
      <c r="D174" s="78"/>
      <c r="E174" s="78"/>
      <c r="F174" s="78"/>
      <c r="G174" s="78"/>
      <c r="H174" s="147">
        <f t="array" ref="H174">SUM(IF('SAP report test'!$A$2:$A$2298=$A174,IF('SAP report test'!$D$2:$D$2298="CI04",'SAP report test'!$N$2:$N$2298)))</f>
        <v>0</v>
      </c>
      <c r="I174" s="148"/>
      <c r="J174" s="148"/>
      <c r="K174" s="149"/>
      <c r="L174" s="147">
        <f>SUMIF(Balances!$A$5:$A$313,$A174,Balances!$P$5:$P$313)-SUMIF(Funding!$A$6:$A$294,$A174,Funding!$D$6:$D$294)</f>
        <v>0</v>
      </c>
      <c r="M174" s="148"/>
      <c r="N174" s="148"/>
      <c r="O174" s="149"/>
      <c r="P174" s="147">
        <f>SUMIF(Balances!$A$5:$A$313,$A174,Balances!$Q$5:$Q$313)-SUMIF(Funding!$A$6:$A$294,$A174,Funding!$E$6:$E$294)</f>
        <v>-86872</v>
      </c>
      <c r="Q174" s="148"/>
      <c r="R174" s="148"/>
      <c r="S174" s="149"/>
      <c r="T174" s="147">
        <f>SUMIF(Balances!$A$5:$A$313,$A174,Balances!$R$5:$R$313)-SUMIF(Funding!$A$6:$A$294,$A174,Funding!$F$6:$F$294)</f>
        <v>0</v>
      </c>
      <c r="U174" s="148"/>
      <c r="V174" s="148"/>
      <c r="W174" s="149"/>
      <c r="X174" s="147">
        <f>SUMIF(Balances!$A$7:$A$313,$A174,Balances!$S$7:$S$313)</f>
        <v>0</v>
      </c>
      <c r="Y174" s="148"/>
      <c r="Z174" s="148"/>
      <c r="AA174" s="149"/>
      <c r="AB174" s="147">
        <f>SUMIF(Balances!$A$7:$A$313,$A174,Balances!$T$7:$T$313)</f>
        <v>0</v>
      </c>
      <c r="AC174" s="148"/>
      <c r="AD174" s="148"/>
      <c r="AE174" s="149"/>
      <c r="AF174" s="147"/>
      <c r="AG174" s="148"/>
      <c r="AH174" s="148"/>
      <c r="AI174" s="149"/>
      <c r="AJ174" s="147">
        <f t="array" ref="AJ174">SUM(IF('SAP report test'!$A$2:$A$2298=$A174,IF('SAP report test'!$D$2:$D$2298="CI03",'SAP report test'!$N$2:$N$2298)))+SUMIF(Balances!$A$7:$A$313,$A174,Balances!$V$7:$V$313)</f>
        <v>-4322.6000000000004</v>
      </c>
      <c r="AK174" s="148"/>
      <c r="AL174" s="148"/>
      <c r="AM174" s="149"/>
      <c r="AN174" s="147">
        <f>SUMIF(Balances!$A$5:$A$313,$A174,Balances!$O$5:$O$313)-SUMIF(Funding!$A$6:$A$294,$A174,Funding!$K$6:$K$294)</f>
        <v>-10077.630000000001</v>
      </c>
      <c r="AO174" s="148"/>
      <c r="AP174" s="148"/>
      <c r="AQ174" s="149"/>
      <c r="AS174" s="23">
        <f>SUM(D174:AQ175)</f>
        <v>-94872.23000000001</v>
      </c>
      <c r="AT174" s="42"/>
      <c r="AU174" s="23">
        <f>SUM(AS174:AT174)</f>
        <v>-94872.23000000001</v>
      </c>
      <c r="AW174" s="23">
        <f>SUM(AN174:AQ175)</f>
        <v>-8000.630000000001</v>
      </c>
      <c r="AX174" s="23">
        <f>SUM(H174:K175)</f>
        <v>0</v>
      </c>
      <c r="AY174" s="23">
        <f>SUM(L174:O175)</f>
        <v>0</v>
      </c>
      <c r="AZ174" s="23">
        <f>SUM(P174:S175)</f>
        <v>-86872</v>
      </c>
      <c r="BA174" s="23">
        <f>SUM(T174:W175)</f>
        <v>0</v>
      </c>
      <c r="BB174" s="23">
        <f>SUM(X174:AA175)</f>
        <v>0</v>
      </c>
      <c r="BC174" s="23">
        <f>SUM(AB174:AE175)</f>
        <v>0</v>
      </c>
      <c r="BD174" s="23">
        <f>SUM(AF174:AI175)</f>
        <v>0</v>
      </c>
      <c r="BE174" s="23">
        <f>SUM(AJ174:AM175)</f>
        <v>0.3999999999996362</v>
      </c>
      <c r="BF174" s="23">
        <f>SUM(AW174:BE174)</f>
        <v>-94872.23000000001</v>
      </c>
      <c r="BG174" s="23">
        <f>SUM(AS174-BF174)</f>
        <v>0</v>
      </c>
      <c r="BH174" s="23">
        <f>SUM(AW174:BD174)</f>
        <v>-94872.63</v>
      </c>
      <c r="BJ174" s="23">
        <f t="shared" si="58"/>
        <v>-8000.630000000001</v>
      </c>
      <c r="BK174" s="23">
        <f t="shared" si="59"/>
        <v>0</v>
      </c>
      <c r="BL174" s="23">
        <f t="shared" si="60"/>
        <v>-86872</v>
      </c>
      <c r="BM174" s="23">
        <f t="shared" si="61"/>
        <v>0</v>
      </c>
      <c r="BN174" s="23">
        <f t="shared" si="62"/>
        <v>0</v>
      </c>
      <c r="BO174" s="23">
        <f t="shared" si="63"/>
        <v>0</v>
      </c>
      <c r="BP174" s="23">
        <f t="shared" si="64"/>
        <v>0</v>
      </c>
      <c r="BQ174" s="23">
        <f t="shared" si="65"/>
        <v>0.3999999999996362</v>
      </c>
      <c r="BR174" s="23">
        <f t="shared" si="77"/>
        <v>-94872.23000000001</v>
      </c>
      <c r="BS174" s="23">
        <f t="shared" si="78"/>
        <v>0</v>
      </c>
      <c r="BT174" s="23">
        <f t="shared" si="79"/>
        <v>-94872.63</v>
      </c>
      <c r="BX174" s="73">
        <v>2587</v>
      </c>
      <c r="BY174" s="25" t="s">
        <v>940</v>
      </c>
      <c r="BZ174" s="23">
        <f t="shared" si="66"/>
        <v>-94872.63</v>
      </c>
      <c r="CA174" s="130">
        <f t="shared" si="67"/>
        <v>0.3999999999996362</v>
      </c>
      <c r="CB174" s="156">
        <f t="shared" si="68"/>
        <v>-94872.23000000001</v>
      </c>
      <c r="CC174" s="156">
        <f t="shared" si="69"/>
        <v>-94873</v>
      </c>
      <c r="CD174" s="156">
        <f t="shared" si="70"/>
        <v>0</v>
      </c>
      <c r="CE174" s="156">
        <f t="shared" si="71"/>
        <v>-94873</v>
      </c>
      <c r="CG174" s="156">
        <f t="shared" si="72"/>
        <v>0.36999999999534339</v>
      </c>
      <c r="CH174" s="156">
        <f t="shared" si="73"/>
        <v>0.3999999999996362</v>
      </c>
      <c r="CJ174" s="204" t="str">
        <f t="shared" si="74"/>
        <v>ok</v>
      </c>
      <c r="CK174" s="205">
        <f t="shared" si="56"/>
        <v>0</v>
      </c>
      <c r="CL174">
        <f t="shared" si="80"/>
        <v>0</v>
      </c>
      <c r="CN174" s="216">
        <f t="shared" si="75"/>
        <v>-94872.63</v>
      </c>
      <c r="CO174" s="216">
        <f t="shared" si="76"/>
        <v>0.3999999999996362</v>
      </c>
      <c r="CP174" s="216">
        <f t="shared" ref="CP174:CP237" si="81">SUM(CN174:CO174)</f>
        <v>-94872.23000000001</v>
      </c>
      <c r="CQ174" s="156">
        <f t="shared" si="57"/>
        <v>0</v>
      </c>
    </row>
    <row r="175" spans="1:95" x14ac:dyDescent="0.2">
      <c r="A175" s="254">
        <v>2587</v>
      </c>
      <c r="B175" s="239" t="s">
        <v>940</v>
      </c>
      <c r="C175" s="25" t="s">
        <v>703</v>
      </c>
      <c r="D175" s="78">
        <f t="array" ref="D175">SUM(IF('SAP report test'!$A$2:$A$2298=$A175,IF('SAP report test'!$D$2:$D$2298=D$3,'SAP report test'!$N$2:$N$2298)))-SUM(H175,L175,P175,T175,X175,AB175,AF175,AJ175,AN175)</f>
        <v>0</v>
      </c>
      <c r="E175" s="78">
        <f t="array" ref="E175">SUM(IF('SAP report test'!$A$2:$A$2298=$A175,IF('SAP report test'!$D$2:$D$2298=E$3,'SAP report test'!$N$2:$N$2298)))-SUM(I175,M175,Q175,U175,Y175,AC175,AG175,AK175,AO175)</f>
        <v>0</v>
      </c>
      <c r="F175" s="78">
        <f t="array" ref="F175">SUM(IF('SAP report test'!$A$2:$A$2298=$A175,IF('SAP report test'!$D$2:$D$2298=F$3,'SAP report test'!$N$2:$N$2298)))-SUM(J175,N175,R175,V175,Z175,AD175,AH175,AL175,AP175)</f>
        <v>0</v>
      </c>
      <c r="G175" s="78">
        <f t="array" ref="G175">SUM(IF('SAP report test'!$A$2:$A$2298=$A175,IF('SAP report test'!$D$2:$D$2298=G$3,'SAP report test'!$N$2:$N$2298)))-SUM(K175,O175,S175,W175,AA175,AE175,AI175,AM175,AQ175)</f>
        <v>0</v>
      </c>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v>4323</v>
      </c>
      <c r="AL175" s="62"/>
      <c r="AM175" s="62"/>
      <c r="AN175" s="62"/>
      <c r="AO175" s="62">
        <v>2077</v>
      </c>
      <c r="AP175" s="62"/>
      <c r="AQ175" s="62"/>
      <c r="AS175" s="23"/>
      <c r="AT175" s="42"/>
      <c r="BJ175" s="23">
        <f t="shared" si="58"/>
        <v>0</v>
      </c>
      <c r="BK175" s="23">
        <f t="shared" si="59"/>
        <v>0</v>
      </c>
      <c r="BL175" s="23">
        <f t="shared" si="60"/>
        <v>0</v>
      </c>
      <c r="BM175" s="23">
        <f t="shared" si="61"/>
        <v>0</v>
      </c>
      <c r="BN175" s="23">
        <f t="shared" si="62"/>
        <v>0</v>
      </c>
      <c r="BO175" s="23">
        <f t="shared" si="63"/>
        <v>0</v>
      </c>
      <c r="BP175" s="23">
        <f t="shared" si="64"/>
        <v>0</v>
      </c>
      <c r="BQ175" s="23">
        <f t="shared" si="65"/>
        <v>0</v>
      </c>
      <c r="BR175" s="23">
        <f t="shared" si="77"/>
        <v>0</v>
      </c>
      <c r="BS175" s="23">
        <f t="shared" si="78"/>
        <v>0</v>
      </c>
      <c r="BT175" s="23">
        <f t="shared" si="79"/>
        <v>0</v>
      </c>
      <c r="BX175" s="73">
        <v>2587</v>
      </c>
      <c r="BY175" s="25" t="s">
        <v>940</v>
      </c>
      <c r="BZ175" s="23">
        <f t="shared" si="66"/>
        <v>0</v>
      </c>
      <c r="CA175" s="130">
        <f t="shared" si="67"/>
        <v>0</v>
      </c>
      <c r="CB175" s="156">
        <f t="shared" si="68"/>
        <v>0</v>
      </c>
      <c r="CC175" s="156">
        <f t="shared" si="69"/>
        <v>0</v>
      </c>
      <c r="CD175" s="156">
        <f t="shared" si="70"/>
        <v>0</v>
      </c>
      <c r="CE175" s="156">
        <f t="shared" si="71"/>
        <v>0</v>
      </c>
      <c r="CG175" s="156">
        <f t="shared" si="72"/>
        <v>0</v>
      </c>
      <c r="CH175" s="156">
        <f t="shared" si="73"/>
        <v>0</v>
      </c>
      <c r="CJ175" s="204" t="str">
        <f t="shared" si="74"/>
        <v>ok</v>
      </c>
      <c r="CK175" s="205">
        <f t="shared" si="56"/>
        <v>0</v>
      </c>
      <c r="CL175">
        <f t="shared" si="80"/>
        <v>0</v>
      </c>
      <c r="CN175" s="216">
        <f t="shared" si="75"/>
        <v>0</v>
      </c>
      <c r="CO175" s="216">
        <f t="shared" si="76"/>
        <v>0</v>
      </c>
      <c r="CP175" s="216">
        <f t="shared" si="81"/>
        <v>0</v>
      </c>
      <c r="CQ175" s="156">
        <f t="shared" si="57"/>
        <v>0</v>
      </c>
    </row>
    <row r="176" spans="1:95" x14ac:dyDescent="0.2">
      <c r="A176" s="73">
        <v>2589</v>
      </c>
      <c r="B176" s="25" t="s">
        <v>941</v>
      </c>
      <c r="C176" s="25" t="s">
        <v>702</v>
      </c>
      <c r="D176" s="78"/>
      <c r="E176" s="78"/>
      <c r="F176" s="78"/>
      <c r="G176" s="78"/>
      <c r="H176" s="147">
        <f t="array" ref="H176">SUM(IF('SAP report test'!$A$2:$A$2298=$A176,IF('SAP report test'!$D$2:$D$2298="CI04",'SAP report test'!$N$2:$N$2298)))</f>
        <v>0</v>
      </c>
      <c r="I176" s="148"/>
      <c r="J176" s="148"/>
      <c r="K176" s="149"/>
      <c r="L176" s="147">
        <f>SUMIF(Balances!$A$5:$A$313,$A176,Balances!$P$5:$P$313)-SUMIF(Funding!$A$6:$A$294,$A176,Funding!$D$6:$D$294)</f>
        <v>0</v>
      </c>
      <c r="M176" s="148"/>
      <c r="N176" s="148"/>
      <c r="O176" s="149"/>
      <c r="P176" s="147">
        <f>SUMIF(Balances!$A$5:$A$313,$A176,Balances!$Q$5:$Q$313)-SUMIF(Funding!$A$6:$A$294,$A176,Funding!$E$6:$E$294)</f>
        <v>0</v>
      </c>
      <c r="Q176" s="148"/>
      <c r="R176" s="148"/>
      <c r="S176" s="149"/>
      <c r="T176" s="147">
        <f>SUMIF(Balances!$A$5:$A$313,$A176,Balances!$R$5:$R$313)-SUMIF(Funding!$A$6:$A$294,$A176,Funding!$F$6:$F$294)</f>
        <v>0</v>
      </c>
      <c r="U176" s="148"/>
      <c r="V176" s="148"/>
      <c r="W176" s="149"/>
      <c r="X176" s="147">
        <f>SUMIF(Balances!$A$7:$A$313,$A176,Balances!$S$7:$S$313)</f>
        <v>0</v>
      </c>
      <c r="Y176" s="148"/>
      <c r="Z176" s="148"/>
      <c r="AA176" s="149"/>
      <c r="AB176" s="147">
        <f>SUMIF(Balances!$A$7:$A$313,$A176,Balances!$T$7:$T$313)</f>
        <v>0</v>
      </c>
      <c r="AC176" s="148"/>
      <c r="AD176" s="148"/>
      <c r="AE176" s="149"/>
      <c r="AF176" s="147"/>
      <c r="AG176" s="148"/>
      <c r="AH176" s="148"/>
      <c r="AI176" s="149"/>
      <c r="AJ176" s="147">
        <f t="array" ref="AJ176">SUM(IF('SAP report test'!$A$2:$A$2298=$A176,IF('SAP report test'!$D$2:$D$2298="CI03",'SAP report test'!$N$2:$N$2298)))+SUMIF(Balances!$A$7:$A$313,$A176,Balances!$V$7:$V$313)</f>
        <v>0</v>
      </c>
      <c r="AK176" s="148"/>
      <c r="AL176" s="148"/>
      <c r="AM176" s="149"/>
      <c r="AN176" s="147">
        <f>SUMIF(Balances!$A$5:$A$313,$A176,Balances!$O$5:$O$313)-SUMIF(Funding!$A$6:$A$294,$A176,Funding!$K$6:$K$294)</f>
        <v>-33017.5</v>
      </c>
      <c r="AO176" s="148"/>
      <c r="AP176" s="148"/>
      <c r="AQ176" s="149"/>
      <c r="AS176" s="23">
        <f>SUM(D176:AQ177)</f>
        <v>-23320.86</v>
      </c>
      <c r="AT176" s="42"/>
      <c r="AU176" s="23">
        <f>SUM(AS176:AT176)</f>
        <v>-23320.86</v>
      </c>
      <c r="AW176" s="23">
        <f>SUM(AN176:AQ177)</f>
        <v>-23320.5</v>
      </c>
      <c r="AX176" s="23">
        <f>SUM(H176:K177)</f>
        <v>0</v>
      </c>
      <c r="AY176" s="23">
        <f>SUM(L176:O177)</f>
        <v>0</v>
      </c>
      <c r="AZ176" s="23">
        <f>SUM(P176:S177)</f>
        <v>0</v>
      </c>
      <c r="BA176" s="23">
        <f>SUM(T176:W177)</f>
        <v>0</v>
      </c>
      <c r="BB176" s="23">
        <f>SUM(X176:AA177)</f>
        <v>0</v>
      </c>
      <c r="BC176" s="23">
        <f>SUM(AB176:AE177)</f>
        <v>0</v>
      </c>
      <c r="BD176" s="23">
        <f>SUM(AF176:AI177)</f>
        <v>0</v>
      </c>
      <c r="BE176" s="23">
        <f>SUM(AJ176:AM177)</f>
        <v>0</v>
      </c>
      <c r="BF176" s="23">
        <f>SUM(AW176:BE176)</f>
        <v>-23320.5</v>
      </c>
      <c r="BG176" s="23">
        <f>SUM(AS176-BF176)</f>
        <v>-0.36000000000058208</v>
      </c>
      <c r="BH176" s="23">
        <f>SUM(AW176:BD176)</f>
        <v>-23320.5</v>
      </c>
      <c r="BJ176" s="23">
        <f t="shared" si="58"/>
        <v>-23320.5</v>
      </c>
      <c r="BK176" s="23">
        <f t="shared" si="59"/>
        <v>0</v>
      </c>
      <c r="BL176" s="23">
        <f t="shared" si="60"/>
        <v>0</v>
      </c>
      <c r="BM176" s="23">
        <f t="shared" si="61"/>
        <v>0</v>
      </c>
      <c r="BN176" s="23">
        <f t="shared" si="62"/>
        <v>0</v>
      </c>
      <c r="BO176" s="23">
        <f t="shared" si="63"/>
        <v>0</v>
      </c>
      <c r="BP176" s="23">
        <f t="shared" si="64"/>
        <v>0</v>
      </c>
      <c r="BQ176" s="23">
        <f t="shared" si="65"/>
        <v>0</v>
      </c>
      <c r="BR176" s="23">
        <f t="shared" si="77"/>
        <v>-23320.5</v>
      </c>
      <c r="BS176" s="23">
        <f t="shared" si="78"/>
        <v>-0.36000000000058208</v>
      </c>
      <c r="BT176" s="23">
        <f t="shared" si="79"/>
        <v>-23320.5</v>
      </c>
      <c r="BX176" s="104">
        <v>2589</v>
      </c>
      <c r="BY176" s="105" t="s">
        <v>941</v>
      </c>
      <c r="BZ176" s="23">
        <f t="shared" si="66"/>
        <v>-23320.5</v>
      </c>
      <c r="CA176" s="130">
        <f t="shared" si="67"/>
        <v>0</v>
      </c>
      <c r="CB176" s="156">
        <f t="shared" si="68"/>
        <v>-23320.5</v>
      </c>
      <c r="CC176" s="156">
        <f t="shared" si="69"/>
        <v>-23321</v>
      </c>
      <c r="CD176" s="156">
        <f t="shared" si="70"/>
        <v>0</v>
      </c>
      <c r="CE176" s="156">
        <f t="shared" si="71"/>
        <v>-23321</v>
      </c>
      <c r="CG176" s="156">
        <f t="shared" si="72"/>
        <v>0.5</v>
      </c>
      <c r="CH176" s="156">
        <f t="shared" si="73"/>
        <v>0</v>
      </c>
      <c r="CJ176" s="204" t="str">
        <f t="shared" si="74"/>
        <v>ok</v>
      </c>
      <c r="CK176" s="205">
        <f t="shared" si="56"/>
        <v>0</v>
      </c>
      <c r="CL176">
        <f t="shared" si="80"/>
        <v>0</v>
      </c>
      <c r="CN176" s="216">
        <f t="shared" si="75"/>
        <v>-23320.5</v>
      </c>
      <c r="CO176" s="216">
        <f t="shared" si="76"/>
        <v>0</v>
      </c>
      <c r="CP176" s="216">
        <f t="shared" si="81"/>
        <v>-23320.5</v>
      </c>
      <c r="CQ176" s="156">
        <f t="shared" si="57"/>
        <v>0</v>
      </c>
    </row>
    <row r="177" spans="1:95" x14ac:dyDescent="0.2">
      <c r="A177" s="73">
        <v>2589</v>
      </c>
      <c r="B177" s="25" t="s">
        <v>941</v>
      </c>
      <c r="C177" s="25" t="s">
        <v>703</v>
      </c>
      <c r="D177" s="78">
        <f t="array" ref="D177">SUM(IF('SAP report test'!$A$2:$A$2298=$A177,IF('SAP report test'!$D$2:$D$2298=D$3,'SAP report test'!$N$2:$N$2298)))-SUM(H177,L177,P177,T177,X177,AB177,AF177,AJ177,AN177)</f>
        <v>0</v>
      </c>
      <c r="E177" s="78">
        <f t="array" ref="E177">SUM(IF('SAP report test'!$A$2:$A$2298=$A177,IF('SAP report test'!$D$2:$D$2298=E$3,'SAP report test'!$N$2:$N$2298)))-SUM(I177,M177,Q177,U177,Y177,AC177,AG177,AK177,AO177)</f>
        <v>0</v>
      </c>
      <c r="F177" s="78">
        <f t="array" ref="F177">SUM(IF('SAP report test'!$A$2:$A$2298=$A177,IF('SAP report test'!$D$2:$D$2298=F$3,'SAP report test'!$N$2:$N$2298)))-SUM(J177,N177,R177,V177,Z177,AD177,AH177,AL177,AP177)</f>
        <v>0</v>
      </c>
      <c r="G177" s="78">
        <f t="array" ref="G177">SUM(IF('SAP report test'!$A$2:$A$2298=$A177,IF('SAP report test'!$D$2:$D$2298=G$3,'SAP report test'!$N$2:$N$2298)))-SUM(K177,O177,S177,W177,AA177,AE177,AI177,AM177,AQ177)</f>
        <v>-0.35999999999967258</v>
      </c>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v>5265</v>
      </c>
      <c r="AP177" s="62"/>
      <c r="AQ177" s="62">
        <v>4432</v>
      </c>
      <c r="AS177" s="23"/>
      <c r="AT177" s="42"/>
      <c r="BJ177" s="23">
        <f t="shared" si="58"/>
        <v>0</v>
      </c>
      <c r="BK177" s="23">
        <f t="shared" si="59"/>
        <v>0</v>
      </c>
      <c r="BL177" s="23">
        <f t="shared" si="60"/>
        <v>0</v>
      </c>
      <c r="BM177" s="23">
        <f t="shared" si="61"/>
        <v>0</v>
      </c>
      <c r="BN177" s="23">
        <f t="shared" si="62"/>
        <v>0</v>
      </c>
      <c r="BO177" s="23">
        <f t="shared" si="63"/>
        <v>0</v>
      </c>
      <c r="BP177" s="23">
        <f t="shared" si="64"/>
        <v>0</v>
      </c>
      <c r="BQ177" s="23">
        <f t="shared" si="65"/>
        <v>0</v>
      </c>
      <c r="BR177" s="23">
        <f t="shared" si="77"/>
        <v>0</v>
      </c>
      <c r="BS177" s="23">
        <f t="shared" si="78"/>
        <v>0</v>
      </c>
      <c r="BT177" s="23">
        <f t="shared" si="79"/>
        <v>0</v>
      </c>
      <c r="BX177" s="104">
        <v>2589</v>
      </c>
      <c r="BY177" s="105" t="s">
        <v>941</v>
      </c>
      <c r="BZ177" s="23">
        <f t="shared" si="66"/>
        <v>0</v>
      </c>
      <c r="CA177" s="130">
        <f t="shared" si="67"/>
        <v>0</v>
      </c>
      <c r="CB177" s="156">
        <f t="shared" si="68"/>
        <v>0</v>
      </c>
      <c r="CC177" s="156">
        <f t="shared" si="69"/>
        <v>0</v>
      </c>
      <c r="CD177" s="156">
        <f t="shared" si="70"/>
        <v>0</v>
      </c>
      <c r="CE177" s="156">
        <f t="shared" si="71"/>
        <v>0</v>
      </c>
      <c r="CG177" s="156">
        <f t="shared" si="72"/>
        <v>0</v>
      </c>
      <c r="CH177" s="156">
        <f t="shared" si="73"/>
        <v>0</v>
      </c>
      <c r="CJ177" s="204" t="str">
        <f t="shared" si="74"/>
        <v>ok</v>
      </c>
      <c r="CK177" s="205">
        <f t="shared" si="56"/>
        <v>0</v>
      </c>
      <c r="CL177">
        <f t="shared" si="80"/>
        <v>0</v>
      </c>
      <c r="CN177" s="216">
        <f t="shared" si="75"/>
        <v>0</v>
      </c>
      <c r="CO177" s="216">
        <f t="shared" si="76"/>
        <v>0</v>
      </c>
      <c r="CP177" s="216">
        <f t="shared" si="81"/>
        <v>0</v>
      </c>
      <c r="CQ177" s="156">
        <f t="shared" si="57"/>
        <v>0</v>
      </c>
    </row>
    <row r="178" spans="1:95" x14ac:dyDescent="0.2">
      <c r="A178" s="73">
        <v>2590</v>
      </c>
      <c r="B178" s="25" t="s">
        <v>942</v>
      </c>
      <c r="C178" s="25" t="s">
        <v>702</v>
      </c>
      <c r="D178" s="78"/>
      <c r="E178" s="78"/>
      <c r="F178" s="78"/>
      <c r="G178" s="78"/>
      <c r="H178" s="147">
        <f t="array" ref="H178">SUM(IF('SAP report test'!$A$2:$A$2298=$A178,IF('SAP report test'!$D$2:$D$2298="CI04",'SAP report test'!$N$2:$N$2298)))</f>
        <v>0</v>
      </c>
      <c r="I178" s="148"/>
      <c r="J178" s="148"/>
      <c r="K178" s="149"/>
      <c r="L178" s="147">
        <f>SUMIF(Balances!$A$5:$A$313,$A178,Balances!$P$5:$P$313)-SUMIF(Funding!$A$6:$A$294,$A178,Funding!$D$6:$D$294)</f>
        <v>0</v>
      </c>
      <c r="M178" s="148"/>
      <c r="N178" s="148"/>
      <c r="O178" s="149"/>
      <c r="P178" s="147">
        <f>SUMIF(Balances!$A$5:$A$313,$A178,Balances!$Q$5:$Q$313)-SUMIF(Funding!$A$6:$A$294,$A178,Funding!$E$6:$E$294)</f>
        <v>0</v>
      </c>
      <c r="Q178" s="148"/>
      <c r="R178" s="148"/>
      <c r="S178" s="149"/>
      <c r="T178" s="147">
        <f>SUMIF(Balances!$A$5:$A$313,$A178,Balances!$R$5:$R$313)-SUMIF(Funding!$A$6:$A$294,$A178,Funding!$F$6:$F$294)</f>
        <v>0</v>
      </c>
      <c r="U178" s="148"/>
      <c r="V178" s="148"/>
      <c r="W178" s="149"/>
      <c r="X178" s="147">
        <f>SUMIF(Balances!$A$7:$A$313,$A178,Balances!$S$7:$S$313)</f>
        <v>0</v>
      </c>
      <c r="Y178" s="148"/>
      <c r="Z178" s="148"/>
      <c r="AA178" s="149"/>
      <c r="AB178" s="147">
        <f>SUMIF(Balances!$A$7:$A$313,$A178,Balances!$T$7:$T$313)</f>
        <v>0</v>
      </c>
      <c r="AC178" s="148"/>
      <c r="AD178" s="148"/>
      <c r="AE178" s="149"/>
      <c r="AF178" s="147"/>
      <c r="AG178" s="148"/>
      <c r="AH178" s="148"/>
      <c r="AI178" s="149"/>
      <c r="AJ178" s="147">
        <f t="array" ref="AJ178">SUM(IF('SAP report test'!$A$2:$A$2298=$A178,IF('SAP report test'!$D$2:$D$2298="CI03",'SAP report test'!$N$2:$N$2298)))+SUMIF(Balances!$A$7:$A$313,$A178,Balances!$V$7:$V$313)</f>
        <v>0</v>
      </c>
      <c r="AK178" s="148"/>
      <c r="AL178" s="148"/>
      <c r="AM178" s="149"/>
      <c r="AN178" s="147">
        <f>SUMIF(Balances!$A$5:$A$313,$A178,Balances!$O$5:$O$313)-SUMIF(Funding!$A$6:$A$294,$A178,Funding!$K$6:$K$294)</f>
        <v>-31196</v>
      </c>
      <c r="AO178" s="148"/>
      <c r="AP178" s="148"/>
      <c r="AQ178" s="149"/>
      <c r="AS178" s="23">
        <f>SUM(D178:AQ179)</f>
        <v>-31196</v>
      </c>
      <c r="AT178" s="42"/>
      <c r="AU178" s="23">
        <f>SUM(AS178:AT178)</f>
        <v>-31196</v>
      </c>
      <c r="AW178" s="23">
        <f>SUM(AN178:AQ179)</f>
        <v>-31196</v>
      </c>
      <c r="AX178" s="23">
        <f>SUM(H178:K179)</f>
        <v>0</v>
      </c>
      <c r="AY178" s="23">
        <f>SUM(L178:O179)</f>
        <v>0</v>
      </c>
      <c r="AZ178" s="23">
        <f>SUM(P178:S179)</f>
        <v>0</v>
      </c>
      <c r="BA178" s="23">
        <f>SUM(T178:W179)</f>
        <v>0</v>
      </c>
      <c r="BB178" s="23">
        <f>SUM(X178:AA179)</f>
        <v>0</v>
      </c>
      <c r="BC178" s="23">
        <f>SUM(AB178:AE179)</f>
        <v>0</v>
      </c>
      <c r="BD178" s="23">
        <f>SUM(AF178:AI179)</f>
        <v>0</v>
      </c>
      <c r="BE178" s="23">
        <f>SUM(AJ178:AM179)</f>
        <v>0</v>
      </c>
      <c r="BF178" s="23">
        <f>SUM(AW178:BE178)</f>
        <v>-31196</v>
      </c>
      <c r="BG178" s="23">
        <f>SUM(AS178-BF178)</f>
        <v>0</v>
      </c>
      <c r="BH178" s="23">
        <f>SUM(AW178:BD178)</f>
        <v>-31196</v>
      </c>
      <c r="BJ178" s="23">
        <f t="shared" si="58"/>
        <v>-31196</v>
      </c>
      <c r="BK178" s="23">
        <f t="shared" si="59"/>
        <v>0</v>
      </c>
      <c r="BL178" s="23">
        <f t="shared" si="60"/>
        <v>0</v>
      </c>
      <c r="BM178" s="23">
        <f t="shared" si="61"/>
        <v>0</v>
      </c>
      <c r="BN178" s="23">
        <f t="shared" si="62"/>
        <v>0</v>
      </c>
      <c r="BO178" s="23">
        <f t="shared" si="63"/>
        <v>0</v>
      </c>
      <c r="BP178" s="23">
        <f t="shared" si="64"/>
        <v>0</v>
      </c>
      <c r="BQ178" s="23">
        <f t="shared" si="65"/>
        <v>0</v>
      </c>
      <c r="BR178" s="23">
        <f t="shared" si="77"/>
        <v>-31196</v>
      </c>
      <c r="BS178" s="23">
        <f t="shared" si="78"/>
        <v>0</v>
      </c>
      <c r="BT178" s="23">
        <f t="shared" si="79"/>
        <v>-31196</v>
      </c>
      <c r="BX178" s="94">
        <v>2590</v>
      </c>
      <c r="BY178" s="93" t="s">
        <v>942</v>
      </c>
      <c r="BZ178" s="23">
        <f t="shared" si="66"/>
        <v>-31196</v>
      </c>
      <c r="CA178" s="130">
        <f t="shared" si="67"/>
        <v>0</v>
      </c>
      <c r="CB178" s="156">
        <f t="shared" si="68"/>
        <v>-31196</v>
      </c>
      <c r="CC178" s="156">
        <f t="shared" si="69"/>
        <v>-31196</v>
      </c>
      <c r="CD178" s="156">
        <f t="shared" si="70"/>
        <v>0</v>
      </c>
      <c r="CE178" s="156">
        <f t="shared" si="71"/>
        <v>-31196</v>
      </c>
      <c r="CG178" s="156">
        <f t="shared" si="72"/>
        <v>0</v>
      </c>
      <c r="CH178" s="156">
        <f t="shared" si="73"/>
        <v>0</v>
      </c>
      <c r="CJ178" s="204" t="str">
        <f t="shared" si="74"/>
        <v>ok</v>
      </c>
      <c r="CK178" s="205">
        <f t="shared" si="56"/>
        <v>0</v>
      </c>
      <c r="CL178">
        <f t="shared" si="80"/>
        <v>0</v>
      </c>
      <c r="CN178" s="216">
        <f t="shared" si="75"/>
        <v>-31196</v>
      </c>
      <c r="CO178" s="216">
        <f t="shared" si="76"/>
        <v>0</v>
      </c>
      <c r="CP178" s="216">
        <f t="shared" si="81"/>
        <v>-31196</v>
      </c>
      <c r="CQ178" s="156">
        <f t="shared" si="57"/>
        <v>0</v>
      </c>
    </row>
    <row r="179" spans="1:95" x14ac:dyDescent="0.2">
      <c r="A179" s="73">
        <v>2590</v>
      </c>
      <c r="B179" s="25" t="s">
        <v>942</v>
      </c>
      <c r="C179" s="25" t="s">
        <v>703</v>
      </c>
      <c r="D179" s="78">
        <f t="array" ref="D179">SUM(IF('SAP report test'!$A$2:$A$2298=$A179,IF('SAP report test'!$D$2:$D$2298=D$3,'SAP report test'!$N$2:$N$2298)))-SUM(H179,L179,P179,T179,X179,AB179,AF179,AJ179,AN179)</f>
        <v>0</v>
      </c>
      <c r="E179" s="78">
        <f t="array" ref="E179">SUM(IF('SAP report test'!$A$2:$A$2298=$A179,IF('SAP report test'!$D$2:$D$2298=E$3,'SAP report test'!$N$2:$N$2298)))-SUM(I179,M179,Q179,U179,Y179,AC179,AG179,AK179,AO179)</f>
        <v>0</v>
      </c>
      <c r="F179" s="78">
        <f t="array" ref="F179">SUM(IF('SAP report test'!$A$2:$A$2298=$A179,IF('SAP report test'!$D$2:$D$2298=F$3,'SAP report test'!$N$2:$N$2298)))-SUM(J179,N179,R179,V179,Z179,AD179,AH179,AL179,AP179)</f>
        <v>0</v>
      </c>
      <c r="G179" s="78">
        <f t="array" ref="G179">SUM(IF('SAP report test'!$A$2:$A$2298=$A179,IF('SAP report test'!$D$2:$D$2298=G$3,'SAP report test'!$N$2:$N$2298)))-SUM(K179,O179,S179,W179,AA179,AE179,AI179,AM179,AQ179)</f>
        <v>0</v>
      </c>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S179" s="23"/>
      <c r="AT179" s="42"/>
      <c r="BJ179" s="23">
        <f t="shared" si="58"/>
        <v>0</v>
      </c>
      <c r="BK179" s="23">
        <f t="shared" si="59"/>
        <v>0</v>
      </c>
      <c r="BL179" s="23">
        <f t="shared" si="60"/>
        <v>0</v>
      </c>
      <c r="BM179" s="23">
        <f t="shared" si="61"/>
        <v>0</v>
      </c>
      <c r="BN179" s="23">
        <f t="shared" si="62"/>
        <v>0</v>
      </c>
      <c r="BO179" s="23">
        <f t="shared" si="63"/>
        <v>0</v>
      </c>
      <c r="BP179" s="23">
        <f t="shared" si="64"/>
        <v>0</v>
      </c>
      <c r="BQ179" s="23">
        <f t="shared" si="65"/>
        <v>0</v>
      </c>
      <c r="BR179" s="23">
        <f t="shared" si="77"/>
        <v>0</v>
      </c>
      <c r="BS179" s="23">
        <f t="shared" si="78"/>
        <v>0</v>
      </c>
      <c r="BT179" s="23">
        <f t="shared" si="79"/>
        <v>0</v>
      </c>
      <c r="BX179" s="94">
        <v>2590</v>
      </c>
      <c r="BY179" s="93" t="s">
        <v>942</v>
      </c>
      <c r="BZ179" s="23">
        <f t="shared" si="66"/>
        <v>0</v>
      </c>
      <c r="CA179" s="130">
        <f t="shared" si="67"/>
        <v>0</v>
      </c>
      <c r="CB179" s="156">
        <f t="shared" si="68"/>
        <v>0</v>
      </c>
      <c r="CC179" s="156">
        <f t="shared" si="69"/>
        <v>0</v>
      </c>
      <c r="CD179" s="156">
        <f t="shared" si="70"/>
        <v>0</v>
      </c>
      <c r="CE179" s="156">
        <f t="shared" si="71"/>
        <v>0</v>
      </c>
      <c r="CG179" s="156">
        <f t="shared" si="72"/>
        <v>0</v>
      </c>
      <c r="CH179" s="156">
        <f t="shared" si="73"/>
        <v>0</v>
      </c>
      <c r="CJ179" s="204" t="str">
        <f t="shared" si="74"/>
        <v>ok</v>
      </c>
      <c r="CK179" s="205">
        <f t="shared" ref="CK179:CK242" si="82">SUMIF(CJ179,"Deficit",AU179)</f>
        <v>0</v>
      </c>
      <c r="CL179">
        <f t="shared" si="80"/>
        <v>0</v>
      </c>
      <c r="CN179" s="216">
        <f t="shared" si="75"/>
        <v>0</v>
      </c>
      <c r="CO179" s="216">
        <f t="shared" si="76"/>
        <v>0</v>
      </c>
      <c r="CP179" s="216">
        <f t="shared" si="81"/>
        <v>0</v>
      </c>
      <c r="CQ179" s="156">
        <f t="shared" si="57"/>
        <v>0</v>
      </c>
    </row>
    <row r="180" spans="1:95" x14ac:dyDescent="0.2">
      <c r="A180" s="73">
        <v>2591</v>
      </c>
      <c r="B180" s="25" t="s">
        <v>943</v>
      </c>
      <c r="C180" s="25" t="s">
        <v>702</v>
      </c>
      <c r="D180" s="78"/>
      <c r="E180" s="78"/>
      <c r="F180" s="78"/>
      <c r="G180" s="78"/>
      <c r="H180" s="147">
        <f t="array" ref="H180">SUM(IF('SAP report test'!$A$2:$A$2298=$A180,IF('SAP report test'!$D$2:$D$2298="CI04",'SAP report test'!$N$2:$N$2298)))</f>
        <v>0</v>
      </c>
      <c r="I180" s="148"/>
      <c r="J180" s="148"/>
      <c r="K180" s="149"/>
      <c r="L180" s="147">
        <f>SUMIF(Balances!$A$5:$A$313,$A180,Balances!$P$5:$P$313)-SUMIF(Funding!$A$6:$A$294,$A180,Funding!$D$6:$D$294)</f>
        <v>0</v>
      </c>
      <c r="M180" s="148"/>
      <c r="N180" s="148"/>
      <c r="O180" s="149"/>
      <c r="P180" s="147">
        <f>SUMIF(Balances!$A$5:$A$313,$A180,Balances!$Q$5:$Q$313)-SUMIF(Funding!$A$6:$A$294,$A180,Funding!$E$6:$E$294)</f>
        <v>0</v>
      </c>
      <c r="Q180" s="148"/>
      <c r="R180" s="148"/>
      <c r="S180" s="149"/>
      <c r="T180" s="147">
        <f>SUMIF(Balances!$A$5:$A$313,$A180,Balances!$R$5:$R$313)-SUMIF(Funding!$A$6:$A$294,$A180,Funding!$F$6:$F$294)</f>
        <v>0</v>
      </c>
      <c r="U180" s="148"/>
      <c r="V180" s="148"/>
      <c r="W180" s="149"/>
      <c r="X180" s="147">
        <f>SUMIF(Balances!$A$7:$A$313,$A180,Balances!$S$7:$S$313)</f>
        <v>0</v>
      </c>
      <c r="Y180" s="148"/>
      <c r="Z180" s="148"/>
      <c r="AA180" s="149"/>
      <c r="AB180" s="147">
        <f>SUMIF(Balances!$A$7:$A$313,$A180,Balances!$T$7:$T$313)</f>
        <v>0</v>
      </c>
      <c r="AC180" s="148"/>
      <c r="AD180" s="148"/>
      <c r="AE180" s="149"/>
      <c r="AF180" s="147"/>
      <c r="AG180" s="148"/>
      <c r="AH180" s="148"/>
      <c r="AI180" s="149"/>
      <c r="AJ180" s="147">
        <f t="array" ref="AJ180">SUM(IF('SAP report test'!$A$2:$A$2298=$A180,IF('SAP report test'!$D$2:$D$2298="CI03",'SAP report test'!$N$2:$N$2298)))+SUMIF(Balances!$A$7:$A$313,$A180,Balances!$V$7:$V$313)</f>
        <v>0</v>
      </c>
      <c r="AK180" s="148"/>
      <c r="AL180" s="148"/>
      <c r="AM180" s="149"/>
      <c r="AN180" s="147">
        <f>SUMIF(Balances!$A$5:$A$313,$A180,Balances!$O$5:$O$313)-SUMIF(Funding!$A$6:$A$294,$A180,Funding!$K$6:$K$294)</f>
        <v>-55030.25</v>
      </c>
      <c r="AO180" s="148"/>
      <c r="AP180" s="148"/>
      <c r="AQ180" s="149"/>
      <c r="AS180" s="23">
        <f>SUM(D180:AQ181)</f>
        <v>-34295.5</v>
      </c>
      <c r="AT180" s="130"/>
      <c r="AU180" s="23">
        <f>SUM(AS180:AT180)</f>
        <v>-34295.5</v>
      </c>
      <c r="AW180" s="23">
        <f>SUM(AN180:AQ181)</f>
        <v>-34295.25</v>
      </c>
      <c r="AX180" s="23">
        <f>SUM(H180:K181)</f>
        <v>0</v>
      </c>
      <c r="AY180" s="23">
        <f>SUM(L180:O181)</f>
        <v>0</v>
      </c>
      <c r="AZ180" s="23">
        <f>SUM(P180:S181)</f>
        <v>0</v>
      </c>
      <c r="BA180" s="23">
        <f>SUM(T180:W181)</f>
        <v>0</v>
      </c>
      <c r="BB180" s="23">
        <f>SUM(X180:AA181)</f>
        <v>0</v>
      </c>
      <c r="BC180" s="23">
        <f>SUM(AB180:AE181)</f>
        <v>0</v>
      </c>
      <c r="BD180" s="23">
        <f>SUM(AF180:AI181)</f>
        <v>0</v>
      </c>
      <c r="BE180" s="23">
        <f>SUM(AJ180:AM181)</f>
        <v>0</v>
      </c>
      <c r="BF180" s="23">
        <f>SUM(AW180:BE180)</f>
        <v>-34295.25</v>
      </c>
      <c r="BG180" s="23">
        <f>SUM(AS180-BF180)</f>
        <v>-0.25</v>
      </c>
      <c r="BH180" s="23">
        <f>SUM(AW180:BD180)</f>
        <v>-34295.25</v>
      </c>
      <c r="BJ180" s="23">
        <f t="shared" si="58"/>
        <v>-34295.25</v>
      </c>
      <c r="BK180" s="23">
        <f t="shared" si="59"/>
        <v>0</v>
      </c>
      <c r="BL180" s="23">
        <f t="shared" si="60"/>
        <v>0</v>
      </c>
      <c r="BM180" s="23">
        <f t="shared" si="61"/>
        <v>0</v>
      </c>
      <c r="BN180" s="23">
        <f t="shared" si="62"/>
        <v>0</v>
      </c>
      <c r="BO180" s="23">
        <f t="shared" si="63"/>
        <v>0</v>
      </c>
      <c r="BP180" s="23">
        <f t="shared" si="64"/>
        <v>0</v>
      </c>
      <c r="BQ180" s="23">
        <f t="shared" si="65"/>
        <v>0</v>
      </c>
      <c r="BR180" s="23">
        <f t="shared" si="77"/>
        <v>-34295.25</v>
      </c>
      <c r="BS180" s="23">
        <f t="shared" si="78"/>
        <v>-0.25</v>
      </c>
      <c r="BT180" s="23">
        <f t="shared" si="79"/>
        <v>-34295.25</v>
      </c>
      <c r="BX180" s="73">
        <v>2591</v>
      </c>
      <c r="BY180" s="25" t="s">
        <v>943</v>
      </c>
      <c r="BZ180" s="23">
        <f t="shared" si="66"/>
        <v>-34295.25</v>
      </c>
      <c r="CA180" s="130">
        <f t="shared" si="67"/>
        <v>0</v>
      </c>
      <c r="CB180" s="156">
        <f t="shared" si="68"/>
        <v>-34295.25</v>
      </c>
      <c r="CC180" s="156">
        <f t="shared" si="69"/>
        <v>-34295</v>
      </c>
      <c r="CD180" s="156">
        <f t="shared" si="70"/>
        <v>0</v>
      </c>
      <c r="CE180" s="156">
        <f t="shared" si="71"/>
        <v>-34295</v>
      </c>
      <c r="CG180" s="156">
        <f t="shared" si="72"/>
        <v>-0.25</v>
      </c>
      <c r="CH180" s="156">
        <f t="shared" si="73"/>
        <v>0</v>
      </c>
      <c r="CJ180" s="204" t="str">
        <f t="shared" si="74"/>
        <v>ok</v>
      </c>
      <c r="CK180" s="205">
        <f t="shared" si="82"/>
        <v>0</v>
      </c>
      <c r="CL180">
        <f t="shared" si="80"/>
        <v>0</v>
      </c>
      <c r="CN180" s="216">
        <f t="shared" si="75"/>
        <v>-34295.25</v>
      </c>
      <c r="CO180" s="216">
        <f t="shared" si="76"/>
        <v>0</v>
      </c>
      <c r="CP180" s="216">
        <f t="shared" si="81"/>
        <v>-34295.25</v>
      </c>
      <c r="CQ180" s="156">
        <f t="shared" si="57"/>
        <v>0</v>
      </c>
    </row>
    <row r="181" spans="1:95" x14ac:dyDescent="0.2">
      <c r="A181" s="73">
        <v>2591</v>
      </c>
      <c r="B181" s="25" t="s">
        <v>943</v>
      </c>
      <c r="C181" s="25" t="s">
        <v>703</v>
      </c>
      <c r="D181" s="78">
        <f t="array" ref="D181">SUM(IF('SAP report test'!$A$2:$A$2298=$A181,IF('SAP report test'!$D$2:$D$2298=D$3,'SAP report test'!$N$2:$N$2298)))-SUM(H181,L181,P181,T181,X181,AB181,AF181,AJ181,AN181)</f>
        <v>0</v>
      </c>
      <c r="E181" s="78">
        <f t="array" ref="E181">SUM(IF('SAP report test'!$A$2:$A$2298=$A181,IF('SAP report test'!$D$2:$D$2298=E$3,'SAP report test'!$N$2:$N$2298)))-SUM(I181,M181,Q181,U181,Y181,AC181,AG181,AK181,AO181)</f>
        <v>-5.9999999997671694E-2</v>
      </c>
      <c r="F181" s="78">
        <f t="array" ref="F181">SUM(IF('SAP report test'!$A$2:$A$2298=$A181,IF('SAP report test'!$D$2:$D$2298=F$3,'SAP report test'!$N$2:$N$2298)))-SUM(J181,N181,R181,V181,Z181,AD181,AH181,AL181,AP181)</f>
        <v>0</v>
      </c>
      <c r="G181" s="78">
        <f t="array" ref="G181">SUM(IF('SAP report test'!$A$2:$A$2298=$A181,IF('SAP report test'!$D$2:$D$2298=G$3,'SAP report test'!$N$2:$N$2298)))-SUM(K181,O181,S181,W181,AA181,AE181,AI181,AM181,AQ181)</f>
        <v>-0.18999999999959982</v>
      </c>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v>18681</v>
      </c>
      <c r="AP181" s="62"/>
      <c r="AQ181" s="62">
        <v>2054</v>
      </c>
      <c r="AS181" s="23"/>
      <c r="AT181" s="42"/>
      <c r="BJ181" s="23">
        <f t="shared" si="58"/>
        <v>0</v>
      </c>
      <c r="BK181" s="23">
        <f t="shared" si="59"/>
        <v>0</v>
      </c>
      <c r="BL181" s="23">
        <f t="shared" si="60"/>
        <v>0</v>
      </c>
      <c r="BM181" s="23">
        <f t="shared" si="61"/>
        <v>0</v>
      </c>
      <c r="BN181" s="23">
        <f t="shared" si="62"/>
        <v>0</v>
      </c>
      <c r="BO181" s="23">
        <f t="shared" si="63"/>
        <v>0</v>
      </c>
      <c r="BP181" s="23">
        <f t="shared" si="64"/>
        <v>0</v>
      </c>
      <c r="BQ181" s="23">
        <f t="shared" si="65"/>
        <v>0</v>
      </c>
      <c r="BR181" s="23">
        <f t="shared" si="77"/>
        <v>0</v>
      </c>
      <c r="BS181" s="23">
        <f t="shared" si="78"/>
        <v>0</v>
      </c>
      <c r="BT181" s="23">
        <f t="shared" si="79"/>
        <v>0</v>
      </c>
      <c r="BX181" s="73">
        <v>2591</v>
      </c>
      <c r="BY181" s="25" t="s">
        <v>943</v>
      </c>
      <c r="BZ181" s="23">
        <f t="shared" si="66"/>
        <v>0</v>
      </c>
      <c r="CA181" s="130">
        <f t="shared" si="67"/>
        <v>0</v>
      </c>
      <c r="CB181" s="156">
        <f t="shared" si="68"/>
        <v>0</v>
      </c>
      <c r="CC181" s="156">
        <f t="shared" si="69"/>
        <v>0</v>
      </c>
      <c r="CD181" s="156">
        <f t="shared" si="70"/>
        <v>0</v>
      </c>
      <c r="CE181" s="156">
        <f t="shared" si="71"/>
        <v>0</v>
      </c>
      <c r="CG181" s="156">
        <f t="shared" si="72"/>
        <v>0</v>
      </c>
      <c r="CH181" s="156">
        <f t="shared" si="73"/>
        <v>0</v>
      </c>
      <c r="CJ181" s="204" t="str">
        <f t="shared" si="74"/>
        <v>ok</v>
      </c>
      <c r="CK181" s="205">
        <f t="shared" si="82"/>
        <v>0</v>
      </c>
      <c r="CL181">
        <f t="shared" si="80"/>
        <v>0</v>
      </c>
      <c r="CN181" s="216">
        <f t="shared" si="75"/>
        <v>0</v>
      </c>
      <c r="CO181" s="216">
        <f t="shared" si="76"/>
        <v>0</v>
      </c>
      <c r="CP181" s="216">
        <f t="shared" si="81"/>
        <v>0</v>
      </c>
      <c r="CQ181" s="156">
        <f t="shared" si="57"/>
        <v>0</v>
      </c>
    </row>
    <row r="182" spans="1:95" x14ac:dyDescent="0.2">
      <c r="A182" s="73">
        <v>2592</v>
      </c>
      <c r="B182" s="25" t="s">
        <v>873</v>
      </c>
      <c r="C182" s="25" t="s">
        <v>702</v>
      </c>
      <c r="D182" s="78"/>
      <c r="E182" s="78"/>
      <c r="F182" s="78"/>
      <c r="G182" s="78"/>
      <c r="H182" s="147">
        <f t="array" ref="H182">SUM(IF('SAP report test'!$A$2:$A$2298=$A182,IF('SAP report test'!$D$2:$D$2298="CI04",'SAP report test'!$N$2:$N$2298)))</f>
        <v>0</v>
      </c>
      <c r="I182" s="148"/>
      <c r="J182" s="148"/>
      <c r="K182" s="149"/>
      <c r="L182" s="147">
        <f>SUMIF(Balances!$A$5:$A$313,$A182,Balances!$P$5:$P$313)-SUMIF(Funding!$A$6:$A$294,$A182,Funding!$D$6:$D$294)</f>
        <v>0</v>
      </c>
      <c r="M182" s="148"/>
      <c r="N182" s="148"/>
      <c r="O182" s="149"/>
      <c r="P182" s="147">
        <f>SUMIF(Balances!$A$5:$A$313,$A182,Balances!$Q$5:$Q$313)-SUMIF(Funding!$A$6:$A$294,$A182,Funding!$E$6:$E$294)</f>
        <v>0</v>
      </c>
      <c r="Q182" s="148"/>
      <c r="R182" s="148"/>
      <c r="S182" s="149"/>
      <c r="T182" s="147">
        <f>SUMIF(Balances!$A$5:$A$313,$A182,Balances!$R$5:$R$313)-SUMIF(Funding!$A$6:$A$294,$A182,Funding!$F$6:$F$294)</f>
        <v>0</v>
      </c>
      <c r="U182" s="148"/>
      <c r="V182" s="148"/>
      <c r="W182" s="149"/>
      <c r="X182" s="147">
        <f>SUMIF(Balances!$A$7:$A$313,$A182,Balances!$S$7:$S$313)</f>
        <v>0</v>
      </c>
      <c r="Y182" s="148"/>
      <c r="Z182" s="148"/>
      <c r="AA182" s="149"/>
      <c r="AB182" s="147">
        <f>SUMIF(Balances!$A$7:$A$313,$A182,Balances!$T$7:$T$313)</f>
        <v>0</v>
      </c>
      <c r="AC182" s="148"/>
      <c r="AD182" s="148"/>
      <c r="AE182" s="149"/>
      <c r="AF182" s="147"/>
      <c r="AG182" s="148"/>
      <c r="AH182" s="148"/>
      <c r="AI182" s="149"/>
      <c r="AJ182" s="147">
        <f t="array" ref="AJ182">SUM(IF('SAP report test'!$A$2:$A$2298=$A182,IF('SAP report test'!$D$2:$D$2298="CI03",'SAP report test'!$N$2:$N$2298)))+SUMIF(Balances!$A$7:$A$313,$A182,Balances!$V$7:$V$313)</f>
        <v>0</v>
      </c>
      <c r="AK182" s="148"/>
      <c r="AL182" s="148"/>
      <c r="AM182" s="149"/>
      <c r="AN182" s="147">
        <f>SUMIF(Balances!$A$5:$A$313,$A182,Balances!$O$5:$O$313)-SUMIF(Funding!$A$6:$A$294,$A182,Funding!$K$6:$K$294)</f>
        <v>0</v>
      </c>
      <c r="AO182" s="148"/>
      <c r="AP182" s="148"/>
      <c r="AQ182" s="149"/>
      <c r="AS182" s="23">
        <f>SUM(D182:AQ183)</f>
        <v>0</v>
      </c>
      <c r="AT182" s="42"/>
      <c r="AU182" s="23">
        <f>SUM(AS182:AT182)</f>
        <v>0</v>
      </c>
      <c r="AW182" s="23">
        <f>SUM(AN182:AQ183)</f>
        <v>0</v>
      </c>
      <c r="AX182" s="23">
        <f>SUM(H182:K183)</f>
        <v>0</v>
      </c>
      <c r="AY182" s="23">
        <f>SUM(L182:O183)</f>
        <v>0</v>
      </c>
      <c r="AZ182" s="23">
        <f>SUM(P182:S183)</f>
        <v>0</v>
      </c>
      <c r="BA182" s="23">
        <f>SUM(T182:W183)</f>
        <v>0</v>
      </c>
      <c r="BB182" s="23">
        <f>SUM(X182:AA183)</f>
        <v>0</v>
      </c>
      <c r="BC182" s="23">
        <f>SUM(AB182:AE183)</f>
        <v>0</v>
      </c>
      <c r="BD182" s="23">
        <f>SUM(AF182:AI183)</f>
        <v>0</v>
      </c>
      <c r="BE182" s="23">
        <f>SUM(AJ182:AM183)</f>
        <v>0</v>
      </c>
      <c r="BF182" s="23">
        <f>SUM(AW182:BE182)</f>
        <v>0</v>
      </c>
      <c r="BG182" s="23">
        <f>SUM(AS182-BF182)</f>
        <v>0</v>
      </c>
      <c r="BH182" s="23">
        <f>SUM(AW182:BD182)</f>
        <v>0</v>
      </c>
      <c r="BJ182" s="23">
        <f t="shared" si="58"/>
        <v>0</v>
      </c>
      <c r="BK182" s="23">
        <f t="shared" si="59"/>
        <v>0</v>
      </c>
      <c r="BL182" s="23">
        <f t="shared" si="60"/>
        <v>0</v>
      </c>
      <c r="BM182" s="23">
        <f t="shared" si="61"/>
        <v>0</v>
      </c>
      <c r="BN182" s="23">
        <f t="shared" si="62"/>
        <v>0</v>
      </c>
      <c r="BO182" s="23">
        <f t="shared" si="63"/>
        <v>0</v>
      </c>
      <c r="BP182" s="23">
        <f t="shared" si="64"/>
        <v>0</v>
      </c>
      <c r="BQ182" s="23">
        <f t="shared" si="65"/>
        <v>0</v>
      </c>
      <c r="BR182" s="23">
        <f t="shared" si="77"/>
        <v>0</v>
      </c>
      <c r="BS182" s="23">
        <f t="shared" si="78"/>
        <v>0</v>
      </c>
      <c r="BT182" s="23">
        <f t="shared" si="79"/>
        <v>0</v>
      </c>
      <c r="BX182" s="73">
        <v>2592</v>
      </c>
      <c r="BY182" s="25" t="s">
        <v>873</v>
      </c>
      <c r="BZ182" s="23">
        <f t="shared" si="66"/>
        <v>0</v>
      </c>
      <c r="CA182" s="130">
        <f t="shared" si="67"/>
        <v>0</v>
      </c>
      <c r="CB182" s="156">
        <f t="shared" si="68"/>
        <v>0</v>
      </c>
      <c r="CC182" s="156">
        <f t="shared" si="69"/>
        <v>0</v>
      </c>
      <c r="CD182" s="156">
        <f t="shared" si="70"/>
        <v>0</v>
      </c>
      <c r="CE182" s="156">
        <f t="shared" si="71"/>
        <v>0</v>
      </c>
      <c r="CG182" s="156">
        <f t="shared" si="72"/>
        <v>0</v>
      </c>
      <c r="CH182" s="156">
        <f t="shared" si="73"/>
        <v>0</v>
      </c>
      <c r="CJ182" s="204" t="str">
        <f t="shared" si="74"/>
        <v>ok</v>
      </c>
      <c r="CK182" s="205">
        <f t="shared" si="82"/>
        <v>0</v>
      </c>
      <c r="CL182">
        <f t="shared" si="80"/>
        <v>0</v>
      </c>
      <c r="CN182" s="216">
        <f t="shared" si="75"/>
        <v>0</v>
      </c>
      <c r="CO182" s="216">
        <f t="shared" si="76"/>
        <v>0</v>
      </c>
      <c r="CP182" s="216">
        <f t="shared" si="81"/>
        <v>0</v>
      </c>
      <c r="CQ182" s="156">
        <f t="shared" si="57"/>
        <v>0</v>
      </c>
    </row>
    <row r="183" spans="1:95" x14ac:dyDescent="0.2">
      <c r="A183" s="73">
        <v>2592</v>
      </c>
      <c r="B183" s="25" t="s">
        <v>873</v>
      </c>
      <c r="C183" s="25" t="s">
        <v>703</v>
      </c>
      <c r="D183" s="78">
        <f t="array" ref="D183">SUM(IF('SAP report test'!$A$2:$A$2298=$A183,IF('SAP report test'!$D$2:$D$2298=D$3,'SAP report test'!$N$2:$N$2298)))-SUM(H183,L183,P183,T183,X183,AB183,AF183,AJ183,AN183)</f>
        <v>0</v>
      </c>
      <c r="E183" s="78">
        <f t="array" ref="E183">SUM(IF('SAP report test'!$A$2:$A$2298=$A183,IF('SAP report test'!$D$2:$D$2298=E$3,'SAP report test'!$N$2:$N$2298)))-SUM(I183,M183,Q183,U183,Y183,AC183,AG183,AK183,AO183)</f>
        <v>0</v>
      </c>
      <c r="F183" s="78">
        <f t="array" ref="F183">SUM(IF('SAP report test'!$A$2:$A$2298=$A183,IF('SAP report test'!$D$2:$D$2298=F$3,'SAP report test'!$N$2:$N$2298)))-SUM(J183,N183,R183,V183,Z183,AD183,AH183,AL183,AP183)</f>
        <v>0</v>
      </c>
      <c r="G183" s="78">
        <f t="array" ref="G183">SUM(IF('SAP report test'!$A$2:$A$2298=$A183,IF('SAP report test'!$D$2:$D$2298=G$3,'SAP report test'!$N$2:$N$2298)))-SUM(K183,O183,S183,W183,AA183,AE183,AI183,AM183,AQ183)</f>
        <v>0</v>
      </c>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S183" s="23"/>
      <c r="AT183" s="42"/>
      <c r="BJ183" s="23">
        <f t="shared" si="58"/>
        <v>0</v>
      </c>
      <c r="BK183" s="23">
        <f t="shared" si="59"/>
        <v>0</v>
      </c>
      <c r="BL183" s="23">
        <f t="shared" si="60"/>
        <v>0</v>
      </c>
      <c r="BM183" s="23">
        <f t="shared" si="61"/>
        <v>0</v>
      </c>
      <c r="BN183" s="23">
        <f t="shared" si="62"/>
        <v>0</v>
      </c>
      <c r="BO183" s="23">
        <f t="shared" si="63"/>
        <v>0</v>
      </c>
      <c r="BP183" s="23">
        <f t="shared" si="64"/>
        <v>0</v>
      </c>
      <c r="BQ183" s="23">
        <f t="shared" si="65"/>
        <v>0</v>
      </c>
      <c r="BR183" s="23">
        <f t="shared" si="77"/>
        <v>0</v>
      </c>
      <c r="BS183" s="23">
        <f t="shared" si="78"/>
        <v>0</v>
      </c>
      <c r="BT183" s="23">
        <f t="shared" si="79"/>
        <v>0</v>
      </c>
      <c r="BX183" s="73">
        <v>2592</v>
      </c>
      <c r="BY183" s="25" t="s">
        <v>873</v>
      </c>
      <c r="BZ183" s="23">
        <f t="shared" si="66"/>
        <v>0</v>
      </c>
      <c r="CA183" s="130">
        <f t="shared" si="67"/>
        <v>0</v>
      </c>
      <c r="CB183" s="156">
        <f t="shared" si="68"/>
        <v>0</v>
      </c>
      <c r="CC183" s="156">
        <f t="shared" si="69"/>
        <v>0</v>
      </c>
      <c r="CD183" s="156">
        <f t="shared" si="70"/>
        <v>0</v>
      </c>
      <c r="CE183" s="156">
        <f t="shared" si="71"/>
        <v>0</v>
      </c>
      <c r="CG183" s="156">
        <f t="shared" si="72"/>
        <v>0</v>
      </c>
      <c r="CH183" s="156">
        <f t="shared" si="73"/>
        <v>0</v>
      </c>
      <c r="CJ183" s="204" t="str">
        <f t="shared" si="74"/>
        <v>ok</v>
      </c>
      <c r="CK183" s="205">
        <f t="shared" si="82"/>
        <v>0</v>
      </c>
      <c r="CL183">
        <f t="shared" si="80"/>
        <v>0</v>
      </c>
      <c r="CN183" s="216">
        <f t="shared" si="75"/>
        <v>0</v>
      </c>
      <c r="CO183" s="216">
        <f t="shared" si="76"/>
        <v>0</v>
      </c>
      <c r="CP183" s="216">
        <f t="shared" si="81"/>
        <v>0</v>
      </c>
      <c r="CQ183" s="156">
        <f t="shared" si="57"/>
        <v>0</v>
      </c>
    </row>
    <row r="184" spans="1:95" x14ac:dyDescent="0.2">
      <c r="A184" s="73">
        <v>2593</v>
      </c>
      <c r="B184" s="25" t="s">
        <v>874</v>
      </c>
      <c r="C184" s="25" t="s">
        <v>702</v>
      </c>
      <c r="D184" s="78"/>
      <c r="E184" s="78"/>
      <c r="F184" s="78"/>
      <c r="G184" s="78"/>
      <c r="H184" s="147">
        <f t="array" ref="H184">SUM(IF('SAP report test'!$A$2:$A$2298=$A184,IF('SAP report test'!$D$2:$D$2298="CI04",'SAP report test'!$N$2:$N$2298)))</f>
        <v>0</v>
      </c>
      <c r="I184" s="148"/>
      <c r="J184" s="148"/>
      <c r="K184" s="149"/>
      <c r="L184" s="147">
        <f>SUMIF(Balances!$A$5:$A$313,$A184,Balances!$P$5:$P$313)-SUMIF(Funding!$A$6:$A$294,$A184,Funding!$D$6:$D$294)</f>
        <v>0</v>
      </c>
      <c r="M184" s="148"/>
      <c r="N184" s="148"/>
      <c r="O184" s="149"/>
      <c r="P184" s="147">
        <f>SUMIF(Balances!$A$5:$A$313,$A184,Balances!$Q$5:$Q$313)-SUMIF(Funding!$A$6:$A$294,$A184,Funding!$E$6:$E$294)</f>
        <v>0</v>
      </c>
      <c r="Q184" s="148"/>
      <c r="R184" s="148"/>
      <c r="S184" s="149"/>
      <c r="T184" s="147">
        <f>SUMIF(Balances!$A$5:$A$313,$A184,Balances!$R$5:$R$313)-SUMIF(Funding!$A$6:$A$294,$A184,Funding!$F$6:$F$294)</f>
        <v>0</v>
      </c>
      <c r="U184" s="148"/>
      <c r="V184" s="148"/>
      <c r="W184" s="149"/>
      <c r="X184" s="147">
        <f>SUMIF(Balances!$A$7:$A$313,$A184,Balances!$S$7:$S$313)</f>
        <v>0</v>
      </c>
      <c r="Y184" s="148"/>
      <c r="Z184" s="148"/>
      <c r="AA184" s="149"/>
      <c r="AB184" s="147">
        <f>SUMIF(Balances!$A$7:$A$313,$A184,Balances!$T$7:$T$313)</f>
        <v>0</v>
      </c>
      <c r="AC184" s="148"/>
      <c r="AD184" s="148"/>
      <c r="AE184" s="149"/>
      <c r="AF184" s="147"/>
      <c r="AG184" s="148"/>
      <c r="AH184" s="148"/>
      <c r="AI184" s="149"/>
      <c r="AJ184" s="147">
        <f t="array" ref="AJ184">SUM(IF('SAP report test'!$A$2:$A$2298=$A184,IF('SAP report test'!$D$2:$D$2298="CI03",'SAP report test'!$N$2:$N$2298)))+SUMIF(Balances!$A$7:$A$313,$A184,Balances!$V$7:$V$313)</f>
        <v>0</v>
      </c>
      <c r="AK184" s="148"/>
      <c r="AL184" s="148"/>
      <c r="AM184" s="149"/>
      <c r="AN184" s="147">
        <f>SUMIF(Balances!$A$5:$A$313,$A184,Balances!$O$5:$O$313)-SUMIF(Funding!$A$6:$A$294,$A184,Funding!$K$6:$K$294)</f>
        <v>0</v>
      </c>
      <c r="AO184" s="148"/>
      <c r="AP184" s="148"/>
      <c r="AQ184" s="149"/>
      <c r="AS184" s="23">
        <f>SUM(D184:AQ185)</f>
        <v>0</v>
      </c>
      <c r="AT184" s="42"/>
      <c r="AU184" s="23">
        <f>SUM(AS184:AT184)</f>
        <v>0</v>
      </c>
      <c r="AW184" s="23">
        <f>SUM(AN184:AQ185)</f>
        <v>0</v>
      </c>
      <c r="AX184" s="23">
        <f>SUM(H184:K185)</f>
        <v>0</v>
      </c>
      <c r="AY184" s="23">
        <f>SUM(L184:O185)</f>
        <v>0</v>
      </c>
      <c r="AZ184" s="23">
        <f>SUM(P184:S185)</f>
        <v>0</v>
      </c>
      <c r="BA184" s="23">
        <f>SUM(T184:W185)</f>
        <v>0</v>
      </c>
      <c r="BB184" s="23">
        <f>SUM(X184:AA185)</f>
        <v>0</v>
      </c>
      <c r="BC184" s="23">
        <f>SUM(AB184:AE185)</f>
        <v>0</v>
      </c>
      <c r="BD184" s="23">
        <f>SUM(AF184:AI185)</f>
        <v>0</v>
      </c>
      <c r="BE184" s="23">
        <f>SUM(AJ184:AM185)</f>
        <v>0</v>
      </c>
      <c r="BF184" s="23">
        <f>SUM(AW184:BE184)</f>
        <v>0</v>
      </c>
      <c r="BG184" s="23">
        <f>SUM(AS184-BF184)</f>
        <v>0</v>
      </c>
      <c r="BH184" s="23">
        <f>SUM(AW184:BD184)</f>
        <v>0</v>
      </c>
      <c r="BJ184" s="23">
        <f t="shared" si="58"/>
        <v>0</v>
      </c>
      <c r="BK184" s="23">
        <f t="shared" si="59"/>
        <v>0</v>
      </c>
      <c r="BL184" s="23">
        <f t="shared" si="60"/>
        <v>0</v>
      </c>
      <c r="BM184" s="23">
        <f t="shared" si="61"/>
        <v>0</v>
      </c>
      <c r="BN184" s="23">
        <f t="shared" si="62"/>
        <v>0</v>
      </c>
      <c r="BO184" s="23">
        <f t="shared" si="63"/>
        <v>0</v>
      </c>
      <c r="BP184" s="23">
        <f t="shared" si="64"/>
        <v>0</v>
      </c>
      <c r="BQ184" s="23">
        <f t="shared" si="65"/>
        <v>0</v>
      </c>
      <c r="BR184" s="23">
        <f t="shared" si="77"/>
        <v>0</v>
      </c>
      <c r="BS184" s="23">
        <f t="shared" si="78"/>
        <v>0</v>
      </c>
      <c r="BT184" s="23">
        <f t="shared" si="79"/>
        <v>0</v>
      </c>
      <c r="BX184" s="73">
        <v>2593</v>
      </c>
      <c r="BY184" s="25" t="s">
        <v>874</v>
      </c>
      <c r="BZ184" s="23">
        <f t="shared" si="66"/>
        <v>0</v>
      </c>
      <c r="CA184" s="130">
        <f t="shared" si="67"/>
        <v>0</v>
      </c>
      <c r="CB184" s="156">
        <f t="shared" si="68"/>
        <v>0</v>
      </c>
      <c r="CC184" s="156">
        <f t="shared" si="69"/>
        <v>0</v>
      </c>
      <c r="CD184" s="156">
        <f t="shared" si="70"/>
        <v>0</v>
      </c>
      <c r="CE184" s="156">
        <f t="shared" si="71"/>
        <v>0</v>
      </c>
      <c r="CG184" s="156">
        <f t="shared" si="72"/>
        <v>0</v>
      </c>
      <c r="CH184" s="156">
        <f t="shared" si="73"/>
        <v>0</v>
      </c>
      <c r="CJ184" s="204" t="str">
        <f t="shared" si="74"/>
        <v>ok</v>
      </c>
      <c r="CK184" s="205">
        <f t="shared" si="82"/>
        <v>0</v>
      </c>
      <c r="CL184">
        <f t="shared" si="80"/>
        <v>0</v>
      </c>
      <c r="CN184" s="216">
        <f t="shared" si="75"/>
        <v>0</v>
      </c>
      <c r="CO184" s="216">
        <f t="shared" si="76"/>
        <v>0</v>
      </c>
      <c r="CP184" s="216">
        <f t="shared" si="81"/>
        <v>0</v>
      </c>
      <c r="CQ184" s="156">
        <f t="shared" si="57"/>
        <v>0</v>
      </c>
    </row>
    <row r="185" spans="1:95" x14ac:dyDescent="0.2">
      <c r="A185" s="73">
        <v>2593</v>
      </c>
      <c r="B185" s="25" t="s">
        <v>874</v>
      </c>
      <c r="C185" s="25" t="s">
        <v>703</v>
      </c>
      <c r="D185" s="78">
        <f t="array" ref="D185">SUM(IF('SAP report test'!$A$2:$A$2298=$A185,IF('SAP report test'!$D$2:$D$2298=D$3,'SAP report test'!$N$2:$N$2298)))-SUM(H185,L185,P185,T185,X185,AB185,AF185,AJ185,AN185)</f>
        <v>0</v>
      </c>
      <c r="E185" s="78">
        <f t="array" ref="E185">SUM(IF('SAP report test'!$A$2:$A$2298=$A185,IF('SAP report test'!$D$2:$D$2298=E$3,'SAP report test'!$N$2:$N$2298)))-SUM(I185,M185,Q185,U185,Y185,AC185,AG185,AK185,AO185)</f>
        <v>0</v>
      </c>
      <c r="F185" s="78">
        <f t="array" ref="F185">SUM(IF('SAP report test'!$A$2:$A$2298=$A185,IF('SAP report test'!$D$2:$D$2298=F$3,'SAP report test'!$N$2:$N$2298)))-SUM(J185,N185,R185,V185,Z185,AD185,AH185,AL185,AP185)</f>
        <v>0</v>
      </c>
      <c r="G185" s="78">
        <f t="array" ref="G185">SUM(IF('SAP report test'!$A$2:$A$2298=$A185,IF('SAP report test'!$D$2:$D$2298=G$3,'SAP report test'!$N$2:$N$2298)))-SUM(K185,O185,S185,W185,AA185,AE185,AI185,AM185,AQ185)</f>
        <v>0</v>
      </c>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S185" s="23"/>
      <c r="AT185" s="42"/>
      <c r="BJ185" s="23">
        <f t="shared" si="58"/>
        <v>0</v>
      </c>
      <c r="BK185" s="23">
        <f t="shared" si="59"/>
        <v>0</v>
      </c>
      <c r="BL185" s="23">
        <f t="shared" si="60"/>
        <v>0</v>
      </c>
      <c r="BM185" s="23">
        <f t="shared" si="61"/>
        <v>0</v>
      </c>
      <c r="BN185" s="23">
        <f t="shared" si="62"/>
        <v>0</v>
      </c>
      <c r="BO185" s="23">
        <f t="shared" si="63"/>
        <v>0</v>
      </c>
      <c r="BP185" s="23">
        <f t="shared" si="64"/>
        <v>0</v>
      </c>
      <c r="BQ185" s="23">
        <f t="shared" si="65"/>
        <v>0</v>
      </c>
      <c r="BR185" s="23">
        <f t="shared" si="77"/>
        <v>0</v>
      </c>
      <c r="BS185" s="23">
        <f t="shared" si="78"/>
        <v>0</v>
      </c>
      <c r="BT185" s="23">
        <f t="shared" si="79"/>
        <v>0</v>
      </c>
      <c r="BX185" s="73">
        <v>2593</v>
      </c>
      <c r="BY185" s="25" t="s">
        <v>874</v>
      </c>
      <c r="BZ185" s="23">
        <f t="shared" si="66"/>
        <v>0</v>
      </c>
      <c r="CA185" s="130">
        <f t="shared" si="67"/>
        <v>0</v>
      </c>
      <c r="CB185" s="156">
        <f t="shared" si="68"/>
        <v>0</v>
      </c>
      <c r="CC185" s="156">
        <f t="shared" si="69"/>
        <v>0</v>
      </c>
      <c r="CD185" s="156">
        <f t="shared" si="70"/>
        <v>0</v>
      </c>
      <c r="CE185" s="156">
        <f t="shared" si="71"/>
        <v>0</v>
      </c>
      <c r="CG185" s="156">
        <f t="shared" si="72"/>
        <v>0</v>
      </c>
      <c r="CH185" s="156">
        <f t="shared" si="73"/>
        <v>0</v>
      </c>
      <c r="CJ185" s="204" t="str">
        <f t="shared" si="74"/>
        <v>ok</v>
      </c>
      <c r="CK185" s="205">
        <f t="shared" si="82"/>
        <v>0</v>
      </c>
      <c r="CL185">
        <f t="shared" si="80"/>
        <v>0</v>
      </c>
      <c r="CN185" s="216">
        <f t="shared" si="75"/>
        <v>0</v>
      </c>
      <c r="CO185" s="216">
        <f t="shared" si="76"/>
        <v>0</v>
      </c>
      <c r="CP185" s="216">
        <f t="shared" si="81"/>
        <v>0</v>
      </c>
      <c r="CQ185" s="156">
        <f t="shared" si="57"/>
        <v>0</v>
      </c>
    </row>
    <row r="186" spans="1:95" x14ac:dyDescent="0.2">
      <c r="A186" s="73">
        <v>2594</v>
      </c>
      <c r="B186" s="25" t="s">
        <v>1086</v>
      </c>
      <c r="C186" s="25" t="s">
        <v>702</v>
      </c>
      <c r="D186" s="78"/>
      <c r="E186" s="78"/>
      <c r="F186" s="78"/>
      <c r="G186" s="78"/>
      <c r="H186" s="147">
        <f t="array" ref="H186">SUM(IF('SAP report test'!$A$2:$A$2298=$A186,IF('SAP report test'!$D$2:$D$2298="CI04",'SAP report test'!$N$2:$N$2298)))</f>
        <v>0</v>
      </c>
      <c r="I186" s="148"/>
      <c r="J186" s="148"/>
      <c r="K186" s="149"/>
      <c r="L186" s="147">
        <f>SUMIF(Balances!$A$5:$A$313,$A186,Balances!$P$5:$P$313)-SUMIF(Funding!$A$6:$A$294,$A186,Funding!$D$6:$D$294)</f>
        <v>0</v>
      </c>
      <c r="M186" s="148"/>
      <c r="N186" s="148"/>
      <c r="O186" s="149"/>
      <c r="P186" s="147">
        <f>SUMIF(Balances!$A$5:$A$313,$A186,Balances!$Q$5:$Q$313)-SUMIF(Funding!$A$6:$A$294,$A186,Funding!$E$6:$E$294)</f>
        <v>0</v>
      </c>
      <c r="Q186" s="148"/>
      <c r="R186" s="148"/>
      <c r="S186" s="149"/>
      <c r="T186" s="147">
        <f>SUMIF(Balances!$A$5:$A$313,$A186,Balances!$R$5:$R$313)-SUMIF(Funding!$A$6:$A$294,$A186,Funding!$F$6:$F$294)</f>
        <v>0</v>
      </c>
      <c r="U186" s="148"/>
      <c r="V186" s="148"/>
      <c r="W186" s="149"/>
      <c r="X186" s="147">
        <f>SUMIF(Balances!$A$7:$A$313,$A186,Balances!$S$7:$S$313)</f>
        <v>0</v>
      </c>
      <c r="Y186" s="148"/>
      <c r="Z186" s="148"/>
      <c r="AA186" s="149"/>
      <c r="AB186" s="147">
        <f>SUMIF(Balances!$A$7:$A$313,$A186,Balances!$T$7:$T$313)</f>
        <v>0</v>
      </c>
      <c r="AC186" s="148"/>
      <c r="AD186" s="148"/>
      <c r="AE186" s="149"/>
      <c r="AF186" s="147"/>
      <c r="AG186" s="148"/>
      <c r="AH186" s="148"/>
      <c r="AI186" s="149"/>
      <c r="AJ186" s="147">
        <f t="array" ref="AJ186">SUM(IF('SAP report test'!$A$2:$A$2298=$A186,IF('SAP report test'!$D$2:$D$2298="CI03",'SAP report test'!$N$2:$N$2298)))+SUMIF(Balances!$A$7:$A$313,$A186,Balances!$V$7:$V$313)</f>
        <v>0</v>
      </c>
      <c r="AK186" s="148"/>
      <c r="AL186" s="148"/>
      <c r="AM186" s="149"/>
      <c r="AN186" s="147">
        <f>SUMIF(Balances!$A$5:$A$313,$A186,Balances!$O$5:$O$313)-SUMIF(Funding!$A$6:$A$294,$A186,Funding!$K$6:$K$294)</f>
        <v>0</v>
      </c>
      <c r="AO186" s="148"/>
      <c r="AP186" s="148"/>
      <c r="AQ186" s="149"/>
      <c r="AS186" s="23">
        <f>SUM(D186:AQ187)</f>
        <v>0</v>
      </c>
      <c r="AT186" s="42"/>
      <c r="AU186" s="23">
        <f>SUM(AS186:AT186)</f>
        <v>0</v>
      </c>
      <c r="AW186" s="23">
        <f>SUM(AN186:AQ187)</f>
        <v>0</v>
      </c>
      <c r="AX186" s="23">
        <f>SUM(H186:K187)</f>
        <v>0</v>
      </c>
      <c r="AY186" s="23">
        <f>SUM(L186:O187)</f>
        <v>0</v>
      </c>
      <c r="AZ186" s="23">
        <f>SUM(P186:S187)</f>
        <v>0</v>
      </c>
      <c r="BA186" s="23">
        <f>SUM(T186:W187)</f>
        <v>0</v>
      </c>
      <c r="BB186" s="23">
        <f>SUM(X186:AA187)</f>
        <v>0</v>
      </c>
      <c r="BC186" s="23">
        <f>SUM(AB186:AE187)</f>
        <v>0</v>
      </c>
      <c r="BD186" s="23">
        <f>SUM(AF186:AI187)</f>
        <v>0</v>
      </c>
      <c r="BE186" s="23">
        <f>SUM(AJ186:AM187)</f>
        <v>0</v>
      </c>
      <c r="BF186" s="23">
        <f>SUM(AW186:BE186)</f>
        <v>0</v>
      </c>
      <c r="BG186" s="23">
        <f>SUM(AS186-BF186)</f>
        <v>0</v>
      </c>
      <c r="BH186" s="23">
        <f>SUM(AW186:BD186)</f>
        <v>0</v>
      </c>
      <c r="BJ186" s="23">
        <f t="shared" si="58"/>
        <v>0</v>
      </c>
      <c r="BK186" s="23">
        <f t="shared" si="59"/>
        <v>0</v>
      </c>
      <c r="BL186" s="23">
        <f t="shared" si="60"/>
        <v>0</v>
      </c>
      <c r="BM186" s="23">
        <f t="shared" si="61"/>
        <v>0</v>
      </c>
      <c r="BN186" s="23">
        <f t="shared" si="62"/>
        <v>0</v>
      </c>
      <c r="BO186" s="23">
        <f t="shared" si="63"/>
        <v>0</v>
      </c>
      <c r="BP186" s="23">
        <f t="shared" si="64"/>
        <v>0</v>
      </c>
      <c r="BQ186" s="23">
        <f t="shared" si="65"/>
        <v>0</v>
      </c>
      <c r="BR186" s="23">
        <f t="shared" si="77"/>
        <v>0</v>
      </c>
      <c r="BS186" s="23">
        <f t="shared" si="78"/>
        <v>0</v>
      </c>
      <c r="BT186" s="23">
        <f t="shared" si="79"/>
        <v>0</v>
      </c>
      <c r="BX186" s="73">
        <v>2594</v>
      </c>
      <c r="BY186" s="25" t="s">
        <v>1086</v>
      </c>
      <c r="BZ186" s="23">
        <f t="shared" si="66"/>
        <v>0</v>
      </c>
      <c r="CA186" s="130">
        <f t="shared" si="67"/>
        <v>0</v>
      </c>
      <c r="CB186" s="156">
        <f t="shared" si="68"/>
        <v>0</v>
      </c>
      <c r="CC186" s="156">
        <f t="shared" si="69"/>
        <v>0</v>
      </c>
      <c r="CD186" s="156">
        <f t="shared" si="70"/>
        <v>0</v>
      </c>
      <c r="CE186" s="156">
        <f t="shared" si="71"/>
        <v>0</v>
      </c>
      <c r="CG186" s="156">
        <f t="shared" si="72"/>
        <v>0</v>
      </c>
      <c r="CH186" s="156">
        <f t="shared" si="73"/>
        <v>0</v>
      </c>
      <c r="CJ186" s="204" t="str">
        <f t="shared" si="74"/>
        <v>ok</v>
      </c>
      <c r="CK186" s="205">
        <f t="shared" si="82"/>
        <v>0</v>
      </c>
      <c r="CL186">
        <f t="shared" si="80"/>
        <v>0</v>
      </c>
      <c r="CN186" s="216">
        <f t="shared" si="75"/>
        <v>0</v>
      </c>
      <c r="CO186" s="216">
        <f t="shared" si="76"/>
        <v>0</v>
      </c>
      <c r="CP186" s="216">
        <f t="shared" si="81"/>
        <v>0</v>
      </c>
      <c r="CQ186" s="156">
        <f t="shared" si="57"/>
        <v>0</v>
      </c>
    </row>
    <row r="187" spans="1:95" x14ac:dyDescent="0.2">
      <c r="A187" s="73">
        <v>2594</v>
      </c>
      <c r="B187" s="25" t="s">
        <v>1086</v>
      </c>
      <c r="C187" s="25" t="s">
        <v>703</v>
      </c>
      <c r="D187" s="78">
        <f t="array" ref="D187">SUM(IF('SAP report test'!$A$2:$A$2298=$A187,IF('SAP report test'!$D$2:$D$2298=D$3,'SAP report test'!$N$2:$N$2298)))-SUM(H187,L187,P187,T187,X187,AB187,AF187,AJ187,AN187)</f>
        <v>0</v>
      </c>
      <c r="E187" s="78">
        <f t="array" ref="E187">SUM(IF('SAP report test'!$A$2:$A$2298=$A187,IF('SAP report test'!$D$2:$D$2298=E$3,'SAP report test'!$N$2:$N$2298)))-SUM(I187,M187,Q187,U187,Y187,AC187,AG187,AK187,AO187)</f>
        <v>0</v>
      </c>
      <c r="F187" s="78">
        <f t="array" ref="F187">SUM(IF('SAP report test'!$A$2:$A$2298=$A187,IF('SAP report test'!$D$2:$D$2298=F$3,'SAP report test'!$N$2:$N$2298)))-SUM(J187,N187,R187,V187,Z187,AD187,AH187,AL187,AP187)</f>
        <v>0</v>
      </c>
      <c r="G187" s="78">
        <f t="array" ref="G187">SUM(IF('SAP report test'!$A$2:$A$2298=$A187,IF('SAP report test'!$D$2:$D$2298=G$3,'SAP report test'!$N$2:$N$2298)))-SUM(K187,O187,S187,W187,AA187,AE187,AI187,AM187,AQ187)</f>
        <v>0</v>
      </c>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S187" s="23"/>
      <c r="AT187" s="42"/>
      <c r="BJ187" s="23">
        <f t="shared" si="58"/>
        <v>0</v>
      </c>
      <c r="BK187" s="23">
        <f t="shared" si="59"/>
        <v>0</v>
      </c>
      <c r="BL187" s="23">
        <f t="shared" si="60"/>
        <v>0</v>
      </c>
      <c r="BM187" s="23">
        <f t="shared" si="61"/>
        <v>0</v>
      </c>
      <c r="BN187" s="23">
        <f t="shared" si="62"/>
        <v>0</v>
      </c>
      <c r="BO187" s="23">
        <f t="shared" si="63"/>
        <v>0</v>
      </c>
      <c r="BP187" s="23">
        <f t="shared" si="64"/>
        <v>0</v>
      </c>
      <c r="BQ187" s="23">
        <f t="shared" si="65"/>
        <v>0</v>
      </c>
      <c r="BR187" s="23">
        <f t="shared" si="77"/>
        <v>0</v>
      </c>
      <c r="BS187" s="23">
        <f t="shared" si="78"/>
        <v>0</v>
      </c>
      <c r="BT187" s="23">
        <f t="shared" si="79"/>
        <v>0</v>
      </c>
      <c r="BX187" s="73">
        <v>2594</v>
      </c>
      <c r="BY187" s="25" t="s">
        <v>1086</v>
      </c>
      <c r="BZ187" s="23">
        <f t="shared" si="66"/>
        <v>0</v>
      </c>
      <c r="CA187" s="130">
        <f t="shared" si="67"/>
        <v>0</v>
      </c>
      <c r="CB187" s="156">
        <f t="shared" si="68"/>
        <v>0</v>
      </c>
      <c r="CC187" s="156">
        <f t="shared" si="69"/>
        <v>0</v>
      </c>
      <c r="CD187" s="156">
        <f t="shared" si="70"/>
        <v>0</v>
      </c>
      <c r="CE187" s="156">
        <f t="shared" si="71"/>
        <v>0</v>
      </c>
      <c r="CG187" s="156">
        <f t="shared" si="72"/>
        <v>0</v>
      </c>
      <c r="CH187" s="156">
        <f t="shared" si="73"/>
        <v>0</v>
      </c>
      <c r="CJ187" s="204" t="str">
        <f t="shared" si="74"/>
        <v>ok</v>
      </c>
      <c r="CK187" s="205">
        <f t="shared" si="82"/>
        <v>0</v>
      </c>
      <c r="CL187">
        <f t="shared" si="80"/>
        <v>0</v>
      </c>
      <c r="CN187" s="216">
        <f t="shared" si="75"/>
        <v>0</v>
      </c>
      <c r="CO187" s="216">
        <f t="shared" si="76"/>
        <v>0</v>
      </c>
      <c r="CP187" s="216">
        <f t="shared" si="81"/>
        <v>0</v>
      </c>
      <c r="CQ187" s="156">
        <f t="shared" si="57"/>
        <v>0</v>
      </c>
    </row>
    <row r="188" spans="1:95" x14ac:dyDescent="0.2">
      <c r="A188" s="254">
        <v>2595</v>
      </c>
      <c r="B188" s="239" t="s">
        <v>1087</v>
      </c>
      <c r="C188" s="25" t="s">
        <v>702</v>
      </c>
      <c r="D188" s="78"/>
      <c r="E188" s="78"/>
      <c r="F188" s="78"/>
      <c r="G188" s="78"/>
      <c r="H188" s="147">
        <f t="array" ref="H188">SUM(IF('SAP report test'!$A$2:$A$2298=$A188,IF('SAP report test'!$D$2:$D$2298="CI04",'SAP report test'!$N$2:$N$2298)))</f>
        <v>0</v>
      </c>
      <c r="I188" s="148"/>
      <c r="J188" s="148"/>
      <c r="K188" s="149"/>
      <c r="L188" s="147">
        <f>SUMIF(Balances!$A$5:$A$313,$A188,Balances!$P$5:$P$313)-SUMIF(Funding!$A$6:$A$294,$A188,Funding!$D$6:$D$294)</f>
        <v>0</v>
      </c>
      <c r="M188" s="148"/>
      <c r="N188" s="148"/>
      <c r="O188" s="149"/>
      <c r="P188" s="147">
        <f>SUMIF(Balances!$A$5:$A$313,$A188,Balances!$Q$5:$Q$313)-SUMIF(Funding!$A$6:$A$294,$A188,Funding!$E$6:$E$294)</f>
        <v>0</v>
      </c>
      <c r="Q188" s="148"/>
      <c r="R188" s="148"/>
      <c r="S188" s="149"/>
      <c r="T188" s="147">
        <f>SUMIF(Balances!$A$5:$A$313,$A188,Balances!$R$5:$R$313)-SUMIF(Funding!$A$6:$A$294,$A188,Funding!$F$6:$F$294)</f>
        <v>0</v>
      </c>
      <c r="U188" s="148"/>
      <c r="V188" s="148"/>
      <c r="W188" s="149"/>
      <c r="X188" s="147">
        <f>SUMIF(Balances!$A$7:$A$313,$A188,Balances!$S$7:$S$313)</f>
        <v>0</v>
      </c>
      <c r="Y188" s="148"/>
      <c r="Z188" s="148"/>
      <c r="AA188" s="149"/>
      <c r="AB188" s="147">
        <f>SUMIF(Balances!$A$7:$A$313,$A188,Balances!$T$7:$T$313)</f>
        <v>0</v>
      </c>
      <c r="AC188" s="148"/>
      <c r="AD188" s="148"/>
      <c r="AE188" s="149"/>
      <c r="AF188" s="147"/>
      <c r="AG188" s="148"/>
      <c r="AH188" s="148"/>
      <c r="AI188" s="149"/>
      <c r="AJ188" s="147">
        <f t="array" ref="AJ188">SUM(IF('SAP report test'!$A$2:$A$2298=$A188,IF('SAP report test'!$D$2:$D$2298="CI03",'SAP report test'!$N$2:$N$2298)))+SUMIF(Balances!$A$7:$A$313,$A188,Balances!$V$7:$V$313)</f>
        <v>0</v>
      </c>
      <c r="AK188" s="148"/>
      <c r="AL188" s="148"/>
      <c r="AM188" s="149"/>
      <c r="AN188" s="147">
        <f>SUMIF(Balances!$A$5:$A$313,$A188,Balances!$O$5:$O$313)-SUMIF(Funding!$A$6:$A$294,$A188,Funding!$K$6:$K$294)</f>
        <v>-30537.65</v>
      </c>
      <c r="AO188" s="148"/>
      <c r="AP188" s="148"/>
      <c r="AQ188" s="149"/>
      <c r="AS188" s="23">
        <f>SUM(D188:AQ189)</f>
        <v>-30799.850000000006</v>
      </c>
      <c r="AT188" s="130"/>
      <c r="AU188" s="23">
        <f>SUM(AS188:AT188)</f>
        <v>-30799.850000000006</v>
      </c>
      <c r="AW188" s="23">
        <f>SUM(AN188:AQ189)</f>
        <v>-30799.65</v>
      </c>
      <c r="AX188" s="23">
        <f>SUM(H188:K189)</f>
        <v>0</v>
      </c>
      <c r="AY188" s="23">
        <f>SUM(L188:O189)</f>
        <v>0</v>
      </c>
      <c r="AZ188" s="23">
        <f>SUM(P188:S189)</f>
        <v>0</v>
      </c>
      <c r="BA188" s="23">
        <f>SUM(T188:W189)</f>
        <v>0</v>
      </c>
      <c r="BB188" s="23">
        <f>SUM(X188:AA189)</f>
        <v>0</v>
      </c>
      <c r="BC188" s="23">
        <f>SUM(AB188:AE189)</f>
        <v>0</v>
      </c>
      <c r="BD188" s="23">
        <f>SUM(AF188:AI189)</f>
        <v>0</v>
      </c>
      <c r="BE188" s="23">
        <f>SUM(AJ188:AM189)</f>
        <v>0</v>
      </c>
      <c r="BF188" s="23">
        <f>SUM(AW188:BE188)</f>
        <v>-30799.65</v>
      </c>
      <c r="BG188" s="23">
        <f>SUM(AS188-BF188)</f>
        <v>-0.20000000000436557</v>
      </c>
      <c r="BH188" s="23">
        <f>SUM(AW188:BD188)</f>
        <v>-30799.65</v>
      </c>
      <c r="BJ188" s="23">
        <f t="shared" si="58"/>
        <v>-30799.65</v>
      </c>
      <c r="BK188" s="23">
        <f t="shared" si="59"/>
        <v>0</v>
      </c>
      <c r="BL188" s="23">
        <f t="shared" si="60"/>
        <v>0</v>
      </c>
      <c r="BM188" s="23">
        <f t="shared" si="61"/>
        <v>0</v>
      </c>
      <c r="BN188" s="23">
        <f t="shared" si="62"/>
        <v>0</v>
      </c>
      <c r="BO188" s="23">
        <f t="shared" si="63"/>
        <v>0</v>
      </c>
      <c r="BP188" s="23">
        <f t="shared" si="64"/>
        <v>0</v>
      </c>
      <c r="BQ188" s="23">
        <f t="shared" si="65"/>
        <v>0</v>
      </c>
      <c r="BR188" s="23">
        <f t="shared" si="77"/>
        <v>-30799.65</v>
      </c>
      <c r="BS188" s="23">
        <f t="shared" si="78"/>
        <v>-0.20000000000436557</v>
      </c>
      <c r="BT188" s="23">
        <f t="shared" si="79"/>
        <v>-30799.65</v>
      </c>
      <c r="BX188" s="73">
        <v>2595</v>
      </c>
      <c r="BY188" s="25" t="s">
        <v>1087</v>
      </c>
      <c r="BZ188" s="23">
        <f t="shared" si="66"/>
        <v>-30799.65</v>
      </c>
      <c r="CA188" s="130">
        <f t="shared" si="67"/>
        <v>0</v>
      </c>
      <c r="CB188" s="156">
        <f t="shared" si="68"/>
        <v>-30799.65</v>
      </c>
      <c r="CC188" s="156">
        <f t="shared" si="69"/>
        <v>-30800</v>
      </c>
      <c r="CD188" s="156">
        <f t="shared" si="70"/>
        <v>0</v>
      </c>
      <c r="CE188" s="156">
        <f t="shared" si="71"/>
        <v>-30800</v>
      </c>
      <c r="CG188" s="156">
        <f t="shared" si="72"/>
        <v>0.34999999999854481</v>
      </c>
      <c r="CH188" s="156">
        <f t="shared" si="73"/>
        <v>0</v>
      </c>
      <c r="CJ188" s="204" t="str">
        <f t="shared" si="74"/>
        <v>ok</v>
      </c>
      <c r="CK188" s="205">
        <f t="shared" si="82"/>
        <v>0</v>
      </c>
      <c r="CL188">
        <f t="shared" si="80"/>
        <v>0</v>
      </c>
      <c r="CN188" s="216">
        <f t="shared" si="75"/>
        <v>-30799.65</v>
      </c>
      <c r="CO188" s="216">
        <f t="shared" si="76"/>
        <v>0</v>
      </c>
      <c r="CP188" s="216">
        <f t="shared" si="81"/>
        <v>-30799.65</v>
      </c>
      <c r="CQ188" s="156">
        <f t="shared" si="57"/>
        <v>0</v>
      </c>
    </row>
    <row r="189" spans="1:95" x14ac:dyDescent="0.2">
      <c r="A189" s="254">
        <v>2595</v>
      </c>
      <c r="B189" s="239" t="s">
        <v>1087</v>
      </c>
      <c r="C189" s="25" t="s">
        <v>703</v>
      </c>
      <c r="D189" s="78">
        <f t="array" ref="D189">SUM(IF('SAP report test'!$A$2:$A$2298=$A189,IF('SAP report test'!$D$2:$D$2298=D$3,'SAP report test'!$N$2:$N$2298)))-SUM(H189,L189,P189,T189,X189,AB189,AF189,AJ189,AN189)</f>
        <v>0</v>
      </c>
      <c r="E189" s="78">
        <f t="array" ref="E189">SUM(IF('SAP report test'!$A$2:$A$2298=$A189,IF('SAP report test'!$D$2:$D$2298=E$3,'SAP report test'!$N$2:$N$2298)))-SUM(I189,M189,Q189,U189,Y189,AC189,AG189,AK189,AO189)</f>
        <v>0</v>
      </c>
      <c r="F189" s="78">
        <f t="array" ref="F189">SUM(IF('SAP report test'!$A$2:$A$2298=$A189,IF('SAP report test'!$D$2:$D$2298=F$3,'SAP report test'!$N$2:$N$2298)))-SUM(J189,N189,R189,V189,Z189,AD189,AH189,AL189,AP189)</f>
        <v>-0.2000000000007276</v>
      </c>
      <c r="G189" s="78">
        <f t="array" ref="G189">SUM(IF('SAP report test'!$A$2:$A$2298=$A189,IF('SAP report test'!$D$2:$D$2298=G$3,'SAP report test'!$N$2:$N$2298)))-SUM(K189,O189,S189,W189,AA189,AE189,AI189,AM189,AQ189)</f>
        <v>0</v>
      </c>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v>-24000</v>
      </c>
      <c r="AP189" s="62">
        <v>23504</v>
      </c>
      <c r="AQ189" s="62">
        <v>234</v>
      </c>
      <c r="AS189" s="23"/>
      <c r="AT189" s="42"/>
      <c r="BJ189" s="23">
        <f t="shared" si="58"/>
        <v>0</v>
      </c>
      <c r="BK189" s="23">
        <f t="shared" si="59"/>
        <v>0</v>
      </c>
      <c r="BL189" s="23">
        <f t="shared" si="60"/>
        <v>0</v>
      </c>
      <c r="BM189" s="23">
        <f t="shared" si="61"/>
        <v>0</v>
      </c>
      <c r="BN189" s="23">
        <f t="shared" si="62"/>
        <v>0</v>
      </c>
      <c r="BO189" s="23">
        <f t="shared" si="63"/>
        <v>0</v>
      </c>
      <c r="BP189" s="23">
        <f t="shared" si="64"/>
        <v>0</v>
      </c>
      <c r="BQ189" s="23">
        <f t="shared" si="65"/>
        <v>0</v>
      </c>
      <c r="BR189" s="23">
        <f t="shared" si="77"/>
        <v>0</v>
      </c>
      <c r="BS189" s="23">
        <f t="shared" si="78"/>
        <v>0</v>
      </c>
      <c r="BT189" s="23">
        <f t="shared" si="79"/>
        <v>0</v>
      </c>
      <c r="BX189" s="73">
        <v>2595</v>
      </c>
      <c r="BY189" s="25" t="s">
        <v>1087</v>
      </c>
      <c r="BZ189" s="23">
        <f t="shared" si="66"/>
        <v>0</v>
      </c>
      <c r="CA189" s="130">
        <f t="shared" si="67"/>
        <v>0</v>
      </c>
      <c r="CB189" s="156">
        <f t="shared" si="68"/>
        <v>0</v>
      </c>
      <c r="CC189" s="156">
        <f t="shared" si="69"/>
        <v>0</v>
      </c>
      <c r="CD189" s="156">
        <f t="shared" si="70"/>
        <v>0</v>
      </c>
      <c r="CE189" s="156">
        <f t="shared" si="71"/>
        <v>0</v>
      </c>
      <c r="CG189" s="156">
        <f t="shared" si="72"/>
        <v>0</v>
      </c>
      <c r="CH189" s="156">
        <f t="shared" si="73"/>
        <v>0</v>
      </c>
      <c r="CJ189" s="204" t="str">
        <f t="shared" si="74"/>
        <v>ok</v>
      </c>
      <c r="CK189" s="205">
        <f t="shared" si="82"/>
        <v>0</v>
      </c>
      <c r="CL189">
        <f t="shared" si="80"/>
        <v>0</v>
      </c>
      <c r="CN189" s="216">
        <f t="shared" si="75"/>
        <v>0</v>
      </c>
      <c r="CO189" s="216">
        <f t="shared" si="76"/>
        <v>0</v>
      </c>
      <c r="CP189" s="216">
        <f t="shared" si="81"/>
        <v>0</v>
      </c>
      <c r="CQ189" s="156">
        <f t="shared" si="57"/>
        <v>0</v>
      </c>
    </row>
    <row r="190" spans="1:95" x14ac:dyDescent="0.2">
      <c r="A190" s="73">
        <v>2596</v>
      </c>
      <c r="B190" s="25" t="s">
        <v>944</v>
      </c>
      <c r="C190" s="25" t="s">
        <v>702</v>
      </c>
      <c r="D190" s="78"/>
      <c r="E190" s="78"/>
      <c r="F190" s="78"/>
      <c r="G190" s="78"/>
      <c r="H190" s="147">
        <f t="array" ref="H190">SUM(IF('SAP report test'!$A$2:$A$2298=$A190,IF('SAP report test'!$D$2:$D$2298="CI04",'SAP report test'!$N$2:$N$2298)))</f>
        <v>0</v>
      </c>
      <c r="I190" s="148"/>
      <c r="J190" s="148"/>
      <c r="K190" s="149"/>
      <c r="L190" s="147">
        <f>SUMIF(Balances!$A$5:$A$313,$A190,Balances!$P$5:$P$313)-SUMIF(Funding!$A$6:$A$294,$A190,Funding!$D$6:$D$294)</f>
        <v>0</v>
      </c>
      <c r="M190" s="148"/>
      <c r="N190" s="148"/>
      <c r="O190" s="149"/>
      <c r="P190" s="147">
        <f>SUMIF(Balances!$A$5:$A$313,$A190,Balances!$Q$5:$Q$313)-SUMIF(Funding!$A$6:$A$294,$A190,Funding!$E$6:$E$294)</f>
        <v>0</v>
      </c>
      <c r="Q190" s="148"/>
      <c r="R190" s="148"/>
      <c r="S190" s="149"/>
      <c r="T190" s="147">
        <f>SUMIF(Balances!$A$5:$A$313,$A190,Balances!$R$5:$R$313)-SUMIF(Funding!$A$6:$A$294,$A190,Funding!$F$6:$F$294)</f>
        <v>0</v>
      </c>
      <c r="U190" s="148"/>
      <c r="V190" s="148"/>
      <c r="W190" s="149"/>
      <c r="X190" s="147">
        <f>SUMIF(Balances!$A$7:$A$313,$A190,Balances!$S$7:$S$313)</f>
        <v>0</v>
      </c>
      <c r="Y190" s="148"/>
      <c r="Z190" s="148"/>
      <c r="AA190" s="149"/>
      <c r="AB190" s="147">
        <f>SUMIF(Balances!$A$7:$A$313,$A190,Balances!$T$7:$T$313)</f>
        <v>0</v>
      </c>
      <c r="AC190" s="148"/>
      <c r="AD190" s="148"/>
      <c r="AE190" s="149"/>
      <c r="AF190" s="147"/>
      <c r="AG190" s="148"/>
      <c r="AH190" s="148"/>
      <c r="AI190" s="149"/>
      <c r="AJ190" s="147">
        <f t="array" ref="AJ190">SUM(IF('SAP report test'!$A$2:$A$2298=$A190,IF('SAP report test'!$D$2:$D$2298="CI03",'SAP report test'!$N$2:$N$2298)))+SUMIF(Balances!$A$7:$A$313,$A190,Balances!$V$7:$V$313)</f>
        <v>0</v>
      </c>
      <c r="AK190" s="148"/>
      <c r="AL190" s="148"/>
      <c r="AM190" s="149"/>
      <c r="AN190" s="147">
        <f>SUMIF(Balances!$A$5:$A$313,$A190,Balances!$O$5:$O$313)-SUMIF(Funding!$A$6:$A$294,$A190,Funding!$K$6:$K$294)</f>
        <v>0</v>
      </c>
      <c r="AO190" s="148"/>
      <c r="AP190" s="148"/>
      <c r="AQ190" s="149"/>
      <c r="AS190" s="23">
        <f>SUM(D190:AQ191)</f>
        <v>0</v>
      </c>
      <c r="AT190" s="42"/>
      <c r="AU190" s="23">
        <f>SUM(AS190:AT190)</f>
        <v>0</v>
      </c>
      <c r="AW190" s="23">
        <f>SUM(AN190:AQ191)</f>
        <v>0</v>
      </c>
      <c r="AX190" s="23">
        <f>SUM(H190:K191)</f>
        <v>0</v>
      </c>
      <c r="AY190" s="23">
        <f>SUM(L190:O191)</f>
        <v>0</v>
      </c>
      <c r="AZ190" s="23">
        <f>SUM(P190:S191)</f>
        <v>0</v>
      </c>
      <c r="BA190" s="23">
        <f>SUM(T190:W191)</f>
        <v>0</v>
      </c>
      <c r="BB190" s="23">
        <f>SUM(X190:AA191)</f>
        <v>0</v>
      </c>
      <c r="BC190" s="23">
        <f>SUM(AB190:AE191)</f>
        <v>0</v>
      </c>
      <c r="BD190" s="23">
        <f>SUM(AF190:AI191)</f>
        <v>0</v>
      </c>
      <c r="BE190" s="23">
        <f>SUM(AJ190:AM191)</f>
        <v>0</v>
      </c>
      <c r="BF190" s="23">
        <f>SUM(AW190:BE190)</f>
        <v>0</v>
      </c>
      <c r="BG190" s="23">
        <f>SUM(AS190-BF190)</f>
        <v>0</v>
      </c>
      <c r="BH190" s="23">
        <f>SUM(AW190:BD190)</f>
        <v>0</v>
      </c>
      <c r="BJ190" s="23">
        <f t="shared" si="58"/>
        <v>0</v>
      </c>
      <c r="BK190" s="23">
        <f t="shared" si="59"/>
        <v>0</v>
      </c>
      <c r="BL190" s="23">
        <f t="shared" si="60"/>
        <v>0</v>
      </c>
      <c r="BM190" s="23">
        <f t="shared" si="61"/>
        <v>0</v>
      </c>
      <c r="BN190" s="23">
        <f t="shared" si="62"/>
        <v>0</v>
      </c>
      <c r="BO190" s="23">
        <f t="shared" si="63"/>
        <v>0</v>
      </c>
      <c r="BP190" s="23">
        <f t="shared" si="64"/>
        <v>0</v>
      </c>
      <c r="BQ190" s="23">
        <f t="shared" si="65"/>
        <v>0</v>
      </c>
      <c r="BR190" s="23">
        <f t="shared" si="77"/>
        <v>0</v>
      </c>
      <c r="BS190" s="23">
        <f t="shared" si="78"/>
        <v>0</v>
      </c>
      <c r="BT190" s="23">
        <f t="shared" si="79"/>
        <v>0</v>
      </c>
      <c r="BX190" s="73">
        <v>2596</v>
      </c>
      <c r="BY190" s="25" t="s">
        <v>944</v>
      </c>
      <c r="BZ190" s="23">
        <f t="shared" si="66"/>
        <v>0</v>
      </c>
      <c r="CA190" s="130">
        <f t="shared" si="67"/>
        <v>0</v>
      </c>
      <c r="CB190" s="156">
        <f t="shared" si="68"/>
        <v>0</v>
      </c>
      <c r="CC190" s="156">
        <f t="shared" si="69"/>
        <v>0</v>
      </c>
      <c r="CD190" s="156">
        <f t="shared" si="70"/>
        <v>0</v>
      </c>
      <c r="CE190" s="156">
        <f t="shared" si="71"/>
        <v>0</v>
      </c>
      <c r="CG190" s="156">
        <f t="shared" si="72"/>
        <v>0</v>
      </c>
      <c r="CH190" s="156">
        <f t="shared" si="73"/>
        <v>0</v>
      </c>
      <c r="CJ190" s="204" t="str">
        <f t="shared" si="74"/>
        <v>ok</v>
      </c>
      <c r="CK190" s="205">
        <f t="shared" si="82"/>
        <v>0</v>
      </c>
      <c r="CL190">
        <f t="shared" si="80"/>
        <v>0</v>
      </c>
      <c r="CN190" s="216">
        <f t="shared" si="75"/>
        <v>0</v>
      </c>
      <c r="CO190" s="216">
        <f t="shared" si="76"/>
        <v>0</v>
      </c>
      <c r="CP190" s="216">
        <f t="shared" si="81"/>
        <v>0</v>
      </c>
      <c r="CQ190" s="156">
        <f t="shared" si="57"/>
        <v>0</v>
      </c>
    </row>
    <row r="191" spans="1:95" x14ac:dyDescent="0.2">
      <c r="A191" s="73">
        <v>2596</v>
      </c>
      <c r="B191" s="25" t="s">
        <v>944</v>
      </c>
      <c r="C191" s="25" t="s">
        <v>703</v>
      </c>
      <c r="D191" s="78">
        <f t="array" ref="D191">SUM(IF('SAP report test'!$A$2:$A$2298=$A191,IF('SAP report test'!$D$2:$D$2298=D$3,'SAP report test'!$N$2:$N$2298)))-SUM(H191,L191,P191,T191,X191,AB191,AF191,AJ191,AN191)</f>
        <v>0</v>
      </c>
      <c r="E191" s="78">
        <f t="array" ref="E191">SUM(IF('SAP report test'!$A$2:$A$2298=$A191,IF('SAP report test'!$D$2:$D$2298=E$3,'SAP report test'!$N$2:$N$2298)))-SUM(I191,M191,Q191,U191,Y191,AC191,AG191,AK191,AO191)</f>
        <v>0</v>
      </c>
      <c r="F191" s="78">
        <f t="array" ref="F191">SUM(IF('SAP report test'!$A$2:$A$2298=$A191,IF('SAP report test'!$D$2:$D$2298=F$3,'SAP report test'!$N$2:$N$2298)))-SUM(J191,N191,R191,V191,Z191,AD191,AH191,AL191,AP191)</f>
        <v>0</v>
      </c>
      <c r="G191" s="78">
        <f t="array" ref="G191">SUM(IF('SAP report test'!$A$2:$A$2298=$A191,IF('SAP report test'!$D$2:$D$2298=G$3,'SAP report test'!$N$2:$N$2298)))-SUM(K191,O191,S191,W191,AA191,AE191,AI191,AM191,AQ191)</f>
        <v>0</v>
      </c>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S191" s="23"/>
      <c r="AT191" s="42"/>
      <c r="BJ191" s="23">
        <f t="shared" si="58"/>
        <v>0</v>
      </c>
      <c r="BK191" s="23">
        <f t="shared" si="59"/>
        <v>0</v>
      </c>
      <c r="BL191" s="23">
        <f t="shared" si="60"/>
        <v>0</v>
      </c>
      <c r="BM191" s="23">
        <f t="shared" si="61"/>
        <v>0</v>
      </c>
      <c r="BN191" s="23">
        <f t="shared" si="62"/>
        <v>0</v>
      </c>
      <c r="BO191" s="23">
        <f t="shared" si="63"/>
        <v>0</v>
      </c>
      <c r="BP191" s="23">
        <f t="shared" si="64"/>
        <v>0</v>
      </c>
      <c r="BQ191" s="23">
        <f t="shared" si="65"/>
        <v>0</v>
      </c>
      <c r="BR191" s="23">
        <f t="shared" si="77"/>
        <v>0</v>
      </c>
      <c r="BS191" s="23">
        <f t="shared" si="78"/>
        <v>0</v>
      </c>
      <c r="BT191" s="23">
        <f t="shared" si="79"/>
        <v>0</v>
      </c>
      <c r="BX191" s="73">
        <v>2596</v>
      </c>
      <c r="BY191" s="25" t="s">
        <v>944</v>
      </c>
      <c r="BZ191" s="23">
        <f t="shared" si="66"/>
        <v>0</v>
      </c>
      <c r="CA191" s="130">
        <f t="shared" si="67"/>
        <v>0</v>
      </c>
      <c r="CB191" s="156">
        <f t="shared" si="68"/>
        <v>0</v>
      </c>
      <c r="CC191" s="156">
        <f t="shared" si="69"/>
        <v>0</v>
      </c>
      <c r="CD191" s="156">
        <f t="shared" si="70"/>
        <v>0</v>
      </c>
      <c r="CE191" s="156">
        <f t="shared" si="71"/>
        <v>0</v>
      </c>
      <c r="CG191" s="156">
        <f t="shared" si="72"/>
        <v>0</v>
      </c>
      <c r="CH191" s="156">
        <f t="shared" si="73"/>
        <v>0</v>
      </c>
      <c r="CJ191" s="204" t="str">
        <f t="shared" si="74"/>
        <v>ok</v>
      </c>
      <c r="CK191" s="205">
        <f t="shared" si="82"/>
        <v>0</v>
      </c>
      <c r="CL191">
        <f t="shared" si="80"/>
        <v>0</v>
      </c>
      <c r="CN191" s="216">
        <f t="shared" si="75"/>
        <v>0</v>
      </c>
      <c r="CO191" s="216">
        <f t="shared" si="76"/>
        <v>0</v>
      </c>
      <c r="CP191" s="216">
        <f t="shared" si="81"/>
        <v>0</v>
      </c>
      <c r="CQ191" s="156">
        <f t="shared" si="57"/>
        <v>0</v>
      </c>
    </row>
    <row r="192" spans="1:95" x14ac:dyDescent="0.2">
      <c r="A192" s="73">
        <v>2597</v>
      </c>
      <c r="B192" s="25" t="s">
        <v>875</v>
      </c>
      <c r="C192" s="25" t="s">
        <v>702</v>
      </c>
      <c r="D192" s="78"/>
      <c r="E192" s="78"/>
      <c r="F192" s="78"/>
      <c r="G192" s="78"/>
      <c r="H192" s="147">
        <f t="array" ref="H192">SUM(IF('SAP report test'!$A$2:$A$2298=$A192,IF('SAP report test'!$D$2:$D$2298="CI04",'SAP report test'!$N$2:$N$2298)))</f>
        <v>0</v>
      </c>
      <c r="I192" s="148"/>
      <c r="J192" s="148"/>
      <c r="K192" s="149"/>
      <c r="L192" s="147">
        <f>SUMIF(Balances!$A$5:$A$313,$A192,Balances!$P$5:$P$313)-SUMIF(Funding!$A$6:$A$294,$A192,Funding!$D$6:$D$294)</f>
        <v>0</v>
      </c>
      <c r="M192" s="148"/>
      <c r="N192" s="148"/>
      <c r="O192" s="149"/>
      <c r="P192" s="147">
        <f>SUMIF(Balances!$A$5:$A$313,$A192,Balances!$Q$5:$Q$313)-SUMIF(Funding!$A$6:$A$294,$A192,Funding!$E$6:$E$294)</f>
        <v>0</v>
      </c>
      <c r="Q192" s="148"/>
      <c r="R192" s="148"/>
      <c r="S192" s="149"/>
      <c r="T192" s="147">
        <f>SUMIF(Balances!$A$5:$A$313,$A192,Balances!$R$5:$R$313)-SUMIF(Funding!$A$6:$A$294,$A192,Funding!$F$6:$F$294)</f>
        <v>0</v>
      </c>
      <c r="U192" s="148"/>
      <c r="V192" s="148"/>
      <c r="W192" s="149"/>
      <c r="X192" s="147">
        <f>SUMIF(Balances!$A$7:$A$313,$A192,Balances!$S$7:$S$313)</f>
        <v>0</v>
      </c>
      <c r="Y192" s="148"/>
      <c r="Z192" s="148"/>
      <c r="AA192" s="149"/>
      <c r="AB192" s="147">
        <f>SUMIF(Balances!$A$7:$A$313,$A192,Balances!$T$7:$T$313)</f>
        <v>0</v>
      </c>
      <c r="AC192" s="148"/>
      <c r="AD192" s="148"/>
      <c r="AE192" s="149"/>
      <c r="AF192" s="147"/>
      <c r="AG192" s="148"/>
      <c r="AH192" s="148"/>
      <c r="AI192" s="149"/>
      <c r="AJ192" s="147">
        <f t="array" ref="AJ192">SUM(IF('SAP report test'!$A$2:$A$2298=$A192,IF('SAP report test'!$D$2:$D$2298="CI03",'SAP report test'!$N$2:$N$2298)))+SUMIF(Balances!$A$7:$A$313,$A192,Balances!$V$7:$V$313)</f>
        <v>0</v>
      </c>
      <c r="AK192" s="148"/>
      <c r="AL192" s="148"/>
      <c r="AM192" s="149"/>
      <c r="AN192" s="147">
        <f>SUMIF(Balances!$A$5:$A$313,$A192,Balances!$O$5:$O$313)-SUMIF(Funding!$A$6:$A$294,$A192,Funding!$K$6:$K$294)</f>
        <v>0</v>
      </c>
      <c r="AO192" s="148"/>
      <c r="AP192" s="148"/>
      <c r="AQ192" s="149"/>
      <c r="AS192" s="23">
        <f>SUM(D192:AQ193)</f>
        <v>0</v>
      </c>
      <c r="AT192" s="42"/>
      <c r="AU192" s="23">
        <f>SUM(AS192:AT192)</f>
        <v>0</v>
      </c>
      <c r="AW192" s="23">
        <f>SUM(AN192:AQ193)</f>
        <v>0</v>
      </c>
      <c r="AX192" s="23">
        <f>SUM(H192:K193)</f>
        <v>0</v>
      </c>
      <c r="AY192" s="23">
        <f>SUM(L192:O193)</f>
        <v>0</v>
      </c>
      <c r="AZ192" s="23">
        <f>SUM(P192:S193)</f>
        <v>0</v>
      </c>
      <c r="BA192" s="23">
        <f>SUM(T192:W193)</f>
        <v>0</v>
      </c>
      <c r="BB192" s="23">
        <f>SUM(X192:AA193)</f>
        <v>0</v>
      </c>
      <c r="BC192" s="23">
        <f>SUM(AB192:AE193)</f>
        <v>0</v>
      </c>
      <c r="BD192" s="23">
        <f>SUM(AF192:AI193)</f>
        <v>0</v>
      </c>
      <c r="BE192" s="23">
        <f>SUM(AJ192:AM193)</f>
        <v>0</v>
      </c>
      <c r="BF192" s="23">
        <f>SUM(AW192:BE192)</f>
        <v>0</v>
      </c>
      <c r="BG192" s="23">
        <f>SUM(AS192-BF192)</f>
        <v>0</v>
      </c>
      <c r="BH192" s="23">
        <f>SUM(AW192:BD192)</f>
        <v>0</v>
      </c>
      <c r="BJ192" s="23">
        <f t="shared" si="58"/>
        <v>0</v>
      </c>
      <c r="BK192" s="23">
        <f t="shared" si="59"/>
        <v>0</v>
      </c>
      <c r="BL192" s="23">
        <f t="shared" si="60"/>
        <v>0</v>
      </c>
      <c r="BM192" s="23">
        <f t="shared" si="61"/>
        <v>0</v>
      </c>
      <c r="BN192" s="23">
        <f t="shared" si="62"/>
        <v>0</v>
      </c>
      <c r="BO192" s="23">
        <f t="shared" si="63"/>
        <v>0</v>
      </c>
      <c r="BP192" s="23">
        <f t="shared" si="64"/>
        <v>0</v>
      </c>
      <c r="BQ192" s="23">
        <f t="shared" si="65"/>
        <v>0</v>
      </c>
      <c r="BR192" s="23">
        <f t="shared" si="77"/>
        <v>0</v>
      </c>
      <c r="BS192" s="23">
        <f t="shared" si="78"/>
        <v>0</v>
      </c>
      <c r="BT192" s="23">
        <f t="shared" si="79"/>
        <v>0</v>
      </c>
      <c r="BX192" s="73">
        <v>2597</v>
      </c>
      <c r="BY192" s="25" t="s">
        <v>875</v>
      </c>
      <c r="BZ192" s="23">
        <f t="shared" si="66"/>
        <v>0</v>
      </c>
      <c r="CA192" s="130">
        <f t="shared" si="67"/>
        <v>0</v>
      </c>
      <c r="CB192" s="156">
        <f t="shared" si="68"/>
        <v>0</v>
      </c>
      <c r="CC192" s="156">
        <f t="shared" si="69"/>
        <v>0</v>
      </c>
      <c r="CD192" s="156">
        <f t="shared" si="70"/>
        <v>0</v>
      </c>
      <c r="CE192" s="156">
        <f t="shared" si="71"/>
        <v>0</v>
      </c>
      <c r="CG192" s="156">
        <f t="shared" si="72"/>
        <v>0</v>
      </c>
      <c r="CH192" s="156">
        <f t="shared" si="73"/>
        <v>0</v>
      </c>
      <c r="CJ192" s="204" t="str">
        <f t="shared" si="74"/>
        <v>ok</v>
      </c>
      <c r="CK192" s="205">
        <f t="shared" si="82"/>
        <v>0</v>
      </c>
      <c r="CL192">
        <f t="shared" si="80"/>
        <v>0</v>
      </c>
      <c r="CN192" s="216">
        <f t="shared" si="75"/>
        <v>0</v>
      </c>
      <c r="CO192" s="216">
        <f t="shared" si="76"/>
        <v>0</v>
      </c>
      <c r="CP192" s="216">
        <f t="shared" si="81"/>
        <v>0</v>
      </c>
      <c r="CQ192" s="156">
        <f t="shared" si="57"/>
        <v>0</v>
      </c>
    </row>
    <row r="193" spans="1:95" x14ac:dyDescent="0.2">
      <c r="A193" s="73">
        <v>2597</v>
      </c>
      <c r="B193" s="25" t="s">
        <v>875</v>
      </c>
      <c r="C193" s="25" t="s">
        <v>703</v>
      </c>
      <c r="D193" s="78">
        <f t="array" ref="D193">SUM(IF('SAP report test'!$A$2:$A$2298=$A193,IF('SAP report test'!$D$2:$D$2298=D$3,'SAP report test'!$N$2:$N$2298)))-SUM(H193,L193,P193,T193,X193,AB193,AF193,AJ193,AN193)</f>
        <v>0</v>
      </c>
      <c r="E193" s="78">
        <f t="array" ref="E193">SUM(IF('SAP report test'!$A$2:$A$2298=$A193,IF('SAP report test'!$D$2:$D$2298=E$3,'SAP report test'!$N$2:$N$2298)))-SUM(I193,M193,Q193,U193,Y193,AC193,AG193,AK193,AO193)</f>
        <v>0</v>
      </c>
      <c r="F193" s="78">
        <f t="array" ref="F193">SUM(IF('SAP report test'!$A$2:$A$2298=$A193,IF('SAP report test'!$D$2:$D$2298=F$3,'SAP report test'!$N$2:$N$2298)))-SUM(J193,N193,R193,V193,Z193,AD193,AH193,AL193,AP193)</f>
        <v>0</v>
      </c>
      <c r="G193" s="78">
        <f t="array" ref="G193">SUM(IF('SAP report test'!$A$2:$A$2298=$A193,IF('SAP report test'!$D$2:$D$2298=G$3,'SAP report test'!$N$2:$N$2298)))-SUM(K193,O193,S193,W193,AA193,AE193,AI193,AM193,AQ193)</f>
        <v>0</v>
      </c>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S193" s="23"/>
      <c r="AT193" s="42"/>
      <c r="BJ193" s="23">
        <f t="shared" si="58"/>
        <v>0</v>
      </c>
      <c r="BK193" s="23">
        <f t="shared" si="59"/>
        <v>0</v>
      </c>
      <c r="BL193" s="23">
        <f t="shared" si="60"/>
        <v>0</v>
      </c>
      <c r="BM193" s="23">
        <f t="shared" si="61"/>
        <v>0</v>
      </c>
      <c r="BN193" s="23">
        <f t="shared" si="62"/>
        <v>0</v>
      </c>
      <c r="BO193" s="23">
        <f t="shared" si="63"/>
        <v>0</v>
      </c>
      <c r="BP193" s="23">
        <f t="shared" si="64"/>
        <v>0</v>
      </c>
      <c r="BQ193" s="23">
        <f t="shared" si="65"/>
        <v>0</v>
      </c>
      <c r="BR193" s="23">
        <f t="shared" si="77"/>
        <v>0</v>
      </c>
      <c r="BS193" s="23">
        <f t="shared" si="78"/>
        <v>0</v>
      </c>
      <c r="BT193" s="23">
        <f t="shared" si="79"/>
        <v>0</v>
      </c>
      <c r="BX193" s="73">
        <v>2597</v>
      </c>
      <c r="BY193" s="25" t="s">
        <v>875</v>
      </c>
      <c r="BZ193" s="23">
        <f t="shared" si="66"/>
        <v>0</v>
      </c>
      <c r="CA193" s="130">
        <f t="shared" si="67"/>
        <v>0</v>
      </c>
      <c r="CB193" s="156">
        <f t="shared" si="68"/>
        <v>0</v>
      </c>
      <c r="CC193" s="156">
        <f t="shared" si="69"/>
        <v>0</v>
      </c>
      <c r="CD193" s="156">
        <f t="shared" si="70"/>
        <v>0</v>
      </c>
      <c r="CE193" s="156">
        <f t="shared" si="71"/>
        <v>0</v>
      </c>
      <c r="CG193" s="156">
        <f t="shared" si="72"/>
        <v>0</v>
      </c>
      <c r="CH193" s="156">
        <f t="shared" si="73"/>
        <v>0</v>
      </c>
      <c r="CJ193" s="204" t="str">
        <f t="shared" si="74"/>
        <v>ok</v>
      </c>
      <c r="CK193" s="205">
        <f t="shared" si="82"/>
        <v>0</v>
      </c>
      <c r="CL193">
        <f t="shared" si="80"/>
        <v>0</v>
      </c>
      <c r="CN193" s="216">
        <f t="shared" si="75"/>
        <v>0</v>
      </c>
      <c r="CO193" s="216">
        <f t="shared" si="76"/>
        <v>0</v>
      </c>
      <c r="CP193" s="216">
        <f t="shared" si="81"/>
        <v>0</v>
      </c>
      <c r="CQ193" s="156">
        <f t="shared" si="57"/>
        <v>0</v>
      </c>
    </row>
    <row r="194" spans="1:95" x14ac:dyDescent="0.2">
      <c r="A194" s="73">
        <v>2598</v>
      </c>
      <c r="B194" s="25" t="s">
        <v>945</v>
      </c>
      <c r="C194" s="25" t="s">
        <v>702</v>
      </c>
      <c r="D194" s="78"/>
      <c r="E194" s="78"/>
      <c r="F194" s="78"/>
      <c r="G194" s="78"/>
      <c r="H194" s="147">
        <f t="array" ref="H194">SUM(IF('SAP report test'!$A$2:$A$2298=$A194,IF('SAP report test'!$D$2:$D$2298="CI04",'SAP report test'!$N$2:$N$2298)))</f>
        <v>0</v>
      </c>
      <c r="I194" s="148"/>
      <c r="J194" s="148"/>
      <c r="K194" s="149"/>
      <c r="L194" s="147">
        <f>SUMIF(Balances!$A$5:$A$313,$A194,Balances!$P$5:$P$313)-SUMIF(Funding!$A$6:$A$294,$A194,Funding!$D$6:$D$294)</f>
        <v>0</v>
      </c>
      <c r="M194" s="148"/>
      <c r="N194" s="148"/>
      <c r="O194" s="149"/>
      <c r="P194" s="147">
        <f>SUMIF(Balances!$A$5:$A$313,$A194,Balances!$Q$5:$Q$313)-SUMIF(Funding!$A$6:$A$294,$A194,Funding!$E$6:$E$294)</f>
        <v>0</v>
      </c>
      <c r="Q194" s="148"/>
      <c r="R194" s="148"/>
      <c r="S194" s="149"/>
      <c r="T194" s="147">
        <f>SUMIF(Balances!$A$5:$A$313,$A194,Balances!$R$5:$R$313)-SUMIF(Funding!$A$6:$A$294,$A194,Funding!$F$6:$F$294)</f>
        <v>0</v>
      </c>
      <c r="U194" s="148"/>
      <c r="V194" s="148"/>
      <c r="W194" s="149"/>
      <c r="X194" s="147">
        <f>SUMIF(Balances!$A$7:$A$313,$A194,Balances!$S$7:$S$313)</f>
        <v>0</v>
      </c>
      <c r="Y194" s="148"/>
      <c r="Z194" s="148"/>
      <c r="AA194" s="149"/>
      <c r="AB194" s="147">
        <f>SUMIF(Balances!$A$7:$A$313,$A194,Balances!$T$7:$T$313)</f>
        <v>0</v>
      </c>
      <c r="AC194" s="148"/>
      <c r="AD194" s="148"/>
      <c r="AE194" s="149"/>
      <c r="AF194" s="147"/>
      <c r="AG194" s="148"/>
      <c r="AH194" s="148"/>
      <c r="AI194" s="149"/>
      <c r="AJ194" s="147">
        <f t="array" ref="AJ194">SUM(IF('SAP report test'!$A$2:$A$2298=$A194,IF('SAP report test'!$D$2:$D$2298="CI03",'SAP report test'!$N$2:$N$2298)))+SUMIF(Balances!$A$7:$A$313,$A194,Balances!$V$7:$V$313)</f>
        <v>0</v>
      </c>
      <c r="AK194" s="148"/>
      <c r="AL194" s="148"/>
      <c r="AM194" s="149"/>
      <c r="AN194" s="147">
        <f>SUMIF(Balances!$A$5:$A$313,$A194,Balances!$O$5:$O$313)-SUMIF(Funding!$A$6:$A$294,$A194,Funding!$K$6:$K$294)</f>
        <v>0</v>
      </c>
      <c r="AO194" s="148"/>
      <c r="AP194" s="148"/>
      <c r="AQ194" s="149"/>
      <c r="AS194" s="23">
        <f>SUM(D194:AQ195)</f>
        <v>0</v>
      </c>
      <c r="AT194" s="42"/>
      <c r="AU194" s="23">
        <f>SUM(AS194:AT194)</f>
        <v>0</v>
      </c>
      <c r="AW194" s="23">
        <f>SUM(AN194:AQ195)</f>
        <v>0</v>
      </c>
      <c r="AX194" s="23">
        <f>SUM(H194:K195)</f>
        <v>0</v>
      </c>
      <c r="AY194" s="23">
        <f>SUM(L194:O195)</f>
        <v>0</v>
      </c>
      <c r="AZ194" s="23">
        <f>SUM(P194:S195)</f>
        <v>0</v>
      </c>
      <c r="BA194" s="23">
        <f>SUM(T194:W195)</f>
        <v>0</v>
      </c>
      <c r="BB194" s="23">
        <f>SUM(X194:AA195)</f>
        <v>0</v>
      </c>
      <c r="BC194" s="23">
        <f>SUM(AB194:AE195)</f>
        <v>0</v>
      </c>
      <c r="BD194" s="23">
        <f>SUM(AF194:AI195)</f>
        <v>0</v>
      </c>
      <c r="BE194" s="23">
        <f>SUM(AJ194:AM195)</f>
        <v>0</v>
      </c>
      <c r="BF194" s="23">
        <f>SUM(AW194:BE194)</f>
        <v>0</v>
      </c>
      <c r="BG194" s="23">
        <f>SUM(AS194-BF194)</f>
        <v>0</v>
      </c>
      <c r="BH194" s="23">
        <f>SUM(AW194:BD194)</f>
        <v>0</v>
      </c>
      <c r="BJ194" s="23">
        <f t="shared" si="58"/>
        <v>0</v>
      </c>
      <c r="BK194" s="23">
        <f t="shared" si="59"/>
        <v>0</v>
      </c>
      <c r="BL194" s="23">
        <f t="shared" si="60"/>
        <v>0</v>
      </c>
      <c r="BM194" s="23">
        <f t="shared" si="61"/>
        <v>0</v>
      </c>
      <c r="BN194" s="23">
        <f t="shared" si="62"/>
        <v>0</v>
      </c>
      <c r="BO194" s="23">
        <f t="shared" si="63"/>
        <v>0</v>
      </c>
      <c r="BP194" s="23">
        <f t="shared" si="64"/>
        <v>0</v>
      </c>
      <c r="BQ194" s="23">
        <f t="shared" si="65"/>
        <v>0</v>
      </c>
      <c r="BR194" s="23">
        <f t="shared" si="77"/>
        <v>0</v>
      </c>
      <c r="BS194" s="23">
        <f t="shared" si="78"/>
        <v>0</v>
      </c>
      <c r="BT194" s="23">
        <f t="shared" si="79"/>
        <v>0</v>
      </c>
      <c r="BX194" s="94">
        <v>2598</v>
      </c>
      <c r="BY194" s="93" t="s">
        <v>945</v>
      </c>
      <c r="BZ194" s="23">
        <f t="shared" si="66"/>
        <v>0</v>
      </c>
      <c r="CA194" s="130">
        <f t="shared" si="67"/>
        <v>0</v>
      </c>
      <c r="CB194" s="156">
        <f t="shared" si="68"/>
        <v>0</v>
      </c>
      <c r="CC194" s="156">
        <f t="shared" si="69"/>
        <v>0</v>
      </c>
      <c r="CD194" s="156">
        <f t="shared" si="70"/>
        <v>0</v>
      </c>
      <c r="CE194" s="156">
        <f t="shared" si="71"/>
        <v>0</v>
      </c>
      <c r="CG194" s="156">
        <f t="shared" si="72"/>
        <v>0</v>
      </c>
      <c r="CH194" s="156">
        <f t="shared" si="73"/>
        <v>0</v>
      </c>
      <c r="CJ194" s="204" t="str">
        <f t="shared" si="74"/>
        <v>ok</v>
      </c>
      <c r="CK194" s="205">
        <f t="shared" si="82"/>
        <v>0</v>
      </c>
      <c r="CL194">
        <f t="shared" si="80"/>
        <v>0</v>
      </c>
      <c r="CN194" s="216">
        <f t="shared" si="75"/>
        <v>0</v>
      </c>
      <c r="CO194" s="216">
        <f t="shared" si="76"/>
        <v>0</v>
      </c>
      <c r="CP194" s="216">
        <f t="shared" si="81"/>
        <v>0</v>
      </c>
      <c r="CQ194" s="156">
        <f t="shared" si="57"/>
        <v>0</v>
      </c>
    </row>
    <row r="195" spans="1:95" x14ac:dyDescent="0.2">
      <c r="A195" s="73">
        <v>2598</v>
      </c>
      <c r="B195" s="25" t="s">
        <v>945</v>
      </c>
      <c r="C195" s="25" t="s">
        <v>703</v>
      </c>
      <c r="D195" s="78">
        <f t="array" ref="D195">SUM(IF('SAP report test'!$A$2:$A$2298=$A195,IF('SAP report test'!$D$2:$D$2298=D$3,'SAP report test'!$N$2:$N$2298)))-SUM(H195,L195,P195,T195,X195,AB195,AF195,AJ195,AN195)</f>
        <v>0</v>
      </c>
      <c r="E195" s="78">
        <f t="array" ref="E195">SUM(IF('SAP report test'!$A$2:$A$2298=$A195,IF('SAP report test'!$D$2:$D$2298=E$3,'SAP report test'!$N$2:$N$2298)))-SUM(I195,M195,Q195,U195,Y195,AC195,AG195,AK195,AO195)</f>
        <v>0</v>
      </c>
      <c r="F195" s="78">
        <f t="array" ref="F195">SUM(IF('SAP report test'!$A$2:$A$2298=$A195,IF('SAP report test'!$D$2:$D$2298=F$3,'SAP report test'!$N$2:$N$2298)))-SUM(J195,N195,R195,V195,Z195,AD195,AH195,AL195,AP195)</f>
        <v>0</v>
      </c>
      <c r="G195" s="78">
        <f t="array" ref="G195">SUM(IF('SAP report test'!$A$2:$A$2298=$A195,IF('SAP report test'!$D$2:$D$2298=G$3,'SAP report test'!$N$2:$N$2298)))-SUM(K195,O195,S195,W195,AA195,AE195,AI195,AM195,AQ195)</f>
        <v>0</v>
      </c>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S195" s="23"/>
      <c r="AT195" s="42"/>
      <c r="BJ195" s="23">
        <f t="shared" si="58"/>
        <v>0</v>
      </c>
      <c r="BK195" s="23">
        <f t="shared" si="59"/>
        <v>0</v>
      </c>
      <c r="BL195" s="23">
        <f t="shared" si="60"/>
        <v>0</v>
      </c>
      <c r="BM195" s="23">
        <f t="shared" si="61"/>
        <v>0</v>
      </c>
      <c r="BN195" s="23">
        <f t="shared" si="62"/>
        <v>0</v>
      </c>
      <c r="BO195" s="23">
        <f t="shared" si="63"/>
        <v>0</v>
      </c>
      <c r="BP195" s="23">
        <f t="shared" si="64"/>
        <v>0</v>
      </c>
      <c r="BQ195" s="23">
        <f t="shared" si="65"/>
        <v>0</v>
      </c>
      <c r="BR195" s="23">
        <f t="shared" si="77"/>
        <v>0</v>
      </c>
      <c r="BS195" s="23">
        <f t="shared" si="78"/>
        <v>0</v>
      </c>
      <c r="BT195" s="23">
        <f t="shared" si="79"/>
        <v>0</v>
      </c>
      <c r="BX195" s="94">
        <v>2598</v>
      </c>
      <c r="BY195" s="93" t="s">
        <v>945</v>
      </c>
      <c r="BZ195" s="23">
        <f t="shared" si="66"/>
        <v>0</v>
      </c>
      <c r="CA195" s="130">
        <f t="shared" si="67"/>
        <v>0</v>
      </c>
      <c r="CB195" s="156">
        <f t="shared" si="68"/>
        <v>0</v>
      </c>
      <c r="CC195" s="156">
        <f t="shared" si="69"/>
        <v>0</v>
      </c>
      <c r="CD195" s="156">
        <f t="shared" si="70"/>
        <v>0</v>
      </c>
      <c r="CE195" s="156">
        <f t="shared" si="71"/>
        <v>0</v>
      </c>
      <c r="CG195" s="156">
        <f t="shared" si="72"/>
        <v>0</v>
      </c>
      <c r="CH195" s="156">
        <f t="shared" si="73"/>
        <v>0</v>
      </c>
      <c r="CJ195" s="204" t="str">
        <f t="shared" si="74"/>
        <v>ok</v>
      </c>
      <c r="CK195" s="205">
        <f t="shared" si="82"/>
        <v>0</v>
      </c>
      <c r="CL195">
        <f t="shared" si="80"/>
        <v>0</v>
      </c>
      <c r="CN195" s="216">
        <f t="shared" si="75"/>
        <v>0</v>
      </c>
      <c r="CO195" s="216">
        <f t="shared" si="76"/>
        <v>0</v>
      </c>
      <c r="CP195" s="216">
        <f t="shared" si="81"/>
        <v>0</v>
      </c>
      <c r="CQ195" s="156">
        <f t="shared" si="57"/>
        <v>0</v>
      </c>
    </row>
    <row r="196" spans="1:95" x14ac:dyDescent="0.2">
      <c r="A196" s="73">
        <v>2601</v>
      </c>
      <c r="B196" s="25" t="s">
        <v>946</v>
      </c>
      <c r="C196" s="25" t="s">
        <v>702</v>
      </c>
      <c r="D196" s="78"/>
      <c r="E196" s="78"/>
      <c r="F196" s="78"/>
      <c r="G196" s="78"/>
      <c r="H196" s="147">
        <f t="array" ref="H196">SUM(IF('SAP report test'!$A$2:$A$2298=$A196,IF('SAP report test'!$D$2:$D$2298="CI04",'SAP report test'!$N$2:$N$2298)))</f>
        <v>0</v>
      </c>
      <c r="I196" s="148"/>
      <c r="J196" s="148"/>
      <c r="K196" s="149"/>
      <c r="L196" s="147">
        <f>SUMIF(Balances!$A$5:$A$313,$A196,Balances!$P$5:$P$313)-SUMIF(Funding!$A$6:$A$294,$A196,Funding!$D$6:$D$294)</f>
        <v>0</v>
      </c>
      <c r="M196" s="148"/>
      <c r="N196" s="148"/>
      <c r="O196" s="149"/>
      <c r="P196" s="147">
        <f>SUMIF(Balances!$A$5:$A$313,$A196,Balances!$Q$5:$Q$313)-SUMIF(Funding!$A$6:$A$294,$A196,Funding!$E$6:$E$294)</f>
        <v>0</v>
      </c>
      <c r="Q196" s="148"/>
      <c r="R196" s="148"/>
      <c r="S196" s="149"/>
      <c r="T196" s="147">
        <f>SUMIF(Balances!$A$5:$A$313,$A196,Balances!$R$5:$R$313)-SUMIF(Funding!$A$6:$A$294,$A196,Funding!$F$6:$F$294)</f>
        <v>0</v>
      </c>
      <c r="U196" s="148"/>
      <c r="V196" s="148"/>
      <c r="W196" s="149"/>
      <c r="X196" s="147">
        <f>SUMIF(Balances!$A$7:$A$313,$A196,Balances!$S$7:$S$313)</f>
        <v>0</v>
      </c>
      <c r="Y196" s="148"/>
      <c r="Z196" s="148"/>
      <c r="AA196" s="149"/>
      <c r="AB196" s="147">
        <f>SUMIF(Balances!$A$7:$A$313,$A196,Balances!$T$7:$T$313)</f>
        <v>0</v>
      </c>
      <c r="AC196" s="148"/>
      <c r="AD196" s="148"/>
      <c r="AE196" s="149"/>
      <c r="AF196" s="147"/>
      <c r="AG196" s="148"/>
      <c r="AH196" s="148"/>
      <c r="AI196" s="149"/>
      <c r="AJ196" s="147">
        <f t="array" ref="AJ196">SUM(IF('SAP report test'!$A$2:$A$2298=$A196,IF('SAP report test'!$D$2:$D$2298="CI03",'SAP report test'!$N$2:$N$2298)))+SUMIF(Balances!$A$7:$A$313,$A196,Balances!$V$7:$V$313)</f>
        <v>0</v>
      </c>
      <c r="AK196" s="148"/>
      <c r="AL196" s="148"/>
      <c r="AM196" s="149"/>
      <c r="AN196" s="147">
        <f>SUMIF(Balances!$A$5:$A$313,$A196,Balances!$O$5:$O$313)-SUMIF(Funding!$A$6:$A$294,$A196,Funding!$K$6:$K$294)</f>
        <v>-35154</v>
      </c>
      <c r="AO196" s="148"/>
      <c r="AP196" s="148"/>
      <c r="AQ196" s="149"/>
      <c r="AS196" s="23">
        <f>SUM(D196:AQ197)</f>
        <v>-35154</v>
      </c>
      <c r="AT196" s="130"/>
      <c r="AU196" s="23">
        <f>SUM(AS196:AT196)</f>
        <v>-35154</v>
      </c>
      <c r="AW196" s="23">
        <f>SUM(AN196:AQ197)</f>
        <v>-35154</v>
      </c>
      <c r="AX196" s="23">
        <f>SUM(H196:K197)</f>
        <v>0</v>
      </c>
      <c r="AY196" s="23">
        <f>SUM(L196:O197)</f>
        <v>0</v>
      </c>
      <c r="AZ196" s="23">
        <f>SUM(P196:S197)</f>
        <v>0</v>
      </c>
      <c r="BA196" s="23">
        <f>SUM(T196:W197)</f>
        <v>0</v>
      </c>
      <c r="BB196" s="23">
        <f>SUM(X196:AA197)</f>
        <v>0</v>
      </c>
      <c r="BC196" s="23">
        <f>SUM(AB196:AE197)</f>
        <v>0</v>
      </c>
      <c r="BD196" s="23">
        <f>SUM(AF196:AI197)</f>
        <v>0</v>
      </c>
      <c r="BE196" s="23">
        <f>SUM(AJ196:AM197)</f>
        <v>0</v>
      </c>
      <c r="BF196" s="23">
        <f>SUM(AW196:BE196)</f>
        <v>-35154</v>
      </c>
      <c r="BG196" s="23">
        <f>SUM(AS196-BF196)</f>
        <v>0</v>
      </c>
      <c r="BH196" s="23">
        <f>SUM(AW196:BD196)</f>
        <v>-35154</v>
      </c>
      <c r="BJ196" s="23">
        <f t="shared" si="58"/>
        <v>-35154</v>
      </c>
      <c r="BK196" s="23">
        <f t="shared" si="59"/>
        <v>0</v>
      </c>
      <c r="BL196" s="23">
        <f t="shared" si="60"/>
        <v>0</v>
      </c>
      <c r="BM196" s="23">
        <f t="shared" si="61"/>
        <v>0</v>
      </c>
      <c r="BN196" s="23">
        <f t="shared" si="62"/>
        <v>0</v>
      </c>
      <c r="BO196" s="23">
        <f t="shared" si="63"/>
        <v>0</v>
      </c>
      <c r="BP196" s="23">
        <f t="shared" si="64"/>
        <v>0</v>
      </c>
      <c r="BQ196" s="23">
        <f t="shared" si="65"/>
        <v>0</v>
      </c>
      <c r="BR196" s="23">
        <f t="shared" si="77"/>
        <v>-35154</v>
      </c>
      <c r="BS196" s="23">
        <f t="shared" si="78"/>
        <v>0</v>
      </c>
      <c r="BT196" s="23">
        <f t="shared" si="79"/>
        <v>-35154</v>
      </c>
      <c r="BX196" s="73">
        <v>2601</v>
      </c>
      <c r="BY196" s="25" t="s">
        <v>946</v>
      </c>
      <c r="BZ196" s="23">
        <f t="shared" si="66"/>
        <v>-35154</v>
      </c>
      <c r="CA196" s="130">
        <f t="shared" si="67"/>
        <v>0</v>
      </c>
      <c r="CB196" s="156">
        <f t="shared" si="68"/>
        <v>-35154</v>
      </c>
      <c r="CC196" s="156">
        <f t="shared" si="69"/>
        <v>-35154</v>
      </c>
      <c r="CD196" s="156">
        <f t="shared" si="70"/>
        <v>0</v>
      </c>
      <c r="CE196" s="156">
        <f t="shared" si="71"/>
        <v>-35154</v>
      </c>
      <c r="CG196" s="156">
        <f t="shared" si="72"/>
        <v>0</v>
      </c>
      <c r="CH196" s="156">
        <f t="shared" si="73"/>
        <v>0</v>
      </c>
      <c r="CJ196" s="204" t="str">
        <f t="shared" si="74"/>
        <v>ok</v>
      </c>
      <c r="CK196" s="205">
        <f t="shared" si="82"/>
        <v>0</v>
      </c>
      <c r="CL196">
        <f t="shared" si="80"/>
        <v>0</v>
      </c>
      <c r="CN196" s="216">
        <f t="shared" si="75"/>
        <v>-35154</v>
      </c>
      <c r="CO196" s="216">
        <f t="shared" si="76"/>
        <v>0</v>
      </c>
      <c r="CP196" s="216">
        <f t="shared" si="81"/>
        <v>-35154</v>
      </c>
      <c r="CQ196" s="156">
        <f t="shared" ref="CQ196:CQ259" si="83">SUM(BF196-CP196)</f>
        <v>0</v>
      </c>
    </row>
    <row r="197" spans="1:95" x14ac:dyDescent="0.2">
      <c r="A197" s="73">
        <v>2601</v>
      </c>
      <c r="B197" s="25" t="s">
        <v>946</v>
      </c>
      <c r="C197" s="25" t="s">
        <v>703</v>
      </c>
      <c r="D197" s="78">
        <f t="array" ref="D197">SUM(IF('SAP report test'!$A$2:$A$2298=$A197,IF('SAP report test'!$D$2:$D$2298=D$3,'SAP report test'!$N$2:$N$2298)))-SUM(H197,L197,P197,T197,X197,AB197,AF197,AJ197,AN197)</f>
        <v>0</v>
      </c>
      <c r="E197" s="78">
        <f t="array" ref="E197">SUM(IF('SAP report test'!$A$2:$A$2298=$A197,IF('SAP report test'!$D$2:$D$2298=E$3,'SAP report test'!$N$2:$N$2298)))-SUM(I197,M197,Q197,U197,Y197,AC197,AG197,AK197,AO197)</f>
        <v>0</v>
      </c>
      <c r="F197" s="78">
        <f t="array" ref="F197">SUM(IF('SAP report test'!$A$2:$A$2298=$A197,IF('SAP report test'!$D$2:$D$2298=F$3,'SAP report test'!$N$2:$N$2298)))-SUM(J197,N197,R197,V197,Z197,AD197,AH197,AL197,AP197)</f>
        <v>0</v>
      </c>
      <c r="G197" s="78">
        <f t="array" ref="G197">SUM(IF('SAP report test'!$A$2:$A$2298=$A197,IF('SAP report test'!$D$2:$D$2298=G$3,'SAP report test'!$N$2:$N$2298)))-SUM(K197,O197,S197,W197,AA197,AE197,AI197,AM197,AQ197)</f>
        <v>0</v>
      </c>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S197" s="23"/>
      <c r="AT197" s="42"/>
      <c r="BJ197" s="23">
        <f t="shared" ref="BJ197:BJ260" si="84">SUM(AW197)</f>
        <v>0</v>
      </c>
      <c r="BK197" s="23">
        <f t="shared" ref="BK197:BK260" si="85">SUM(AY197)</f>
        <v>0</v>
      </c>
      <c r="BL197" s="23">
        <f t="shared" ref="BL197:BL260" si="86">SUM(AZ197)</f>
        <v>0</v>
      </c>
      <c r="BM197" s="23">
        <f t="shared" ref="BM197:BM260" si="87">SUM(BA197)</f>
        <v>0</v>
      </c>
      <c r="BN197" s="23">
        <f t="shared" ref="BN197:BN260" si="88">SUM(BB197)</f>
        <v>0</v>
      </c>
      <c r="BO197" s="23">
        <f t="shared" ref="BO197:BO260" si="89">SUM(BC197)</f>
        <v>0</v>
      </c>
      <c r="BP197" s="23">
        <f t="shared" ref="BP197:BP260" si="90">SUM(BD197)</f>
        <v>0</v>
      </c>
      <c r="BQ197" s="23">
        <f t="shared" ref="BQ197:BQ260" si="91">SUM(BE197)</f>
        <v>0</v>
      </c>
      <c r="BR197" s="23">
        <f t="shared" si="77"/>
        <v>0</v>
      </c>
      <c r="BS197" s="23">
        <f t="shared" si="78"/>
        <v>0</v>
      </c>
      <c r="BT197" s="23">
        <f t="shared" si="79"/>
        <v>0</v>
      </c>
      <c r="BX197" s="73">
        <v>2601</v>
      </c>
      <c r="BY197" s="25" t="s">
        <v>946</v>
      </c>
      <c r="BZ197" s="23">
        <f t="shared" ref="BZ197:BZ260" si="92">SUM(BT197)</f>
        <v>0</v>
      </c>
      <c r="CA197" s="130">
        <f t="shared" ref="CA197:CA260" si="93">SUM(BQ197)</f>
        <v>0</v>
      </c>
      <c r="CB197" s="156">
        <f t="shared" ref="CB197:CB260" si="94">SUM(BZ197:CA197)</f>
        <v>0</v>
      </c>
      <c r="CC197" s="156">
        <f t="shared" ref="CC197:CC260" si="95">ROUND(BZ197,0)</f>
        <v>0</v>
      </c>
      <c r="CD197" s="156">
        <f t="shared" ref="CD197:CD260" si="96">ROUND(CA197,0)</f>
        <v>0</v>
      </c>
      <c r="CE197" s="156">
        <f t="shared" ref="CE197:CE260" si="97">SUM(CC197:CD197)</f>
        <v>0</v>
      </c>
      <c r="CG197" s="156">
        <f t="shared" ref="CG197:CG260" si="98">SUM(BH197,-CC197)</f>
        <v>0</v>
      </c>
      <c r="CH197" s="156">
        <f t="shared" ref="CH197:CH260" si="99">SUM(BE197-CD197)</f>
        <v>0</v>
      </c>
      <c r="CJ197" s="204" t="str">
        <f t="shared" ref="CJ197:CJ260" si="100">IF(CE197&gt;0,"Deficit","ok")</f>
        <v>ok</v>
      </c>
      <c r="CK197" s="205">
        <f t="shared" si="82"/>
        <v>0</v>
      </c>
      <c r="CL197">
        <f t="shared" si="80"/>
        <v>0</v>
      </c>
      <c r="CN197" s="216">
        <f t="shared" ref="CN197:CN260" si="101">SUM(BH197)</f>
        <v>0</v>
      </c>
      <c r="CO197" s="216">
        <f t="shared" ref="CO197:CO260" si="102">SUM(BQ197)</f>
        <v>0</v>
      </c>
      <c r="CP197" s="216">
        <f t="shared" si="81"/>
        <v>0</v>
      </c>
      <c r="CQ197" s="156">
        <f t="shared" si="83"/>
        <v>0</v>
      </c>
    </row>
    <row r="198" spans="1:95" x14ac:dyDescent="0.2">
      <c r="A198" s="73">
        <v>2602</v>
      </c>
      <c r="B198" s="25" t="s">
        <v>947</v>
      </c>
      <c r="C198" s="25" t="s">
        <v>702</v>
      </c>
      <c r="D198" s="78"/>
      <c r="E198" s="78"/>
      <c r="F198" s="78"/>
      <c r="G198" s="78"/>
      <c r="H198" s="147">
        <f t="array" ref="H198">SUM(IF('SAP report test'!$A$2:$A$2298=$A198,IF('SAP report test'!$D$2:$D$2298="CI04",'SAP report test'!$N$2:$N$2298)))</f>
        <v>0</v>
      </c>
      <c r="I198" s="148"/>
      <c r="J198" s="148"/>
      <c r="K198" s="149"/>
      <c r="L198" s="147">
        <f>SUMIF(Balances!$A$5:$A$313,$A198,Balances!$P$5:$P$313)-SUMIF(Funding!$A$6:$A$294,$A198,Funding!$D$6:$D$294)</f>
        <v>0</v>
      </c>
      <c r="M198" s="148"/>
      <c r="N198" s="148"/>
      <c r="O198" s="149"/>
      <c r="P198" s="147">
        <f>SUMIF(Balances!$A$5:$A$313,$A198,Balances!$Q$5:$Q$313)-SUMIF(Funding!$A$6:$A$294,$A198,Funding!$E$6:$E$294)</f>
        <v>0</v>
      </c>
      <c r="Q198" s="148"/>
      <c r="R198" s="148"/>
      <c r="S198" s="149"/>
      <c r="T198" s="147">
        <f>SUMIF(Balances!$A$5:$A$313,$A198,Balances!$R$5:$R$313)-SUMIF(Funding!$A$6:$A$294,$A198,Funding!$F$6:$F$294)</f>
        <v>0</v>
      </c>
      <c r="U198" s="148"/>
      <c r="V198" s="148"/>
      <c r="W198" s="149"/>
      <c r="X198" s="147">
        <f>SUMIF(Balances!$A$7:$A$313,$A198,Balances!$S$7:$S$313)</f>
        <v>0</v>
      </c>
      <c r="Y198" s="148"/>
      <c r="Z198" s="148"/>
      <c r="AA198" s="149"/>
      <c r="AB198" s="147">
        <f>SUMIF(Balances!$A$7:$A$313,$A198,Balances!$T$7:$T$313)</f>
        <v>0</v>
      </c>
      <c r="AC198" s="148"/>
      <c r="AD198" s="148"/>
      <c r="AE198" s="149"/>
      <c r="AF198" s="147"/>
      <c r="AG198" s="148"/>
      <c r="AH198" s="148"/>
      <c r="AI198" s="149"/>
      <c r="AJ198" s="147">
        <f t="array" ref="AJ198">SUM(IF('SAP report test'!$A$2:$A$2298=$A198,IF('SAP report test'!$D$2:$D$2298="CI03",'SAP report test'!$N$2:$N$2298)))+SUMIF(Balances!$A$7:$A$313,$A198,Balances!$V$7:$V$313)</f>
        <v>0</v>
      </c>
      <c r="AK198" s="148"/>
      <c r="AL198" s="148"/>
      <c r="AM198" s="149"/>
      <c r="AN198" s="147">
        <f>SUMIF(Balances!$A$5:$A$313,$A198,Balances!$O$5:$O$313)-SUMIF(Funding!$A$6:$A$294,$A198,Funding!$K$6:$K$294)</f>
        <v>-8286.25</v>
      </c>
      <c r="AO198" s="148"/>
      <c r="AP198" s="148"/>
      <c r="AQ198" s="149"/>
      <c r="AS198" s="23">
        <f>SUM(D198:AQ199)</f>
        <v>-8286.25</v>
      </c>
      <c r="AT198" s="42"/>
      <c r="AU198" s="23">
        <f>SUM(AS198:AT198)</f>
        <v>-8286.25</v>
      </c>
      <c r="AW198" s="23">
        <f>SUM(AN198:AQ199)</f>
        <v>-8286.25</v>
      </c>
      <c r="AX198" s="23">
        <f>SUM(H198:K199)</f>
        <v>0</v>
      </c>
      <c r="AY198" s="23">
        <f>SUM(L198:O199)</f>
        <v>0</v>
      </c>
      <c r="AZ198" s="23">
        <f>SUM(P198:S199)</f>
        <v>0</v>
      </c>
      <c r="BA198" s="23">
        <f>SUM(T198:W199)</f>
        <v>0</v>
      </c>
      <c r="BB198" s="23">
        <f>SUM(X198:AA199)</f>
        <v>0</v>
      </c>
      <c r="BC198" s="23">
        <f>SUM(AB198:AE199)</f>
        <v>0</v>
      </c>
      <c r="BD198" s="23">
        <f>SUM(AF198:AI199)</f>
        <v>0</v>
      </c>
      <c r="BE198" s="23">
        <f>SUM(AJ198:AM199)</f>
        <v>0</v>
      </c>
      <c r="BF198" s="23">
        <f>SUM(AW198:BE198)</f>
        <v>-8286.25</v>
      </c>
      <c r="BG198" s="23">
        <f>SUM(AS198-BF198)</f>
        <v>0</v>
      </c>
      <c r="BH198" s="23">
        <f>SUM(AW198:BD198)</f>
        <v>-8286.25</v>
      </c>
      <c r="BJ198" s="23">
        <f t="shared" si="84"/>
        <v>-8286.25</v>
      </c>
      <c r="BK198" s="23">
        <f t="shared" si="85"/>
        <v>0</v>
      </c>
      <c r="BL198" s="23">
        <f t="shared" si="86"/>
        <v>0</v>
      </c>
      <c r="BM198" s="23">
        <f t="shared" si="87"/>
        <v>0</v>
      </c>
      <c r="BN198" s="23">
        <f t="shared" si="88"/>
        <v>0</v>
      </c>
      <c r="BO198" s="23">
        <f t="shared" si="89"/>
        <v>0</v>
      </c>
      <c r="BP198" s="23">
        <f t="shared" si="90"/>
        <v>0</v>
      </c>
      <c r="BQ198" s="23">
        <f t="shared" si="91"/>
        <v>0</v>
      </c>
      <c r="BR198" s="23">
        <f t="shared" si="77"/>
        <v>-8286.25</v>
      </c>
      <c r="BS198" s="23">
        <f t="shared" si="78"/>
        <v>0</v>
      </c>
      <c r="BT198" s="23">
        <f t="shared" si="79"/>
        <v>-8286.25</v>
      </c>
      <c r="BX198" s="73">
        <v>2602</v>
      </c>
      <c r="BY198" s="25" t="s">
        <v>947</v>
      </c>
      <c r="BZ198" s="23">
        <f t="shared" si="92"/>
        <v>-8286.25</v>
      </c>
      <c r="CA198" s="130">
        <f t="shared" si="93"/>
        <v>0</v>
      </c>
      <c r="CB198" s="156">
        <f t="shared" si="94"/>
        <v>-8286.25</v>
      </c>
      <c r="CC198" s="156">
        <f t="shared" si="95"/>
        <v>-8286</v>
      </c>
      <c r="CD198" s="156">
        <f t="shared" si="96"/>
        <v>0</v>
      </c>
      <c r="CE198" s="156">
        <f t="shared" si="97"/>
        <v>-8286</v>
      </c>
      <c r="CG198" s="156">
        <f t="shared" si="98"/>
        <v>-0.25</v>
      </c>
      <c r="CH198" s="156">
        <f t="shared" si="99"/>
        <v>0</v>
      </c>
      <c r="CJ198" s="204" t="str">
        <f t="shared" si="100"/>
        <v>ok</v>
      </c>
      <c r="CK198" s="205">
        <f t="shared" si="82"/>
        <v>0</v>
      </c>
      <c r="CL198">
        <f t="shared" si="80"/>
        <v>0</v>
      </c>
      <c r="CN198" s="216">
        <f t="shared" si="101"/>
        <v>-8286.25</v>
      </c>
      <c r="CO198" s="216">
        <f t="shared" si="102"/>
        <v>0</v>
      </c>
      <c r="CP198" s="216">
        <f t="shared" si="81"/>
        <v>-8286.25</v>
      </c>
      <c r="CQ198" s="156">
        <f t="shared" si="83"/>
        <v>0</v>
      </c>
    </row>
    <row r="199" spans="1:95" x14ac:dyDescent="0.2">
      <c r="A199" s="73">
        <v>2602</v>
      </c>
      <c r="B199" s="25" t="s">
        <v>947</v>
      </c>
      <c r="C199" s="25" t="s">
        <v>703</v>
      </c>
      <c r="D199" s="78">
        <f t="array" ref="D199">SUM(IF('SAP report test'!$A$2:$A$2298=$A199,IF('SAP report test'!$D$2:$D$2298=D$3,'SAP report test'!$N$2:$N$2298)))-SUM(H199,L199,P199,T199,X199,AB199,AF199,AJ199,AN199)</f>
        <v>0</v>
      </c>
      <c r="E199" s="78">
        <f t="array" ref="E199">SUM(IF('SAP report test'!$A$2:$A$2298=$A199,IF('SAP report test'!$D$2:$D$2298=E$3,'SAP report test'!$N$2:$N$2298)))-SUM(I199,M199,Q199,U199,Y199,AC199,AG199,AK199,AO199)</f>
        <v>0</v>
      </c>
      <c r="F199" s="78">
        <f t="array" ref="F199">SUM(IF('SAP report test'!$A$2:$A$2298=$A199,IF('SAP report test'!$D$2:$D$2298=F$3,'SAP report test'!$N$2:$N$2298)))-SUM(J199,N199,R199,V199,Z199,AD199,AH199,AL199,AP199)</f>
        <v>0</v>
      </c>
      <c r="G199" s="78">
        <f t="array" ref="G199">SUM(IF('SAP report test'!$A$2:$A$2298=$A199,IF('SAP report test'!$D$2:$D$2298=G$3,'SAP report test'!$N$2:$N$2298)))-SUM(K199,O199,S199,W199,AA199,AE199,AI199,AM199,AQ199)</f>
        <v>0</v>
      </c>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S199" s="23"/>
      <c r="AT199" s="42"/>
      <c r="BJ199" s="23">
        <f t="shared" si="84"/>
        <v>0</v>
      </c>
      <c r="BK199" s="23">
        <f t="shared" si="85"/>
        <v>0</v>
      </c>
      <c r="BL199" s="23">
        <f t="shared" si="86"/>
        <v>0</v>
      </c>
      <c r="BM199" s="23">
        <f t="shared" si="87"/>
        <v>0</v>
      </c>
      <c r="BN199" s="23">
        <f t="shared" si="88"/>
        <v>0</v>
      </c>
      <c r="BO199" s="23">
        <f t="shared" si="89"/>
        <v>0</v>
      </c>
      <c r="BP199" s="23">
        <f t="shared" si="90"/>
        <v>0</v>
      </c>
      <c r="BQ199" s="23">
        <f t="shared" si="91"/>
        <v>0</v>
      </c>
      <c r="BR199" s="23">
        <f t="shared" si="77"/>
        <v>0</v>
      </c>
      <c r="BS199" s="23">
        <f t="shared" si="78"/>
        <v>0</v>
      </c>
      <c r="BT199" s="23">
        <f t="shared" si="79"/>
        <v>0</v>
      </c>
      <c r="BX199" s="73">
        <v>2602</v>
      </c>
      <c r="BY199" s="25" t="s">
        <v>947</v>
      </c>
      <c r="BZ199" s="23">
        <f t="shared" si="92"/>
        <v>0</v>
      </c>
      <c r="CA199" s="130">
        <f t="shared" si="93"/>
        <v>0</v>
      </c>
      <c r="CB199" s="156">
        <f t="shared" si="94"/>
        <v>0</v>
      </c>
      <c r="CC199" s="156">
        <f t="shared" si="95"/>
        <v>0</v>
      </c>
      <c r="CD199" s="156">
        <f t="shared" si="96"/>
        <v>0</v>
      </c>
      <c r="CE199" s="156">
        <f t="shared" si="97"/>
        <v>0</v>
      </c>
      <c r="CG199" s="156">
        <f t="shared" si="98"/>
        <v>0</v>
      </c>
      <c r="CH199" s="156">
        <f t="shared" si="99"/>
        <v>0</v>
      </c>
      <c r="CJ199" s="204" t="str">
        <f t="shared" si="100"/>
        <v>ok</v>
      </c>
      <c r="CK199" s="205">
        <f t="shared" si="82"/>
        <v>0</v>
      </c>
      <c r="CL199">
        <f t="shared" si="80"/>
        <v>0</v>
      </c>
      <c r="CN199" s="216">
        <f t="shared" si="101"/>
        <v>0</v>
      </c>
      <c r="CO199" s="216">
        <f t="shared" si="102"/>
        <v>0</v>
      </c>
      <c r="CP199" s="216">
        <f t="shared" si="81"/>
        <v>0</v>
      </c>
      <c r="CQ199" s="156">
        <f t="shared" si="83"/>
        <v>0</v>
      </c>
    </row>
    <row r="200" spans="1:95" x14ac:dyDescent="0.2">
      <c r="A200" s="73">
        <v>2603</v>
      </c>
      <c r="B200" s="25" t="s">
        <v>876</v>
      </c>
      <c r="C200" s="25" t="s">
        <v>702</v>
      </c>
      <c r="D200" s="78"/>
      <c r="E200" s="78"/>
      <c r="F200" s="78"/>
      <c r="G200" s="78"/>
      <c r="H200" s="147">
        <f t="array" ref="H200">SUM(IF('SAP report test'!$A$2:$A$2298=$A200,IF('SAP report test'!$D$2:$D$2298="CI04",'SAP report test'!$N$2:$N$2298)))</f>
        <v>0</v>
      </c>
      <c r="I200" s="148"/>
      <c r="J200" s="148"/>
      <c r="K200" s="149"/>
      <c r="L200" s="147">
        <f>SUMIF(Balances!$A$5:$A$313,$A200,Balances!$P$5:$P$313)-SUMIF(Funding!$A$6:$A$294,$A200,Funding!$D$6:$D$294)</f>
        <v>0</v>
      </c>
      <c r="M200" s="148"/>
      <c r="N200" s="148"/>
      <c r="O200" s="149"/>
      <c r="P200" s="147">
        <f>SUMIF(Balances!$A$5:$A$313,$A200,Balances!$Q$5:$Q$313)-SUMIF(Funding!$A$6:$A$294,$A200,Funding!$E$6:$E$294)</f>
        <v>0</v>
      </c>
      <c r="Q200" s="148"/>
      <c r="R200" s="148"/>
      <c r="S200" s="149"/>
      <c r="T200" s="147">
        <f>SUMIF(Balances!$A$5:$A$313,$A200,Balances!$R$5:$R$313)-SUMIF(Funding!$A$6:$A$294,$A200,Funding!$F$6:$F$294)</f>
        <v>0</v>
      </c>
      <c r="U200" s="148"/>
      <c r="V200" s="148"/>
      <c r="W200" s="149"/>
      <c r="X200" s="147">
        <f>SUMIF(Balances!$A$7:$A$313,$A200,Balances!$S$7:$S$313)</f>
        <v>0</v>
      </c>
      <c r="Y200" s="148"/>
      <c r="Z200" s="148"/>
      <c r="AA200" s="149"/>
      <c r="AB200" s="147">
        <f>SUMIF(Balances!$A$7:$A$313,$A200,Balances!$T$7:$T$313)</f>
        <v>0</v>
      </c>
      <c r="AC200" s="148"/>
      <c r="AD200" s="148"/>
      <c r="AE200" s="149"/>
      <c r="AF200" s="147"/>
      <c r="AG200" s="148"/>
      <c r="AH200" s="148"/>
      <c r="AI200" s="149"/>
      <c r="AJ200" s="147">
        <f t="array" ref="AJ200">SUM(IF('SAP report test'!$A$2:$A$2298=$A200,IF('SAP report test'!$D$2:$D$2298="CI03",'SAP report test'!$N$2:$N$2298)))+SUMIF(Balances!$A$7:$A$313,$A200,Balances!$V$7:$V$313)</f>
        <v>0</v>
      </c>
      <c r="AK200" s="148"/>
      <c r="AL200" s="148"/>
      <c r="AM200" s="149"/>
      <c r="AN200" s="147">
        <f>SUMIF(Balances!$A$5:$A$313,$A200,Balances!$O$5:$O$313)-SUMIF(Funding!$A$6:$A$294,$A200,Funding!$K$6:$K$294)</f>
        <v>0</v>
      </c>
      <c r="AO200" s="148"/>
      <c r="AP200" s="148"/>
      <c r="AQ200" s="149"/>
      <c r="AS200" s="23">
        <f>SUM(D200:AQ201)</f>
        <v>0</v>
      </c>
      <c r="AT200" s="42"/>
      <c r="AU200" s="23">
        <f>SUM(AS200:AT200)</f>
        <v>0</v>
      </c>
      <c r="AW200" s="23">
        <f>SUM(AN200:AQ201)</f>
        <v>0</v>
      </c>
      <c r="AX200" s="23">
        <f>SUM(H200:K201)</f>
        <v>0</v>
      </c>
      <c r="AY200" s="23">
        <f>SUM(L200:O201)</f>
        <v>0</v>
      </c>
      <c r="AZ200" s="23">
        <f>SUM(P200:S201)</f>
        <v>0</v>
      </c>
      <c r="BA200" s="23">
        <f>SUM(T200:W201)</f>
        <v>0</v>
      </c>
      <c r="BB200" s="23">
        <f>SUM(X200:AA201)</f>
        <v>0</v>
      </c>
      <c r="BC200" s="23">
        <f>SUM(AB200:AE201)</f>
        <v>0</v>
      </c>
      <c r="BD200" s="23">
        <f>SUM(AF200:AI201)</f>
        <v>0</v>
      </c>
      <c r="BE200" s="23">
        <f>SUM(AJ200:AM201)</f>
        <v>0</v>
      </c>
      <c r="BF200" s="23">
        <f>SUM(AW200:BE200)</f>
        <v>0</v>
      </c>
      <c r="BG200" s="23">
        <f>SUM(AS200-BF200)</f>
        <v>0</v>
      </c>
      <c r="BH200" s="23">
        <f>SUM(AW200:BD200)</f>
        <v>0</v>
      </c>
      <c r="BJ200" s="23">
        <f t="shared" si="84"/>
        <v>0</v>
      </c>
      <c r="BK200" s="23">
        <f t="shared" si="85"/>
        <v>0</v>
      </c>
      <c r="BL200" s="23">
        <f t="shared" si="86"/>
        <v>0</v>
      </c>
      <c r="BM200" s="23">
        <f t="shared" si="87"/>
        <v>0</v>
      </c>
      <c r="BN200" s="23">
        <f t="shared" si="88"/>
        <v>0</v>
      </c>
      <c r="BO200" s="23">
        <f t="shared" si="89"/>
        <v>0</v>
      </c>
      <c r="BP200" s="23">
        <f t="shared" si="90"/>
        <v>0</v>
      </c>
      <c r="BQ200" s="23">
        <f t="shared" si="91"/>
        <v>0</v>
      </c>
      <c r="BR200" s="23">
        <f t="shared" si="77"/>
        <v>0</v>
      </c>
      <c r="BS200" s="23">
        <f t="shared" si="78"/>
        <v>0</v>
      </c>
      <c r="BT200" s="23">
        <f t="shared" si="79"/>
        <v>0</v>
      </c>
      <c r="BX200" s="73">
        <v>2603</v>
      </c>
      <c r="BY200" s="25" t="s">
        <v>876</v>
      </c>
      <c r="BZ200" s="23">
        <f t="shared" si="92"/>
        <v>0</v>
      </c>
      <c r="CA200" s="130">
        <f t="shared" si="93"/>
        <v>0</v>
      </c>
      <c r="CB200" s="156">
        <f t="shared" si="94"/>
        <v>0</v>
      </c>
      <c r="CC200" s="156">
        <f t="shared" si="95"/>
        <v>0</v>
      </c>
      <c r="CD200" s="156">
        <f t="shared" si="96"/>
        <v>0</v>
      </c>
      <c r="CE200" s="156">
        <f t="shared" si="97"/>
        <v>0</v>
      </c>
      <c r="CG200" s="156">
        <f t="shared" si="98"/>
        <v>0</v>
      </c>
      <c r="CH200" s="156">
        <f t="shared" si="99"/>
        <v>0</v>
      </c>
      <c r="CJ200" s="204" t="str">
        <f t="shared" si="100"/>
        <v>ok</v>
      </c>
      <c r="CK200" s="205">
        <f t="shared" si="82"/>
        <v>0</v>
      </c>
      <c r="CL200">
        <f t="shared" si="80"/>
        <v>0</v>
      </c>
      <c r="CN200" s="216">
        <f t="shared" si="101"/>
        <v>0</v>
      </c>
      <c r="CO200" s="216">
        <f t="shared" si="102"/>
        <v>0</v>
      </c>
      <c r="CP200" s="216">
        <f t="shared" si="81"/>
        <v>0</v>
      </c>
      <c r="CQ200" s="156">
        <f t="shared" si="83"/>
        <v>0</v>
      </c>
    </row>
    <row r="201" spans="1:95" x14ac:dyDescent="0.2">
      <c r="A201" s="73">
        <v>2603</v>
      </c>
      <c r="B201" s="25" t="s">
        <v>876</v>
      </c>
      <c r="C201" s="25" t="s">
        <v>703</v>
      </c>
      <c r="D201" s="78">
        <f t="array" ref="D201">SUM(IF('SAP report test'!$A$2:$A$2298=$A201,IF('SAP report test'!$D$2:$D$2298=D$3,'SAP report test'!$N$2:$N$2298)))-SUM(H201,L201,P201,T201,X201,AB201,AF201,AJ201,AN201)</f>
        <v>0</v>
      </c>
      <c r="E201" s="78">
        <f t="array" ref="E201">SUM(IF('SAP report test'!$A$2:$A$2298=$A201,IF('SAP report test'!$D$2:$D$2298=E$3,'SAP report test'!$N$2:$N$2298)))-SUM(I201,M201,Q201,U201,Y201,AC201,AG201,AK201,AO201)</f>
        <v>0</v>
      </c>
      <c r="F201" s="78">
        <f t="array" ref="F201">SUM(IF('SAP report test'!$A$2:$A$2298=$A201,IF('SAP report test'!$D$2:$D$2298=F$3,'SAP report test'!$N$2:$N$2298)))-SUM(J201,N201,R201,V201,Z201,AD201,AH201,AL201,AP201)</f>
        <v>0</v>
      </c>
      <c r="G201" s="78">
        <f t="array" ref="G201">SUM(IF('SAP report test'!$A$2:$A$2298=$A201,IF('SAP report test'!$D$2:$D$2298=G$3,'SAP report test'!$N$2:$N$2298)))-SUM(K201,O201,S201,W201,AA201,AE201,AI201,AM201,AQ201)</f>
        <v>0</v>
      </c>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S201" s="23"/>
      <c r="AT201" s="42"/>
      <c r="BJ201" s="23">
        <f t="shared" si="84"/>
        <v>0</v>
      </c>
      <c r="BK201" s="23">
        <f t="shared" si="85"/>
        <v>0</v>
      </c>
      <c r="BL201" s="23">
        <f t="shared" si="86"/>
        <v>0</v>
      </c>
      <c r="BM201" s="23">
        <f t="shared" si="87"/>
        <v>0</v>
      </c>
      <c r="BN201" s="23">
        <f t="shared" si="88"/>
        <v>0</v>
      </c>
      <c r="BO201" s="23">
        <f t="shared" si="89"/>
        <v>0</v>
      </c>
      <c r="BP201" s="23">
        <f t="shared" si="90"/>
        <v>0</v>
      </c>
      <c r="BQ201" s="23">
        <f t="shared" si="91"/>
        <v>0</v>
      </c>
      <c r="BR201" s="23">
        <f t="shared" ref="BR201:BR264" si="103">SUM(BJ201:BQ201)</f>
        <v>0</v>
      </c>
      <c r="BS201" s="23">
        <f t="shared" ref="BS201:BS264" si="104">SUM(AS201-BR201)</f>
        <v>0</v>
      </c>
      <c r="BT201" s="23">
        <f t="shared" ref="BT201:BT264" si="105">SUM(BJ201:BP201)</f>
        <v>0</v>
      </c>
      <c r="BX201" s="73">
        <v>2603</v>
      </c>
      <c r="BY201" s="25" t="s">
        <v>876</v>
      </c>
      <c r="BZ201" s="23">
        <f t="shared" si="92"/>
        <v>0</v>
      </c>
      <c r="CA201" s="130">
        <f t="shared" si="93"/>
        <v>0</v>
      </c>
      <c r="CB201" s="156">
        <f t="shared" si="94"/>
        <v>0</v>
      </c>
      <c r="CC201" s="156">
        <f t="shared" si="95"/>
        <v>0</v>
      </c>
      <c r="CD201" s="156">
        <f t="shared" si="96"/>
        <v>0</v>
      </c>
      <c r="CE201" s="156">
        <f t="shared" si="97"/>
        <v>0</v>
      </c>
      <c r="CG201" s="156">
        <f t="shared" si="98"/>
        <v>0</v>
      </c>
      <c r="CH201" s="156">
        <f t="shared" si="99"/>
        <v>0</v>
      </c>
      <c r="CJ201" s="204" t="str">
        <f t="shared" si="100"/>
        <v>ok</v>
      </c>
      <c r="CK201" s="205">
        <f t="shared" si="82"/>
        <v>0</v>
      </c>
      <c r="CL201">
        <f t="shared" ref="CL201:CL264" si="106">IF(CK201&gt;0,1,0)</f>
        <v>0</v>
      </c>
      <c r="CN201" s="216">
        <f t="shared" si="101"/>
        <v>0</v>
      </c>
      <c r="CO201" s="216">
        <f t="shared" si="102"/>
        <v>0</v>
      </c>
      <c r="CP201" s="216">
        <f t="shared" si="81"/>
        <v>0</v>
      </c>
      <c r="CQ201" s="156">
        <f t="shared" si="83"/>
        <v>0</v>
      </c>
    </row>
    <row r="202" spans="1:95" x14ac:dyDescent="0.2">
      <c r="A202" s="73">
        <v>2605</v>
      </c>
      <c r="B202" s="25" t="s">
        <v>948</v>
      </c>
      <c r="C202" s="25" t="s">
        <v>702</v>
      </c>
      <c r="D202" s="78"/>
      <c r="E202" s="78"/>
      <c r="F202" s="78"/>
      <c r="G202" s="78"/>
      <c r="H202" s="147">
        <f t="array" ref="H202">SUM(IF('SAP report test'!$A$2:$A$2298=$A202,IF('SAP report test'!$D$2:$D$2298="CI04",'SAP report test'!$N$2:$N$2298)))</f>
        <v>0</v>
      </c>
      <c r="I202" s="148"/>
      <c r="J202" s="148"/>
      <c r="K202" s="149"/>
      <c r="L202" s="147">
        <f>SUMIF(Balances!$A$5:$A$313,$A202,Balances!$P$5:$P$313)-SUMIF(Funding!$A$6:$A$294,$A202,Funding!$D$6:$D$294)</f>
        <v>0</v>
      </c>
      <c r="M202" s="148"/>
      <c r="N202" s="148"/>
      <c r="O202" s="149"/>
      <c r="P202" s="147">
        <f>SUMIF(Balances!$A$5:$A$313,$A202,Balances!$Q$5:$Q$313)-SUMIF(Funding!$A$6:$A$294,$A202,Funding!$E$6:$E$294)</f>
        <v>0</v>
      </c>
      <c r="Q202" s="148"/>
      <c r="R202" s="148"/>
      <c r="S202" s="149"/>
      <c r="T202" s="147">
        <f>SUMIF(Balances!$A$5:$A$313,$A202,Balances!$R$5:$R$313)-SUMIF(Funding!$A$6:$A$294,$A202,Funding!$F$6:$F$294)</f>
        <v>0</v>
      </c>
      <c r="U202" s="148"/>
      <c r="V202" s="148"/>
      <c r="W202" s="149"/>
      <c r="X202" s="147">
        <f>SUMIF(Balances!$A$7:$A$313,$A202,Balances!$S$7:$S$313)</f>
        <v>0</v>
      </c>
      <c r="Y202" s="148"/>
      <c r="Z202" s="148"/>
      <c r="AA202" s="149"/>
      <c r="AB202" s="147">
        <f>SUMIF(Balances!$A$7:$A$313,$A202,Balances!$T$7:$T$313)</f>
        <v>0</v>
      </c>
      <c r="AC202" s="148"/>
      <c r="AD202" s="148"/>
      <c r="AE202" s="149"/>
      <c r="AF202" s="147"/>
      <c r="AG202" s="148"/>
      <c r="AH202" s="148"/>
      <c r="AI202" s="149"/>
      <c r="AJ202" s="147">
        <f t="array" ref="AJ202">SUM(IF('SAP report test'!$A$2:$A$2298=$A202,IF('SAP report test'!$D$2:$D$2298="CI03",'SAP report test'!$N$2:$N$2298)))+SUMIF(Balances!$A$7:$A$313,$A202,Balances!$V$7:$V$313)</f>
        <v>0</v>
      </c>
      <c r="AK202" s="148"/>
      <c r="AL202" s="148"/>
      <c r="AM202" s="149"/>
      <c r="AN202" s="147">
        <f>SUMIF(Balances!$A$5:$A$313,$A202,Balances!$O$5:$O$313)-SUMIF(Funding!$A$6:$A$294,$A202,Funding!$K$6:$K$294)</f>
        <v>-35427.25</v>
      </c>
      <c r="AO202" s="148"/>
      <c r="AP202" s="148"/>
      <c r="AQ202" s="149"/>
      <c r="AS202" s="23">
        <f>SUM(D202:AQ203)</f>
        <v>-29102.32</v>
      </c>
      <c r="AT202" s="42"/>
      <c r="AU202" s="23">
        <f>SUM(AS202:AT202)</f>
        <v>-29102.32</v>
      </c>
      <c r="AW202" s="23">
        <f>SUM(AN202:AQ203)</f>
        <v>-29102.25</v>
      </c>
      <c r="AX202" s="23">
        <f>SUM(H202:K203)</f>
        <v>0</v>
      </c>
      <c r="AY202" s="23">
        <f>SUM(L202:O203)</f>
        <v>0</v>
      </c>
      <c r="AZ202" s="23">
        <f>SUM(P202:S203)</f>
        <v>0</v>
      </c>
      <c r="BA202" s="23">
        <f>SUM(T202:W203)</f>
        <v>0</v>
      </c>
      <c r="BB202" s="23">
        <f>SUM(X202:AA203)</f>
        <v>0</v>
      </c>
      <c r="BC202" s="23">
        <f>SUM(AB202:AE203)</f>
        <v>0</v>
      </c>
      <c r="BD202" s="23">
        <f>SUM(AF202:AI203)</f>
        <v>0</v>
      </c>
      <c r="BE202" s="23">
        <f>SUM(AJ202:AM203)</f>
        <v>0</v>
      </c>
      <c r="BF202" s="23">
        <f>SUM(AW202:BE202)</f>
        <v>-29102.25</v>
      </c>
      <c r="BG202" s="23">
        <f>SUM(AS202-BF202)</f>
        <v>-6.9999999999708962E-2</v>
      </c>
      <c r="BH202" s="23">
        <f>SUM(AW202:BD202)</f>
        <v>-29102.25</v>
      </c>
      <c r="BJ202" s="23">
        <f t="shared" si="84"/>
        <v>-29102.25</v>
      </c>
      <c r="BK202" s="23">
        <f t="shared" si="85"/>
        <v>0</v>
      </c>
      <c r="BL202" s="23">
        <f t="shared" si="86"/>
        <v>0</v>
      </c>
      <c r="BM202" s="23">
        <f t="shared" si="87"/>
        <v>0</v>
      </c>
      <c r="BN202" s="23">
        <f t="shared" si="88"/>
        <v>0</v>
      </c>
      <c r="BO202" s="23">
        <f t="shared" si="89"/>
        <v>0</v>
      </c>
      <c r="BP202" s="23">
        <f t="shared" si="90"/>
        <v>0</v>
      </c>
      <c r="BQ202" s="23">
        <f t="shared" si="91"/>
        <v>0</v>
      </c>
      <c r="BR202" s="23">
        <f t="shared" si="103"/>
        <v>-29102.25</v>
      </c>
      <c r="BS202" s="23">
        <f t="shared" si="104"/>
        <v>-6.9999999999708962E-2</v>
      </c>
      <c r="BT202" s="23">
        <f t="shared" si="105"/>
        <v>-29102.25</v>
      </c>
      <c r="BX202" s="73">
        <v>2605</v>
      </c>
      <c r="BY202" s="25" t="s">
        <v>948</v>
      </c>
      <c r="BZ202" s="23">
        <f t="shared" si="92"/>
        <v>-29102.25</v>
      </c>
      <c r="CA202" s="130">
        <f t="shared" si="93"/>
        <v>0</v>
      </c>
      <c r="CB202" s="156">
        <f t="shared" si="94"/>
        <v>-29102.25</v>
      </c>
      <c r="CC202" s="156">
        <f t="shared" si="95"/>
        <v>-29102</v>
      </c>
      <c r="CD202" s="156">
        <f t="shared" si="96"/>
        <v>0</v>
      </c>
      <c r="CE202" s="156">
        <f t="shared" si="97"/>
        <v>-29102</v>
      </c>
      <c r="CG202" s="156">
        <f t="shared" si="98"/>
        <v>-0.25</v>
      </c>
      <c r="CH202" s="156">
        <f t="shared" si="99"/>
        <v>0</v>
      </c>
      <c r="CJ202" s="204" t="str">
        <f t="shared" si="100"/>
        <v>ok</v>
      </c>
      <c r="CK202" s="205">
        <f t="shared" si="82"/>
        <v>0</v>
      </c>
      <c r="CL202">
        <f t="shared" si="106"/>
        <v>0</v>
      </c>
      <c r="CN202" s="216">
        <f t="shared" si="101"/>
        <v>-29102.25</v>
      </c>
      <c r="CO202" s="216">
        <f t="shared" si="102"/>
        <v>0</v>
      </c>
      <c r="CP202" s="216">
        <f t="shared" si="81"/>
        <v>-29102.25</v>
      </c>
      <c r="CQ202" s="156">
        <f t="shared" si="83"/>
        <v>0</v>
      </c>
    </row>
    <row r="203" spans="1:95" x14ac:dyDescent="0.2">
      <c r="A203" s="73">
        <v>2605</v>
      </c>
      <c r="B203" s="25" t="s">
        <v>948</v>
      </c>
      <c r="C203" s="25" t="s">
        <v>703</v>
      </c>
      <c r="D203" s="78">
        <f t="array" ref="D203">SUM(IF('SAP report test'!$A$2:$A$2298=$A203,IF('SAP report test'!$D$2:$D$2298=D$3,'SAP report test'!$N$2:$N$2298)))-SUM(H203,L203,P203,T203,X203,AB203,AF203,AJ203,AN203)</f>
        <v>0</v>
      </c>
      <c r="E203" s="78">
        <f t="array" ref="E203">SUM(IF('SAP report test'!$A$2:$A$2298=$A203,IF('SAP report test'!$D$2:$D$2298=E$3,'SAP report test'!$N$2:$N$2298)))-SUM(I203,M203,Q203,U203,Y203,AC203,AG203,AK203,AO203)</f>
        <v>0</v>
      </c>
      <c r="F203" s="78">
        <f t="array" ref="F203">SUM(IF('SAP report test'!$A$2:$A$2298=$A203,IF('SAP report test'!$D$2:$D$2298=F$3,'SAP report test'!$N$2:$N$2298)))-SUM(J203,N203,R203,V203,Z203,AD203,AH203,AL203,AP203)</f>
        <v>0</v>
      </c>
      <c r="G203" s="78">
        <f t="array" ref="G203">SUM(IF('SAP report test'!$A$2:$A$2298=$A203,IF('SAP report test'!$D$2:$D$2298=G$3,'SAP report test'!$N$2:$N$2298)))-SUM(K203,O203,S203,W203,AA203,AE203,AI203,AM203,AQ203)</f>
        <v>-6.9999999999708962E-2</v>
      </c>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v>6325</v>
      </c>
      <c r="AS203" s="23"/>
      <c r="AT203" s="42"/>
      <c r="BJ203" s="23">
        <f t="shared" si="84"/>
        <v>0</v>
      </c>
      <c r="BK203" s="23">
        <f t="shared" si="85"/>
        <v>0</v>
      </c>
      <c r="BL203" s="23">
        <f t="shared" si="86"/>
        <v>0</v>
      </c>
      <c r="BM203" s="23">
        <f t="shared" si="87"/>
        <v>0</v>
      </c>
      <c r="BN203" s="23">
        <f t="shared" si="88"/>
        <v>0</v>
      </c>
      <c r="BO203" s="23">
        <f t="shared" si="89"/>
        <v>0</v>
      </c>
      <c r="BP203" s="23">
        <f t="shared" si="90"/>
        <v>0</v>
      </c>
      <c r="BQ203" s="23">
        <f t="shared" si="91"/>
        <v>0</v>
      </c>
      <c r="BR203" s="23">
        <f t="shared" si="103"/>
        <v>0</v>
      </c>
      <c r="BS203" s="23">
        <f t="shared" si="104"/>
        <v>0</v>
      </c>
      <c r="BT203" s="23">
        <f t="shared" si="105"/>
        <v>0</v>
      </c>
      <c r="BX203" s="73">
        <v>2605</v>
      </c>
      <c r="BY203" s="25" t="s">
        <v>948</v>
      </c>
      <c r="BZ203" s="23">
        <f t="shared" si="92"/>
        <v>0</v>
      </c>
      <c r="CA203" s="130">
        <f t="shared" si="93"/>
        <v>0</v>
      </c>
      <c r="CB203" s="156">
        <f t="shared" si="94"/>
        <v>0</v>
      </c>
      <c r="CC203" s="156">
        <f t="shared" si="95"/>
        <v>0</v>
      </c>
      <c r="CD203" s="156">
        <f t="shared" si="96"/>
        <v>0</v>
      </c>
      <c r="CE203" s="156">
        <f t="shared" si="97"/>
        <v>0</v>
      </c>
      <c r="CG203" s="156">
        <f t="shared" si="98"/>
        <v>0</v>
      </c>
      <c r="CH203" s="156">
        <f t="shared" si="99"/>
        <v>0</v>
      </c>
      <c r="CJ203" s="204" t="str">
        <f t="shared" si="100"/>
        <v>ok</v>
      </c>
      <c r="CK203" s="205">
        <f t="shared" si="82"/>
        <v>0</v>
      </c>
      <c r="CL203">
        <f t="shared" si="106"/>
        <v>0</v>
      </c>
      <c r="CN203" s="216">
        <f t="shared" si="101"/>
        <v>0</v>
      </c>
      <c r="CO203" s="216">
        <f t="shared" si="102"/>
        <v>0</v>
      </c>
      <c r="CP203" s="216">
        <f t="shared" si="81"/>
        <v>0</v>
      </c>
      <c r="CQ203" s="156">
        <f t="shared" si="83"/>
        <v>0</v>
      </c>
    </row>
    <row r="204" spans="1:95" x14ac:dyDescent="0.2">
      <c r="A204" s="73">
        <v>2606</v>
      </c>
      <c r="B204" s="25" t="s">
        <v>1088</v>
      </c>
      <c r="C204" s="25" t="s">
        <v>702</v>
      </c>
      <c r="D204" s="78"/>
      <c r="E204" s="78"/>
      <c r="F204" s="78"/>
      <c r="G204" s="78"/>
      <c r="H204" s="147">
        <f t="array" ref="H204">SUM(IF('SAP report test'!$A$2:$A$2298=$A204,IF('SAP report test'!$D$2:$D$2298="CI04",'SAP report test'!$N$2:$N$2298)))</f>
        <v>0</v>
      </c>
      <c r="I204" s="148"/>
      <c r="J204" s="148"/>
      <c r="K204" s="149"/>
      <c r="L204" s="147">
        <f>SUMIF(Balances!$A$5:$A$313,$A204,Balances!$P$5:$P$313)-SUMIF(Funding!$A$6:$A$294,$A204,Funding!$D$6:$D$294)</f>
        <v>0</v>
      </c>
      <c r="M204" s="148"/>
      <c r="N204" s="148"/>
      <c r="O204" s="149"/>
      <c r="P204" s="147">
        <f>SUMIF(Balances!$A$5:$A$313,$A204,Balances!$Q$5:$Q$313)-SUMIF(Funding!$A$6:$A$294,$A204,Funding!$E$6:$E$294)</f>
        <v>0</v>
      </c>
      <c r="Q204" s="148"/>
      <c r="R204" s="148"/>
      <c r="S204" s="149"/>
      <c r="T204" s="147">
        <f>SUMIF(Balances!$A$5:$A$313,$A204,Balances!$R$5:$R$313)-SUMIF(Funding!$A$6:$A$294,$A204,Funding!$F$6:$F$294)</f>
        <v>0</v>
      </c>
      <c r="U204" s="148"/>
      <c r="V204" s="148"/>
      <c r="W204" s="149"/>
      <c r="X204" s="147">
        <f>SUMIF(Balances!$A$7:$A$313,$A204,Balances!$S$7:$S$313)</f>
        <v>0</v>
      </c>
      <c r="Y204" s="148"/>
      <c r="Z204" s="148"/>
      <c r="AA204" s="149"/>
      <c r="AB204" s="147">
        <f>SUMIF(Balances!$A$7:$A$313,$A204,Balances!$T$7:$T$313)</f>
        <v>0</v>
      </c>
      <c r="AC204" s="148"/>
      <c r="AD204" s="148"/>
      <c r="AE204" s="149"/>
      <c r="AF204" s="147"/>
      <c r="AG204" s="148"/>
      <c r="AH204" s="148"/>
      <c r="AI204" s="149"/>
      <c r="AJ204" s="147">
        <f t="array" ref="AJ204">SUM(IF('SAP report test'!$A$2:$A$2298=$A204,IF('SAP report test'!$D$2:$D$2298="CI03",'SAP report test'!$N$2:$N$2298)))+SUMIF(Balances!$A$7:$A$313,$A204,Balances!$V$7:$V$313)</f>
        <v>0</v>
      </c>
      <c r="AK204" s="148"/>
      <c r="AL204" s="148"/>
      <c r="AM204" s="149"/>
      <c r="AN204" s="147">
        <f>SUMIF(Balances!$A$5:$A$313,$A204,Balances!$O$5:$O$313)-SUMIF(Funding!$A$6:$A$294,$A204,Funding!$K$6:$K$294)</f>
        <v>0</v>
      </c>
      <c r="AO204" s="148"/>
      <c r="AP204" s="148"/>
      <c r="AQ204" s="149"/>
      <c r="AS204" s="23">
        <f>SUM(D204:AQ205)</f>
        <v>0</v>
      </c>
      <c r="AT204" s="130"/>
      <c r="AU204" s="23">
        <f>SUM(AS204:AT204)</f>
        <v>0</v>
      </c>
      <c r="AW204" s="23">
        <f>SUM(AN204:AQ205)</f>
        <v>0</v>
      </c>
      <c r="AX204" s="23">
        <f>SUM(H204:K205)</f>
        <v>0</v>
      </c>
      <c r="AY204" s="23">
        <f>SUM(L204:O205)</f>
        <v>0</v>
      </c>
      <c r="AZ204" s="23">
        <f>SUM(P204:S205)</f>
        <v>0</v>
      </c>
      <c r="BA204" s="23">
        <f>SUM(T204:W205)</f>
        <v>0</v>
      </c>
      <c r="BB204" s="23">
        <f>SUM(X204:AA205)</f>
        <v>0</v>
      </c>
      <c r="BC204" s="23">
        <f>SUM(AB204:AE205)</f>
        <v>0</v>
      </c>
      <c r="BD204" s="23">
        <f>SUM(AF204:AI205)</f>
        <v>0</v>
      </c>
      <c r="BE204" s="23">
        <f>SUM(AJ204:AM205)</f>
        <v>0</v>
      </c>
      <c r="BF204" s="23">
        <f>SUM(AW204:BE204)</f>
        <v>0</v>
      </c>
      <c r="BG204" s="23">
        <f>SUM(AS204-BF204)</f>
        <v>0</v>
      </c>
      <c r="BH204" s="23">
        <f>SUM(AW204:BD204)</f>
        <v>0</v>
      </c>
      <c r="BJ204" s="23">
        <f t="shared" si="84"/>
        <v>0</v>
      </c>
      <c r="BK204" s="23">
        <f t="shared" si="85"/>
        <v>0</v>
      </c>
      <c r="BL204" s="23">
        <f t="shared" si="86"/>
        <v>0</v>
      </c>
      <c r="BM204" s="23">
        <f t="shared" si="87"/>
        <v>0</v>
      </c>
      <c r="BN204" s="23">
        <f t="shared" si="88"/>
        <v>0</v>
      </c>
      <c r="BO204" s="23">
        <f t="shared" si="89"/>
        <v>0</v>
      </c>
      <c r="BP204" s="23">
        <f t="shared" si="90"/>
        <v>0</v>
      </c>
      <c r="BQ204" s="23">
        <f t="shared" si="91"/>
        <v>0</v>
      </c>
      <c r="BR204" s="23">
        <f t="shared" si="103"/>
        <v>0</v>
      </c>
      <c r="BS204" s="23">
        <f t="shared" si="104"/>
        <v>0</v>
      </c>
      <c r="BT204" s="23">
        <f t="shared" si="105"/>
        <v>0</v>
      </c>
      <c r="BX204" s="73">
        <v>2606</v>
      </c>
      <c r="BY204" s="25" t="s">
        <v>1088</v>
      </c>
      <c r="BZ204" s="23">
        <f t="shared" si="92"/>
        <v>0</v>
      </c>
      <c r="CA204" s="130">
        <f t="shared" si="93"/>
        <v>0</v>
      </c>
      <c r="CB204" s="156">
        <f t="shared" si="94"/>
        <v>0</v>
      </c>
      <c r="CC204" s="156">
        <f t="shared" si="95"/>
        <v>0</v>
      </c>
      <c r="CD204" s="156">
        <f t="shared" si="96"/>
        <v>0</v>
      </c>
      <c r="CE204" s="156">
        <f t="shared" si="97"/>
        <v>0</v>
      </c>
      <c r="CG204" s="156">
        <f t="shared" si="98"/>
        <v>0</v>
      </c>
      <c r="CH204" s="156">
        <f t="shared" si="99"/>
        <v>0</v>
      </c>
      <c r="CJ204" s="204" t="str">
        <f t="shared" si="100"/>
        <v>ok</v>
      </c>
      <c r="CK204" s="205">
        <f t="shared" si="82"/>
        <v>0</v>
      </c>
      <c r="CL204">
        <f t="shared" si="106"/>
        <v>0</v>
      </c>
      <c r="CN204" s="216">
        <f t="shared" si="101"/>
        <v>0</v>
      </c>
      <c r="CO204" s="216">
        <f t="shared" si="102"/>
        <v>0</v>
      </c>
      <c r="CP204" s="216">
        <f t="shared" si="81"/>
        <v>0</v>
      </c>
      <c r="CQ204" s="156">
        <f t="shared" si="83"/>
        <v>0</v>
      </c>
    </row>
    <row r="205" spans="1:95" x14ac:dyDescent="0.2">
      <c r="A205" s="73">
        <v>2606</v>
      </c>
      <c r="B205" s="25" t="s">
        <v>1088</v>
      </c>
      <c r="C205" s="25" t="s">
        <v>703</v>
      </c>
      <c r="D205" s="78">
        <f t="array" ref="D205">SUM(IF('SAP report test'!$A$2:$A$2298=$A205,IF('SAP report test'!$D$2:$D$2298=D$3,'SAP report test'!$N$2:$N$2298)))-SUM(H205,L205,P205,T205,X205,AB205,AF205,AJ205,AN205)</f>
        <v>0</v>
      </c>
      <c r="E205" s="78">
        <f t="array" ref="E205">SUM(IF('SAP report test'!$A$2:$A$2298=$A205,IF('SAP report test'!$D$2:$D$2298=E$3,'SAP report test'!$N$2:$N$2298)))-SUM(I205,M205,Q205,U205,Y205,AC205,AG205,AK205,AO205)</f>
        <v>0</v>
      </c>
      <c r="F205" s="78">
        <f t="array" ref="F205">SUM(IF('SAP report test'!$A$2:$A$2298=$A205,IF('SAP report test'!$D$2:$D$2298=F$3,'SAP report test'!$N$2:$N$2298)))-SUM(J205,N205,R205,V205,Z205,AD205,AH205,AL205,AP205)</f>
        <v>0</v>
      </c>
      <c r="G205" s="78">
        <f t="array" ref="G205">SUM(IF('SAP report test'!$A$2:$A$2298=$A205,IF('SAP report test'!$D$2:$D$2298=G$3,'SAP report test'!$N$2:$N$2298)))-SUM(K205,O205,S205,W205,AA205,AE205,AI205,AM205,AQ205)</f>
        <v>0</v>
      </c>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S205" s="23"/>
      <c r="AT205" s="42"/>
      <c r="BJ205" s="23">
        <f t="shared" si="84"/>
        <v>0</v>
      </c>
      <c r="BK205" s="23">
        <f t="shared" si="85"/>
        <v>0</v>
      </c>
      <c r="BL205" s="23">
        <f t="shared" si="86"/>
        <v>0</v>
      </c>
      <c r="BM205" s="23">
        <f t="shared" si="87"/>
        <v>0</v>
      </c>
      <c r="BN205" s="23">
        <f t="shared" si="88"/>
        <v>0</v>
      </c>
      <c r="BO205" s="23">
        <f t="shared" si="89"/>
        <v>0</v>
      </c>
      <c r="BP205" s="23">
        <f t="shared" si="90"/>
        <v>0</v>
      </c>
      <c r="BQ205" s="23">
        <f t="shared" si="91"/>
        <v>0</v>
      </c>
      <c r="BR205" s="23">
        <f t="shared" si="103"/>
        <v>0</v>
      </c>
      <c r="BS205" s="23">
        <f t="shared" si="104"/>
        <v>0</v>
      </c>
      <c r="BT205" s="23">
        <f t="shared" si="105"/>
        <v>0</v>
      </c>
      <c r="BX205" s="73">
        <v>2606</v>
      </c>
      <c r="BY205" s="25" t="s">
        <v>1088</v>
      </c>
      <c r="BZ205" s="23">
        <f t="shared" si="92"/>
        <v>0</v>
      </c>
      <c r="CA205" s="130">
        <f t="shared" si="93"/>
        <v>0</v>
      </c>
      <c r="CB205" s="156">
        <f t="shared" si="94"/>
        <v>0</v>
      </c>
      <c r="CC205" s="156">
        <f t="shared" si="95"/>
        <v>0</v>
      </c>
      <c r="CD205" s="156">
        <f t="shared" si="96"/>
        <v>0</v>
      </c>
      <c r="CE205" s="156">
        <f t="shared" si="97"/>
        <v>0</v>
      </c>
      <c r="CG205" s="156">
        <f t="shared" si="98"/>
        <v>0</v>
      </c>
      <c r="CH205" s="156">
        <f t="shared" si="99"/>
        <v>0</v>
      </c>
      <c r="CJ205" s="204" t="str">
        <f t="shared" si="100"/>
        <v>ok</v>
      </c>
      <c r="CK205" s="205">
        <f t="shared" si="82"/>
        <v>0</v>
      </c>
      <c r="CL205">
        <f t="shared" si="106"/>
        <v>0</v>
      </c>
      <c r="CN205" s="216">
        <f t="shared" si="101"/>
        <v>0</v>
      </c>
      <c r="CO205" s="216">
        <f t="shared" si="102"/>
        <v>0</v>
      </c>
      <c r="CP205" s="216">
        <f t="shared" si="81"/>
        <v>0</v>
      </c>
      <c r="CQ205" s="156">
        <f t="shared" si="83"/>
        <v>0</v>
      </c>
    </row>
    <row r="206" spans="1:95" x14ac:dyDescent="0.2">
      <c r="A206" s="73">
        <v>2607</v>
      </c>
      <c r="B206" s="25" t="s">
        <v>949</v>
      </c>
      <c r="C206" s="25" t="s">
        <v>702</v>
      </c>
      <c r="D206" s="78"/>
      <c r="E206" s="78"/>
      <c r="F206" s="78"/>
      <c r="G206" s="78"/>
      <c r="H206" s="147">
        <f t="array" ref="H206">SUM(IF('SAP report test'!$A$2:$A$2298=$A206,IF('SAP report test'!$D$2:$D$2298="CI04",'SAP report test'!$N$2:$N$2298)))</f>
        <v>0</v>
      </c>
      <c r="I206" s="148"/>
      <c r="J206" s="148"/>
      <c r="K206" s="149"/>
      <c r="L206" s="147">
        <f>SUMIF(Balances!$A$5:$A$313,$A206,Balances!$P$5:$P$313)-SUMIF(Funding!$A$6:$A$294,$A206,Funding!$D$6:$D$294)</f>
        <v>0</v>
      </c>
      <c r="M206" s="148"/>
      <c r="N206" s="148"/>
      <c r="O206" s="149"/>
      <c r="P206" s="147">
        <f>SUMIF(Balances!$A$5:$A$313,$A206,Balances!$Q$5:$Q$313)-SUMIF(Funding!$A$6:$A$294,$A206,Funding!$E$6:$E$294)</f>
        <v>0</v>
      </c>
      <c r="Q206" s="148"/>
      <c r="R206" s="148"/>
      <c r="S206" s="149"/>
      <c r="T206" s="147">
        <f>SUMIF(Balances!$A$5:$A$313,$A206,Balances!$R$5:$R$313)-SUMIF(Funding!$A$6:$A$294,$A206,Funding!$F$6:$F$294)</f>
        <v>0</v>
      </c>
      <c r="U206" s="148"/>
      <c r="V206" s="148"/>
      <c r="W206" s="149"/>
      <c r="X206" s="147">
        <f>SUMIF(Balances!$A$7:$A$313,$A206,Balances!$S$7:$S$313)</f>
        <v>0</v>
      </c>
      <c r="Y206" s="148"/>
      <c r="Z206" s="148"/>
      <c r="AA206" s="149"/>
      <c r="AB206" s="147">
        <f>SUMIF(Balances!$A$7:$A$313,$A206,Balances!$T$7:$T$313)</f>
        <v>0</v>
      </c>
      <c r="AC206" s="148"/>
      <c r="AD206" s="148"/>
      <c r="AE206" s="149"/>
      <c r="AF206" s="147"/>
      <c r="AG206" s="148"/>
      <c r="AH206" s="148"/>
      <c r="AI206" s="149"/>
      <c r="AJ206" s="147">
        <f t="array" ref="AJ206">SUM(IF('SAP report test'!$A$2:$A$2298=$A206,IF('SAP report test'!$D$2:$D$2298="CI03",'SAP report test'!$N$2:$N$2298)))+SUMIF(Balances!$A$7:$A$313,$A206,Balances!$V$7:$V$313)</f>
        <v>0</v>
      </c>
      <c r="AK206" s="148"/>
      <c r="AL206" s="148"/>
      <c r="AM206" s="149"/>
      <c r="AN206" s="147">
        <f>SUMIF(Balances!$A$5:$A$313,$A206,Balances!$O$5:$O$313)-SUMIF(Funding!$A$6:$A$294,$A206,Funding!$K$6:$K$294)</f>
        <v>0</v>
      </c>
      <c r="AO206" s="148"/>
      <c r="AP206" s="148"/>
      <c r="AQ206" s="149"/>
      <c r="AS206" s="23">
        <f>SUM(D206:AQ207)</f>
        <v>0</v>
      </c>
      <c r="AT206" s="42"/>
      <c r="AU206" s="23">
        <f>SUM(AS206:AT206)</f>
        <v>0</v>
      </c>
      <c r="AW206" s="23">
        <f>SUM(AN206:AQ207)</f>
        <v>0</v>
      </c>
      <c r="AX206" s="23">
        <f>SUM(H206:K207)</f>
        <v>0</v>
      </c>
      <c r="AY206" s="23">
        <f>SUM(L206:O207)</f>
        <v>0</v>
      </c>
      <c r="AZ206" s="23">
        <f>SUM(P206:S207)</f>
        <v>0</v>
      </c>
      <c r="BA206" s="23">
        <f>SUM(T206:W207)</f>
        <v>0</v>
      </c>
      <c r="BB206" s="23">
        <f>SUM(X206:AA207)</f>
        <v>0</v>
      </c>
      <c r="BC206" s="23">
        <f>SUM(AB206:AE207)</f>
        <v>0</v>
      </c>
      <c r="BD206" s="23">
        <f>SUM(AF206:AI207)</f>
        <v>0</v>
      </c>
      <c r="BE206" s="23">
        <f>SUM(AJ206:AM207)</f>
        <v>0</v>
      </c>
      <c r="BF206" s="23">
        <f>SUM(AW206:BE206)</f>
        <v>0</v>
      </c>
      <c r="BG206" s="23">
        <f>SUM(AS206-BF206)</f>
        <v>0</v>
      </c>
      <c r="BH206" s="23">
        <f>SUM(AW206:BD206)</f>
        <v>0</v>
      </c>
      <c r="BJ206" s="23">
        <f t="shared" si="84"/>
        <v>0</v>
      </c>
      <c r="BK206" s="23">
        <f t="shared" si="85"/>
        <v>0</v>
      </c>
      <c r="BL206" s="23">
        <f t="shared" si="86"/>
        <v>0</v>
      </c>
      <c r="BM206" s="23">
        <f t="shared" si="87"/>
        <v>0</v>
      </c>
      <c r="BN206" s="23">
        <f t="shared" si="88"/>
        <v>0</v>
      </c>
      <c r="BO206" s="23">
        <f t="shared" si="89"/>
        <v>0</v>
      </c>
      <c r="BP206" s="23">
        <f t="shared" si="90"/>
        <v>0</v>
      </c>
      <c r="BQ206" s="23">
        <f t="shared" si="91"/>
        <v>0</v>
      </c>
      <c r="BR206" s="23">
        <f t="shared" si="103"/>
        <v>0</v>
      </c>
      <c r="BS206" s="23">
        <f t="shared" si="104"/>
        <v>0</v>
      </c>
      <c r="BT206" s="23">
        <f t="shared" si="105"/>
        <v>0</v>
      </c>
      <c r="BX206" s="73">
        <v>2607</v>
      </c>
      <c r="BY206" s="25" t="s">
        <v>949</v>
      </c>
      <c r="BZ206" s="23">
        <f t="shared" si="92"/>
        <v>0</v>
      </c>
      <c r="CA206" s="130">
        <f t="shared" si="93"/>
        <v>0</v>
      </c>
      <c r="CB206" s="156">
        <f t="shared" si="94"/>
        <v>0</v>
      </c>
      <c r="CC206" s="156">
        <f t="shared" si="95"/>
        <v>0</v>
      </c>
      <c r="CD206" s="156">
        <f t="shared" si="96"/>
        <v>0</v>
      </c>
      <c r="CE206" s="156">
        <f t="shared" si="97"/>
        <v>0</v>
      </c>
      <c r="CG206" s="156">
        <f t="shared" si="98"/>
        <v>0</v>
      </c>
      <c r="CH206" s="156">
        <f t="shared" si="99"/>
        <v>0</v>
      </c>
      <c r="CJ206" s="204" t="str">
        <f t="shared" si="100"/>
        <v>ok</v>
      </c>
      <c r="CK206" s="205">
        <f t="shared" si="82"/>
        <v>0</v>
      </c>
      <c r="CL206">
        <f t="shared" si="106"/>
        <v>0</v>
      </c>
      <c r="CN206" s="216">
        <f t="shared" si="101"/>
        <v>0</v>
      </c>
      <c r="CO206" s="216">
        <f t="shared" si="102"/>
        <v>0</v>
      </c>
      <c r="CP206" s="216">
        <f t="shared" si="81"/>
        <v>0</v>
      </c>
      <c r="CQ206" s="156">
        <f t="shared" si="83"/>
        <v>0</v>
      </c>
    </row>
    <row r="207" spans="1:95" x14ac:dyDescent="0.2">
      <c r="A207" s="73">
        <v>2607</v>
      </c>
      <c r="B207" s="25" t="s">
        <v>949</v>
      </c>
      <c r="C207" s="25" t="s">
        <v>703</v>
      </c>
      <c r="D207" s="78">
        <f t="array" ref="D207">SUM(IF('SAP report test'!$A$2:$A$2298=$A207,IF('SAP report test'!$D$2:$D$2298=D$3,'SAP report test'!$N$2:$N$2298)))-SUM(H207,L207,P207,T207,X207,AB207,AF207,AJ207,AN207)</f>
        <v>0</v>
      </c>
      <c r="E207" s="78">
        <f t="array" ref="E207">SUM(IF('SAP report test'!$A$2:$A$2298=$A207,IF('SAP report test'!$D$2:$D$2298=E$3,'SAP report test'!$N$2:$N$2298)))-SUM(I207,M207,Q207,U207,Y207,AC207,AG207,AK207,AO207)</f>
        <v>0</v>
      </c>
      <c r="F207" s="78">
        <f t="array" ref="F207">SUM(IF('SAP report test'!$A$2:$A$2298=$A207,IF('SAP report test'!$D$2:$D$2298=F$3,'SAP report test'!$N$2:$N$2298)))-SUM(J207,N207,R207,V207,Z207,AD207,AH207,AL207,AP207)</f>
        <v>0</v>
      </c>
      <c r="G207" s="78">
        <f t="array" ref="G207">SUM(IF('SAP report test'!$A$2:$A$2298=$A207,IF('SAP report test'!$D$2:$D$2298=G$3,'SAP report test'!$N$2:$N$2298)))-SUM(K207,O207,S207,W207,AA207,AE207,AI207,AM207,AQ207)</f>
        <v>0</v>
      </c>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S207" s="23"/>
      <c r="AT207" s="42"/>
      <c r="BJ207" s="23">
        <f t="shared" si="84"/>
        <v>0</v>
      </c>
      <c r="BK207" s="23">
        <f t="shared" si="85"/>
        <v>0</v>
      </c>
      <c r="BL207" s="23">
        <f t="shared" si="86"/>
        <v>0</v>
      </c>
      <c r="BM207" s="23">
        <f t="shared" si="87"/>
        <v>0</v>
      </c>
      <c r="BN207" s="23">
        <f t="shared" si="88"/>
        <v>0</v>
      </c>
      <c r="BO207" s="23">
        <f t="shared" si="89"/>
        <v>0</v>
      </c>
      <c r="BP207" s="23">
        <f t="shared" si="90"/>
        <v>0</v>
      </c>
      <c r="BQ207" s="23">
        <f t="shared" si="91"/>
        <v>0</v>
      </c>
      <c r="BR207" s="23">
        <f t="shared" si="103"/>
        <v>0</v>
      </c>
      <c r="BS207" s="23">
        <f t="shared" si="104"/>
        <v>0</v>
      </c>
      <c r="BT207" s="23">
        <f t="shared" si="105"/>
        <v>0</v>
      </c>
      <c r="BX207" s="73">
        <v>2607</v>
      </c>
      <c r="BY207" s="25" t="s">
        <v>949</v>
      </c>
      <c r="BZ207" s="23">
        <f t="shared" si="92"/>
        <v>0</v>
      </c>
      <c r="CA207" s="130">
        <f t="shared" si="93"/>
        <v>0</v>
      </c>
      <c r="CB207" s="156">
        <f t="shared" si="94"/>
        <v>0</v>
      </c>
      <c r="CC207" s="156">
        <f t="shared" si="95"/>
        <v>0</v>
      </c>
      <c r="CD207" s="156">
        <f t="shared" si="96"/>
        <v>0</v>
      </c>
      <c r="CE207" s="156">
        <f t="shared" si="97"/>
        <v>0</v>
      </c>
      <c r="CG207" s="156">
        <f t="shared" si="98"/>
        <v>0</v>
      </c>
      <c r="CH207" s="156">
        <f t="shared" si="99"/>
        <v>0</v>
      </c>
      <c r="CJ207" s="204" t="str">
        <f t="shared" si="100"/>
        <v>ok</v>
      </c>
      <c r="CK207" s="205">
        <f t="shared" si="82"/>
        <v>0</v>
      </c>
      <c r="CL207">
        <f t="shared" si="106"/>
        <v>0</v>
      </c>
      <c r="CN207" s="216">
        <f t="shared" si="101"/>
        <v>0</v>
      </c>
      <c r="CO207" s="216">
        <f t="shared" si="102"/>
        <v>0</v>
      </c>
      <c r="CP207" s="216">
        <f t="shared" si="81"/>
        <v>0</v>
      </c>
      <c r="CQ207" s="156">
        <f t="shared" si="83"/>
        <v>0</v>
      </c>
    </row>
    <row r="208" spans="1:95" x14ac:dyDescent="0.2">
      <c r="A208" s="73">
        <v>2608</v>
      </c>
      <c r="B208" s="25" t="s">
        <v>877</v>
      </c>
      <c r="C208" s="25" t="s">
        <v>702</v>
      </c>
      <c r="D208" s="78"/>
      <c r="E208" s="78"/>
      <c r="F208" s="78"/>
      <c r="G208" s="78"/>
      <c r="H208" s="147">
        <f t="array" ref="H208">SUM(IF('SAP report test'!$A$2:$A$2298=$A208,IF('SAP report test'!$D$2:$D$2298="CI04",'SAP report test'!$N$2:$N$2298)))</f>
        <v>0</v>
      </c>
      <c r="I208" s="148"/>
      <c r="J208" s="148"/>
      <c r="K208" s="149"/>
      <c r="L208" s="147">
        <f>SUMIF(Balances!$A$5:$A$313,$A208,Balances!$P$5:$P$313)-SUMIF(Funding!$A$6:$A$294,$A208,Funding!$D$6:$D$294)</f>
        <v>0</v>
      </c>
      <c r="M208" s="148"/>
      <c r="N208" s="148"/>
      <c r="O208" s="149"/>
      <c r="P208" s="147">
        <f>SUMIF(Balances!$A$5:$A$313,$A208,Balances!$Q$5:$Q$313)-SUMIF(Funding!$A$6:$A$294,$A208,Funding!$E$6:$E$294)</f>
        <v>0</v>
      </c>
      <c r="Q208" s="148"/>
      <c r="R208" s="148"/>
      <c r="S208" s="149"/>
      <c r="T208" s="147">
        <f>SUMIF(Balances!$A$5:$A$313,$A208,Balances!$R$5:$R$313)-SUMIF(Funding!$A$6:$A$294,$A208,Funding!$F$6:$F$294)</f>
        <v>0</v>
      </c>
      <c r="U208" s="148"/>
      <c r="V208" s="148"/>
      <c r="W208" s="149"/>
      <c r="X208" s="147">
        <f>SUMIF(Balances!$A$7:$A$313,$A208,Balances!$S$7:$S$313)</f>
        <v>0</v>
      </c>
      <c r="Y208" s="148"/>
      <c r="Z208" s="148"/>
      <c r="AA208" s="149"/>
      <c r="AB208" s="147">
        <f>SUMIF(Balances!$A$7:$A$313,$A208,Balances!$T$7:$T$313)</f>
        <v>0</v>
      </c>
      <c r="AC208" s="148"/>
      <c r="AD208" s="148"/>
      <c r="AE208" s="149"/>
      <c r="AF208" s="147"/>
      <c r="AG208" s="148"/>
      <c r="AH208" s="148"/>
      <c r="AI208" s="149"/>
      <c r="AJ208" s="147">
        <f t="array" ref="AJ208">SUM(IF('SAP report test'!$A$2:$A$2298=$A208,IF('SAP report test'!$D$2:$D$2298="CI03",'SAP report test'!$N$2:$N$2298)))+SUMIF(Balances!$A$7:$A$313,$A208,Balances!$V$7:$V$313)</f>
        <v>0</v>
      </c>
      <c r="AK208" s="148"/>
      <c r="AL208" s="148"/>
      <c r="AM208" s="149"/>
      <c r="AN208" s="147">
        <f>SUMIF(Balances!$A$5:$A$313,$A208,Balances!$O$5:$O$313)-SUMIF(Funding!$A$6:$A$294,$A208,Funding!$K$6:$K$294)</f>
        <v>-66782.25</v>
      </c>
      <c r="AO208" s="148"/>
      <c r="AP208" s="148"/>
      <c r="AQ208" s="149"/>
      <c r="AS208" s="23">
        <f>SUM(D208:AQ209)</f>
        <v>-23302.51999999999</v>
      </c>
      <c r="AT208" s="42"/>
      <c r="AU208" s="23">
        <f>SUM(AS208:AT208)</f>
        <v>-23302.51999999999</v>
      </c>
      <c r="AW208" s="23">
        <f>SUM(AN208:AQ209)</f>
        <v>-23302.25</v>
      </c>
      <c r="AX208" s="23">
        <f>SUM(H208:K209)</f>
        <v>0</v>
      </c>
      <c r="AY208" s="23">
        <f>SUM(L208:O209)</f>
        <v>0</v>
      </c>
      <c r="AZ208" s="23">
        <f>SUM(P208:S209)</f>
        <v>0</v>
      </c>
      <c r="BA208" s="23">
        <f>SUM(T208:W209)</f>
        <v>0</v>
      </c>
      <c r="BB208" s="23">
        <f>SUM(X208:AA209)</f>
        <v>0</v>
      </c>
      <c r="BC208" s="23">
        <f>SUM(AB208:AE209)</f>
        <v>0</v>
      </c>
      <c r="BD208" s="23">
        <f>SUM(AF208:AI209)</f>
        <v>0</v>
      </c>
      <c r="BE208" s="23">
        <f>SUM(AJ208:AM209)</f>
        <v>0</v>
      </c>
      <c r="BF208" s="23">
        <f>SUM(AW208:BE208)</f>
        <v>-23302.25</v>
      </c>
      <c r="BG208" s="23">
        <f>SUM(AS208-BF208)</f>
        <v>-0.26999999998952262</v>
      </c>
      <c r="BH208" s="23">
        <f>SUM(AW208:BD208)</f>
        <v>-23302.25</v>
      </c>
      <c r="BJ208" s="23">
        <f t="shared" si="84"/>
        <v>-23302.25</v>
      </c>
      <c r="BK208" s="23">
        <f t="shared" si="85"/>
        <v>0</v>
      </c>
      <c r="BL208" s="23">
        <f t="shared" si="86"/>
        <v>0</v>
      </c>
      <c r="BM208" s="23">
        <f t="shared" si="87"/>
        <v>0</v>
      </c>
      <c r="BN208" s="23">
        <f t="shared" si="88"/>
        <v>0</v>
      </c>
      <c r="BO208" s="23">
        <f t="shared" si="89"/>
        <v>0</v>
      </c>
      <c r="BP208" s="23">
        <f t="shared" si="90"/>
        <v>0</v>
      </c>
      <c r="BQ208" s="23">
        <f t="shared" si="91"/>
        <v>0</v>
      </c>
      <c r="BR208" s="23">
        <f t="shared" si="103"/>
        <v>-23302.25</v>
      </c>
      <c r="BS208" s="23">
        <f t="shared" si="104"/>
        <v>-0.26999999998952262</v>
      </c>
      <c r="BT208" s="23">
        <f t="shared" si="105"/>
        <v>-23302.25</v>
      </c>
      <c r="BX208" s="73">
        <v>2608</v>
      </c>
      <c r="BY208" s="25" t="s">
        <v>877</v>
      </c>
      <c r="BZ208" s="23">
        <f t="shared" si="92"/>
        <v>-23302.25</v>
      </c>
      <c r="CA208" s="130">
        <f t="shared" si="93"/>
        <v>0</v>
      </c>
      <c r="CB208" s="156">
        <f t="shared" si="94"/>
        <v>-23302.25</v>
      </c>
      <c r="CC208" s="156">
        <f t="shared" si="95"/>
        <v>-23302</v>
      </c>
      <c r="CD208" s="156">
        <f t="shared" si="96"/>
        <v>0</v>
      </c>
      <c r="CE208" s="156">
        <f t="shared" si="97"/>
        <v>-23302</v>
      </c>
      <c r="CG208" s="156">
        <f t="shared" si="98"/>
        <v>-0.25</v>
      </c>
      <c r="CH208" s="156">
        <f t="shared" si="99"/>
        <v>0</v>
      </c>
      <c r="CJ208" s="204" t="str">
        <f t="shared" si="100"/>
        <v>ok</v>
      </c>
      <c r="CK208" s="205">
        <f t="shared" si="82"/>
        <v>0</v>
      </c>
      <c r="CL208">
        <f t="shared" si="106"/>
        <v>0</v>
      </c>
      <c r="CN208" s="216">
        <f t="shared" si="101"/>
        <v>-23302.25</v>
      </c>
      <c r="CO208" s="216">
        <f t="shared" si="102"/>
        <v>0</v>
      </c>
      <c r="CP208" s="216">
        <f t="shared" si="81"/>
        <v>-23302.25</v>
      </c>
      <c r="CQ208" s="156">
        <f t="shared" si="83"/>
        <v>0</v>
      </c>
    </row>
    <row r="209" spans="1:95" x14ac:dyDescent="0.2">
      <c r="A209" s="73">
        <v>2608</v>
      </c>
      <c r="B209" s="25" t="s">
        <v>877</v>
      </c>
      <c r="C209" s="25" t="s">
        <v>703</v>
      </c>
      <c r="D209" s="78">
        <f t="array" ref="D209">SUM(IF('SAP report test'!$A$2:$A$2298=$A209,IF('SAP report test'!$D$2:$D$2298=D$3,'SAP report test'!$N$2:$N$2298)))-SUM(H209,L209,P209,T209,X209,AB209,AF209,AJ209,AN209)</f>
        <v>0</v>
      </c>
      <c r="E209" s="78">
        <f t="array" ref="E209">SUM(IF('SAP report test'!$A$2:$A$2298=$A209,IF('SAP report test'!$D$2:$D$2298=E$3,'SAP report test'!$N$2:$N$2298)))-SUM(I209,M209,Q209,U209,Y209,AC209,AG209,AK209,AO209)</f>
        <v>-0.26999999999679858</v>
      </c>
      <c r="F209" s="78">
        <f t="array" ref="F209">SUM(IF('SAP report test'!$A$2:$A$2298=$A209,IF('SAP report test'!$D$2:$D$2298=F$3,'SAP report test'!$N$2:$N$2298)))-SUM(J209,N209,R209,V209,Z209,AD209,AH209,AL209,AP209)</f>
        <v>0</v>
      </c>
      <c r="G209" s="78">
        <f t="array" ref="G209">SUM(IF('SAP report test'!$A$2:$A$2298=$A209,IF('SAP report test'!$D$2:$D$2298=G$3,'SAP report test'!$N$2:$N$2298)))-SUM(K209,O209,S209,W209,AA209,AE209,AI209,AM209,AQ209)</f>
        <v>0</v>
      </c>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v>43480</v>
      </c>
      <c r="AP209" s="62"/>
      <c r="AQ209" s="62"/>
      <c r="AS209" s="23"/>
      <c r="AT209" s="42"/>
      <c r="BJ209" s="23">
        <f t="shared" si="84"/>
        <v>0</v>
      </c>
      <c r="BK209" s="23">
        <f t="shared" si="85"/>
        <v>0</v>
      </c>
      <c r="BL209" s="23">
        <f t="shared" si="86"/>
        <v>0</v>
      </c>
      <c r="BM209" s="23">
        <f t="shared" si="87"/>
        <v>0</v>
      </c>
      <c r="BN209" s="23">
        <f t="shared" si="88"/>
        <v>0</v>
      </c>
      <c r="BO209" s="23">
        <f t="shared" si="89"/>
        <v>0</v>
      </c>
      <c r="BP209" s="23">
        <f t="shared" si="90"/>
        <v>0</v>
      </c>
      <c r="BQ209" s="23">
        <f t="shared" si="91"/>
        <v>0</v>
      </c>
      <c r="BR209" s="23">
        <f t="shared" si="103"/>
        <v>0</v>
      </c>
      <c r="BS209" s="23">
        <f t="shared" si="104"/>
        <v>0</v>
      </c>
      <c r="BT209" s="23">
        <f t="shared" si="105"/>
        <v>0</v>
      </c>
      <c r="BX209" s="73">
        <v>2608</v>
      </c>
      <c r="BY209" s="25" t="s">
        <v>877</v>
      </c>
      <c r="BZ209" s="23">
        <f t="shared" si="92"/>
        <v>0</v>
      </c>
      <c r="CA209" s="130">
        <f t="shared" si="93"/>
        <v>0</v>
      </c>
      <c r="CB209" s="156">
        <f t="shared" si="94"/>
        <v>0</v>
      </c>
      <c r="CC209" s="156">
        <f t="shared" si="95"/>
        <v>0</v>
      </c>
      <c r="CD209" s="156">
        <f t="shared" si="96"/>
        <v>0</v>
      </c>
      <c r="CE209" s="156">
        <f t="shared" si="97"/>
        <v>0</v>
      </c>
      <c r="CG209" s="156">
        <f t="shared" si="98"/>
        <v>0</v>
      </c>
      <c r="CH209" s="156">
        <f t="shared" si="99"/>
        <v>0</v>
      </c>
      <c r="CJ209" s="204" t="str">
        <f t="shared" si="100"/>
        <v>ok</v>
      </c>
      <c r="CK209" s="205">
        <f t="shared" si="82"/>
        <v>0</v>
      </c>
      <c r="CL209">
        <f t="shared" si="106"/>
        <v>0</v>
      </c>
      <c r="CN209" s="216">
        <f t="shared" si="101"/>
        <v>0</v>
      </c>
      <c r="CO209" s="216">
        <f t="shared" si="102"/>
        <v>0</v>
      </c>
      <c r="CP209" s="216">
        <f t="shared" si="81"/>
        <v>0</v>
      </c>
      <c r="CQ209" s="156">
        <f t="shared" si="83"/>
        <v>0</v>
      </c>
    </row>
    <row r="210" spans="1:95" x14ac:dyDescent="0.2">
      <c r="A210" s="73">
        <v>2609</v>
      </c>
      <c r="B210" s="25" t="s">
        <v>950</v>
      </c>
      <c r="C210" s="25" t="s">
        <v>702</v>
      </c>
      <c r="D210" s="78"/>
      <c r="E210" s="78"/>
      <c r="F210" s="78"/>
      <c r="G210" s="78"/>
      <c r="H210" s="147">
        <f t="array" ref="H210">SUM(IF('SAP report test'!$A$2:$A$2298=$A210,IF('SAP report test'!$D$2:$D$2298="CI04",'SAP report test'!$N$2:$N$2298)))</f>
        <v>0</v>
      </c>
      <c r="I210" s="148"/>
      <c r="J210" s="148"/>
      <c r="K210" s="149"/>
      <c r="L210" s="147">
        <f>SUMIF(Balances!$A$5:$A$313,$A210,Balances!$P$5:$P$313)-SUMIF(Funding!$A$6:$A$294,$A210,Funding!$D$6:$D$294)</f>
        <v>0</v>
      </c>
      <c r="M210" s="148"/>
      <c r="N210" s="148"/>
      <c r="O210" s="149"/>
      <c r="P210" s="147">
        <f>SUMIF(Balances!$A$5:$A$313,$A210,Balances!$Q$5:$Q$313)-SUMIF(Funding!$A$6:$A$294,$A210,Funding!$E$6:$E$294)</f>
        <v>0</v>
      </c>
      <c r="Q210" s="148"/>
      <c r="R210" s="148"/>
      <c r="S210" s="149"/>
      <c r="T210" s="147">
        <f>SUMIF(Balances!$A$5:$A$313,$A210,Balances!$R$5:$R$313)-SUMIF(Funding!$A$6:$A$294,$A210,Funding!$F$6:$F$294)</f>
        <v>0</v>
      </c>
      <c r="U210" s="148"/>
      <c r="V210" s="148"/>
      <c r="W210" s="149"/>
      <c r="X210" s="147">
        <f>SUMIF(Balances!$A$7:$A$313,$A210,Balances!$S$7:$S$313)</f>
        <v>0</v>
      </c>
      <c r="Y210" s="148"/>
      <c r="Z210" s="148"/>
      <c r="AA210" s="149"/>
      <c r="AB210" s="147">
        <f>SUMIF(Balances!$A$7:$A$313,$A210,Balances!$T$7:$T$313)</f>
        <v>0</v>
      </c>
      <c r="AC210" s="148"/>
      <c r="AD210" s="148"/>
      <c r="AE210" s="149"/>
      <c r="AF210" s="147"/>
      <c r="AG210" s="148"/>
      <c r="AH210" s="148"/>
      <c r="AI210" s="149"/>
      <c r="AJ210" s="147">
        <f t="array" ref="AJ210">SUM(IF('SAP report test'!$A$2:$A$2298=$A210,IF('SAP report test'!$D$2:$D$2298="CI03",'SAP report test'!$N$2:$N$2298)))+SUMIF(Balances!$A$7:$A$313,$A210,Balances!$V$7:$V$313)</f>
        <v>0</v>
      </c>
      <c r="AK210" s="148"/>
      <c r="AL210" s="148"/>
      <c r="AM210" s="149"/>
      <c r="AN210" s="147">
        <f>SUMIF(Balances!$A$5:$A$313,$A210,Balances!$O$5:$O$313)-SUMIF(Funding!$A$6:$A$294,$A210,Funding!$K$6:$K$294)</f>
        <v>0</v>
      </c>
      <c r="AO210" s="148"/>
      <c r="AP210" s="148"/>
      <c r="AQ210" s="149"/>
      <c r="AS210" s="23">
        <f>SUM(D210:AQ211)</f>
        <v>0</v>
      </c>
      <c r="AT210" s="42"/>
      <c r="AU210" s="23">
        <f>SUM(AS210:AT210)</f>
        <v>0</v>
      </c>
      <c r="AW210" s="23">
        <f>SUM(AN210:AQ211)</f>
        <v>0</v>
      </c>
      <c r="AX210" s="23">
        <f>SUM(H210:K211)</f>
        <v>0</v>
      </c>
      <c r="AY210" s="23">
        <f>SUM(L210:O211)</f>
        <v>0</v>
      </c>
      <c r="AZ210" s="23">
        <f>SUM(P210:S211)</f>
        <v>0</v>
      </c>
      <c r="BA210" s="23">
        <f>SUM(T210:W211)</f>
        <v>0</v>
      </c>
      <c r="BB210" s="23">
        <f>SUM(X210:AA211)</f>
        <v>0</v>
      </c>
      <c r="BC210" s="23">
        <f>SUM(AB210:AE211)</f>
        <v>0</v>
      </c>
      <c r="BD210" s="23">
        <f>SUM(AF210:AI211)</f>
        <v>0</v>
      </c>
      <c r="BE210" s="23">
        <f>SUM(AJ210:AM211)</f>
        <v>0</v>
      </c>
      <c r="BF210" s="23">
        <f>SUM(AW210:BE210)</f>
        <v>0</v>
      </c>
      <c r="BG210" s="23">
        <f>SUM(AS210-BF210)</f>
        <v>0</v>
      </c>
      <c r="BH210" s="23">
        <f>SUM(AW210:BD210)</f>
        <v>0</v>
      </c>
      <c r="BJ210" s="23">
        <f t="shared" si="84"/>
        <v>0</v>
      </c>
      <c r="BK210" s="23">
        <f t="shared" si="85"/>
        <v>0</v>
      </c>
      <c r="BL210" s="23">
        <f t="shared" si="86"/>
        <v>0</v>
      </c>
      <c r="BM210" s="23">
        <f t="shared" si="87"/>
        <v>0</v>
      </c>
      <c r="BN210" s="23">
        <f t="shared" si="88"/>
        <v>0</v>
      </c>
      <c r="BO210" s="23">
        <f t="shared" si="89"/>
        <v>0</v>
      </c>
      <c r="BP210" s="23">
        <f t="shared" si="90"/>
        <v>0</v>
      </c>
      <c r="BQ210" s="23">
        <f t="shared" si="91"/>
        <v>0</v>
      </c>
      <c r="BR210" s="23">
        <f t="shared" si="103"/>
        <v>0</v>
      </c>
      <c r="BS210" s="23">
        <f t="shared" si="104"/>
        <v>0</v>
      </c>
      <c r="BT210" s="23">
        <f t="shared" si="105"/>
        <v>0</v>
      </c>
      <c r="BX210" s="73">
        <v>2609</v>
      </c>
      <c r="BY210" s="25" t="s">
        <v>950</v>
      </c>
      <c r="BZ210" s="23">
        <f t="shared" si="92"/>
        <v>0</v>
      </c>
      <c r="CA210" s="130">
        <f t="shared" si="93"/>
        <v>0</v>
      </c>
      <c r="CB210" s="156">
        <f t="shared" si="94"/>
        <v>0</v>
      </c>
      <c r="CC210" s="156">
        <f t="shared" si="95"/>
        <v>0</v>
      </c>
      <c r="CD210" s="156">
        <f t="shared" si="96"/>
        <v>0</v>
      </c>
      <c r="CE210" s="156">
        <f t="shared" si="97"/>
        <v>0</v>
      </c>
      <c r="CG210" s="156">
        <f t="shared" si="98"/>
        <v>0</v>
      </c>
      <c r="CH210" s="156">
        <f t="shared" si="99"/>
        <v>0</v>
      </c>
      <c r="CJ210" s="204" t="str">
        <f t="shared" si="100"/>
        <v>ok</v>
      </c>
      <c r="CK210" s="205">
        <f t="shared" si="82"/>
        <v>0</v>
      </c>
      <c r="CL210">
        <f t="shared" si="106"/>
        <v>0</v>
      </c>
      <c r="CN210" s="216">
        <f t="shared" si="101"/>
        <v>0</v>
      </c>
      <c r="CO210" s="216">
        <f t="shared" si="102"/>
        <v>0</v>
      </c>
      <c r="CP210" s="216">
        <f t="shared" si="81"/>
        <v>0</v>
      </c>
      <c r="CQ210" s="156">
        <f t="shared" si="83"/>
        <v>0</v>
      </c>
    </row>
    <row r="211" spans="1:95" x14ac:dyDescent="0.2">
      <c r="A211" s="73">
        <v>2609</v>
      </c>
      <c r="B211" s="25" t="s">
        <v>950</v>
      </c>
      <c r="C211" s="25" t="s">
        <v>703</v>
      </c>
      <c r="D211" s="78">
        <f t="array" ref="D211">SUM(IF('SAP report test'!$A$2:$A$2298=$A211,IF('SAP report test'!$D$2:$D$2298=D$3,'SAP report test'!$N$2:$N$2298)))-SUM(H211,L211,P211,T211,X211,AB211,AF211,AJ211,AN211)</f>
        <v>0</v>
      </c>
      <c r="E211" s="78">
        <f t="array" ref="E211">SUM(IF('SAP report test'!$A$2:$A$2298=$A211,IF('SAP report test'!$D$2:$D$2298=E$3,'SAP report test'!$N$2:$N$2298)))-SUM(I211,M211,Q211,U211,Y211,AC211,AG211,AK211,AO211)</f>
        <v>0</v>
      </c>
      <c r="F211" s="78">
        <f t="array" ref="F211">SUM(IF('SAP report test'!$A$2:$A$2298=$A211,IF('SAP report test'!$D$2:$D$2298=F$3,'SAP report test'!$N$2:$N$2298)))-SUM(J211,N211,R211,V211,Z211,AD211,AH211,AL211,AP211)</f>
        <v>0</v>
      </c>
      <c r="G211" s="78">
        <f t="array" ref="G211">SUM(IF('SAP report test'!$A$2:$A$2298=$A211,IF('SAP report test'!$D$2:$D$2298=G$3,'SAP report test'!$N$2:$N$2298)))-SUM(K211,O211,S211,W211,AA211,AE211,AI211,AM211,AQ211)</f>
        <v>0</v>
      </c>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S211" s="23"/>
      <c r="AT211" s="42"/>
      <c r="BJ211" s="23">
        <f t="shared" si="84"/>
        <v>0</v>
      </c>
      <c r="BK211" s="23">
        <f t="shared" si="85"/>
        <v>0</v>
      </c>
      <c r="BL211" s="23">
        <f t="shared" si="86"/>
        <v>0</v>
      </c>
      <c r="BM211" s="23">
        <f t="shared" si="87"/>
        <v>0</v>
      </c>
      <c r="BN211" s="23">
        <f t="shared" si="88"/>
        <v>0</v>
      </c>
      <c r="BO211" s="23">
        <f t="shared" si="89"/>
        <v>0</v>
      </c>
      <c r="BP211" s="23">
        <f t="shared" si="90"/>
        <v>0</v>
      </c>
      <c r="BQ211" s="23">
        <f t="shared" si="91"/>
        <v>0</v>
      </c>
      <c r="BR211" s="23">
        <f t="shared" si="103"/>
        <v>0</v>
      </c>
      <c r="BS211" s="23">
        <f t="shared" si="104"/>
        <v>0</v>
      </c>
      <c r="BT211" s="23">
        <f t="shared" si="105"/>
        <v>0</v>
      </c>
      <c r="BX211" s="73">
        <v>2609</v>
      </c>
      <c r="BY211" s="25" t="s">
        <v>950</v>
      </c>
      <c r="BZ211" s="23">
        <f t="shared" si="92"/>
        <v>0</v>
      </c>
      <c r="CA211" s="130">
        <f t="shared" si="93"/>
        <v>0</v>
      </c>
      <c r="CB211" s="156">
        <f t="shared" si="94"/>
        <v>0</v>
      </c>
      <c r="CC211" s="156">
        <f t="shared" si="95"/>
        <v>0</v>
      </c>
      <c r="CD211" s="156">
        <f t="shared" si="96"/>
        <v>0</v>
      </c>
      <c r="CE211" s="156">
        <f t="shared" si="97"/>
        <v>0</v>
      </c>
      <c r="CG211" s="156">
        <f t="shared" si="98"/>
        <v>0</v>
      </c>
      <c r="CH211" s="156">
        <f t="shared" si="99"/>
        <v>0</v>
      </c>
      <c r="CJ211" s="204" t="str">
        <f t="shared" si="100"/>
        <v>ok</v>
      </c>
      <c r="CK211" s="205">
        <f t="shared" si="82"/>
        <v>0</v>
      </c>
      <c r="CL211">
        <f t="shared" si="106"/>
        <v>0</v>
      </c>
      <c r="CN211" s="216">
        <f t="shared" si="101"/>
        <v>0</v>
      </c>
      <c r="CO211" s="216">
        <f t="shared" si="102"/>
        <v>0</v>
      </c>
      <c r="CP211" s="216">
        <f t="shared" si="81"/>
        <v>0</v>
      </c>
      <c r="CQ211" s="156">
        <f t="shared" si="83"/>
        <v>0</v>
      </c>
    </row>
    <row r="212" spans="1:95" x14ac:dyDescent="0.2">
      <c r="A212" s="73">
        <v>2610</v>
      </c>
      <c r="B212" s="25" t="s">
        <v>951</v>
      </c>
      <c r="C212" s="25" t="s">
        <v>702</v>
      </c>
      <c r="D212" s="78"/>
      <c r="E212" s="78"/>
      <c r="F212" s="78"/>
      <c r="G212" s="78"/>
      <c r="H212" s="147">
        <f t="array" ref="H212">SUM(IF('SAP report test'!$A$2:$A$2298=$A212,IF('SAP report test'!$D$2:$D$2298="CI04",'SAP report test'!$N$2:$N$2298)))</f>
        <v>0</v>
      </c>
      <c r="I212" s="148"/>
      <c r="J212" s="148"/>
      <c r="K212" s="149"/>
      <c r="L212" s="147">
        <f>SUMIF(Balances!$A$5:$A$313,$A212,Balances!$P$5:$P$313)-SUMIF(Funding!$A$6:$A$294,$A212,Funding!$D$6:$D$294)</f>
        <v>0</v>
      </c>
      <c r="M212" s="148"/>
      <c r="N212" s="148"/>
      <c r="O212" s="149"/>
      <c r="P212" s="147">
        <f>SUMIF(Balances!$A$5:$A$313,$A212,Balances!$Q$5:$Q$313)-SUMIF(Funding!$A$6:$A$294,$A212,Funding!$E$6:$E$294)</f>
        <v>0</v>
      </c>
      <c r="Q212" s="148"/>
      <c r="R212" s="148"/>
      <c r="S212" s="149"/>
      <c r="T212" s="147">
        <f>SUMIF(Balances!$A$5:$A$313,$A212,Balances!$R$5:$R$313)-SUMIF(Funding!$A$6:$A$294,$A212,Funding!$F$6:$F$294)</f>
        <v>0</v>
      </c>
      <c r="U212" s="148"/>
      <c r="V212" s="148"/>
      <c r="W212" s="149"/>
      <c r="X212" s="147">
        <f>SUMIF(Balances!$A$7:$A$313,$A212,Balances!$S$7:$S$313)</f>
        <v>0</v>
      </c>
      <c r="Y212" s="148"/>
      <c r="Z212" s="148"/>
      <c r="AA212" s="149"/>
      <c r="AB212" s="147">
        <f>SUMIF(Balances!$A$7:$A$313,$A212,Balances!$T$7:$T$313)</f>
        <v>0</v>
      </c>
      <c r="AC212" s="148"/>
      <c r="AD212" s="148"/>
      <c r="AE212" s="149"/>
      <c r="AF212" s="147"/>
      <c r="AG212" s="148"/>
      <c r="AH212" s="148"/>
      <c r="AI212" s="149"/>
      <c r="AJ212" s="147">
        <f t="array" ref="AJ212">SUM(IF('SAP report test'!$A$2:$A$2298=$A212,IF('SAP report test'!$D$2:$D$2298="CI03",'SAP report test'!$N$2:$N$2298)))+SUMIF(Balances!$A$7:$A$313,$A212,Balances!$V$7:$V$313)</f>
        <v>0</v>
      </c>
      <c r="AK212" s="148"/>
      <c r="AL212" s="148"/>
      <c r="AM212" s="149"/>
      <c r="AN212" s="147">
        <f>SUMIF(Balances!$A$5:$A$313,$A212,Balances!$O$5:$O$313)-SUMIF(Funding!$A$6:$A$294,$A212,Funding!$K$6:$K$294)</f>
        <v>-24851.5</v>
      </c>
      <c r="AO212" s="148"/>
      <c r="AP212" s="148"/>
      <c r="AQ212" s="149"/>
      <c r="AS212" s="23">
        <f>SUM(D212:AQ213)</f>
        <v>-19879.5</v>
      </c>
      <c r="AT212" s="130"/>
      <c r="AU212" s="23">
        <f>SUM(AS212:AT212)</f>
        <v>-19879.5</v>
      </c>
      <c r="AW212" s="23">
        <f>SUM(AN212:AQ213)</f>
        <v>-19879.5</v>
      </c>
      <c r="AX212" s="23">
        <f>SUM(H212:K213)</f>
        <v>0</v>
      </c>
      <c r="AY212" s="23">
        <f>SUM(L212:O213)</f>
        <v>0</v>
      </c>
      <c r="AZ212" s="23">
        <f>SUM(P212:S213)</f>
        <v>0</v>
      </c>
      <c r="BA212" s="23">
        <f>SUM(T212:W213)</f>
        <v>0</v>
      </c>
      <c r="BB212" s="23">
        <f>SUM(X212:AA213)</f>
        <v>0</v>
      </c>
      <c r="BC212" s="23">
        <f>SUM(AB212:AE213)</f>
        <v>0</v>
      </c>
      <c r="BD212" s="23">
        <f>SUM(AF212:AI213)</f>
        <v>0</v>
      </c>
      <c r="BE212" s="23">
        <f>SUM(AJ212:AM213)</f>
        <v>0</v>
      </c>
      <c r="BF212" s="23">
        <f>SUM(AW212:BE212)</f>
        <v>-19879.5</v>
      </c>
      <c r="BG212" s="23">
        <f>SUM(AS212-BF212)</f>
        <v>0</v>
      </c>
      <c r="BH212" s="23">
        <f>SUM(AW212:BD212)</f>
        <v>-19879.5</v>
      </c>
      <c r="BJ212" s="23">
        <f t="shared" si="84"/>
        <v>-19879.5</v>
      </c>
      <c r="BK212" s="23">
        <f t="shared" si="85"/>
        <v>0</v>
      </c>
      <c r="BL212" s="23">
        <f t="shared" si="86"/>
        <v>0</v>
      </c>
      <c r="BM212" s="23">
        <f t="shared" si="87"/>
        <v>0</v>
      </c>
      <c r="BN212" s="23">
        <f t="shared" si="88"/>
        <v>0</v>
      </c>
      <c r="BO212" s="23">
        <f t="shared" si="89"/>
        <v>0</v>
      </c>
      <c r="BP212" s="23">
        <f t="shared" si="90"/>
        <v>0</v>
      </c>
      <c r="BQ212" s="23">
        <f t="shared" si="91"/>
        <v>0</v>
      </c>
      <c r="BR212" s="23">
        <f t="shared" si="103"/>
        <v>-19879.5</v>
      </c>
      <c r="BS212" s="23">
        <f t="shared" si="104"/>
        <v>0</v>
      </c>
      <c r="BT212" s="23">
        <f t="shared" si="105"/>
        <v>-19879.5</v>
      </c>
      <c r="BX212" s="73">
        <v>2610</v>
      </c>
      <c r="BY212" s="25" t="s">
        <v>951</v>
      </c>
      <c r="BZ212" s="23">
        <f t="shared" si="92"/>
        <v>-19879.5</v>
      </c>
      <c r="CA212" s="130">
        <f t="shared" si="93"/>
        <v>0</v>
      </c>
      <c r="CB212" s="156">
        <f t="shared" si="94"/>
        <v>-19879.5</v>
      </c>
      <c r="CC212" s="156">
        <f t="shared" si="95"/>
        <v>-19880</v>
      </c>
      <c r="CD212" s="156">
        <f t="shared" si="96"/>
        <v>0</v>
      </c>
      <c r="CE212" s="156">
        <f t="shared" si="97"/>
        <v>-19880</v>
      </c>
      <c r="CG212" s="156">
        <f t="shared" si="98"/>
        <v>0.5</v>
      </c>
      <c r="CH212" s="156">
        <f t="shared" si="99"/>
        <v>0</v>
      </c>
      <c r="CJ212" s="204" t="str">
        <f t="shared" si="100"/>
        <v>ok</v>
      </c>
      <c r="CK212" s="205">
        <f t="shared" si="82"/>
        <v>0</v>
      </c>
      <c r="CL212">
        <f t="shared" si="106"/>
        <v>0</v>
      </c>
      <c r="CN212" s="216">
        <f t="shared" si="101"/>
        <v>-19879.5</v>
      </c>
      <c r="CO212" s="216">
        <f t="shared" si="102"/>
        <v>0</v>
      </c>
      <c r="CP212" s="216">
        <f t="shared" si="81"/>
        <v>-19879.5</v>
      </c>
      <c r="CQ212" s="156">
        <f t="shared" si="83"/>
        <v>0</v>
      </c>
    </row>
    <row r="213" spans="1:95" x14ac:dyDescent="0.2">
      <c r="A213" s="73">
        <v>2610</v>
      </c>
      <c r="B213" s="25" t="s">
        <v>951</v>
      </c>
      <c r="C213" s="25" t="s">
        <v>703</v>
      </c>
      <c r="D213" s="78">
        <f t="array" ref="D213">SUM(IF('SAP report test'!$A$2:$A$2298=$A213,IF('SAP report test'!$D$2:$D$2298=D$3,'SAP report test'!$N$2:$N$2298)))-SUM(H213,L213,P213,T213,X213,AB213,AF213,AJ213,AN213)</f>
        <v>0</v>
      </c>
      <c r="E213" s="78">
        <f t="array" ref="E213">SUM(IF('SAP report test'!$A$2:$A$2298=$A213,IF('SAP report test'!$D$2:$D$2298=E$3,'SAP report test'!$N$2:$N$2298)))-SUM(I213,M213,Q213,U213,Y213,AC213,AG213,AK213,AO213)</f>
        <v>0</v>
      </c>
      <c r="F213" s="78">
        <f t="array" ref="F213">SUM(IF('SAP report test'!$A$2:$A$2298=$A213,IF('SAP report test'!$D$2:$D$2298=F$3,'SAP report test'!$N$2:$N$2298)))-SUM(J213,N213,R213,V213,Z213,AD213,AH213,AL213,AP213)</f>
        <v>0</v>
      </c>
      <c r="G213" s="78">
        <f t="array" ref="G213">SUM(IF('SAP report test'!$A$2:$A$2298=$A213,IF('SAP report test'!$D$2:$D$2298=G$3,'SAP report test'!$N$2:$N$2298)))-SUM(K213,O213,S213,W213,AA213,AE213,AI213,AM213,AQ213)</f>
        <v>0</v>
      </c>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v>4972</v>
      </c>
      <c r="AP213" s="62"/>
      <c r="AQ213" s="62"/>
      <c r="AS213" s="23"/>
      <c r="AT213" s="42"/>
      <c r="BJ213" s="23">
        <f t="shared" si="84"/>
        <v>0</v>
      </c>
      <c r="BK213" s="23">
        <f t="shared" si="85"/>
        <v>0</v>
      </c>
      <c r="BL213" s="23">
        <f t="shared" si="86"/>
        <v>0</v>
      </c>
      <c r="BM213" s="23">
        <f t="shared" si="87"/>
        <v>0</v>
      </c>
      <c r="BN213" s="23">
        <f t="shared" si="88"/>
        <v>0</v>
      </c>
      <c r="BO213" s="23">
        <f t="shared" si="89"/>
        <v>0</v>
      </c>
      <c r="BP213" s="23">
        <f t="shared" si="90"/>
        <v>0</v>
      </c>
      <c r="BQ213" s="23">
        <f t="shared" si="91"/>
        <v>0</v>
      </c>
      <c r="BR213" s="23">
        <f t="shared" si="103"/>
        <v>0</v>
      </c>
      <c r="BS213" s="23">
        <f t="shared" si="104"/>
        <v>0</v>
      </c>
      <c r="BT213" s="23">
        <f t="shared" si="105"/>
        <v>0</v>
      </c>
      <c r="BX213" s="73">
        <v>2610</v>
      </c>
      <c r="BY213" s="25" t="s">
        <v>951</v>
      </c>
      <c r="BZ213" s="23">
        <f t="shared" si="92"/>
        <v>0</v>
      </c>
      <c r="CA213" s="130">
        <f t="shared" si="93"/>
        <v>0</v>
      </c>
      <c r="CB213" s="156">
        <f t="shared" si="94"/>
        <v>0</v>
      </c>
      <c r="CC213" s="156">
        <f t="shared" si="95"/>
        <v>0</v>
      </c>
      <c r="CD213" s="156">
        <f t="shared" si="96"/>
        <v>0</v>
      </c>
      <c r="CE213" s="156">
        <f t="shared" si="97"/>
        <v>0</v>
      </c>
      <c r="CG213" s="156">
        <f t="shared" si="98"/>
        <v>0</v>
      </c>
      <c r="CH213" s="156">
        <f t="shared" si="99"/>
        <v>0</v>
      </c>
      <c r="CJ213" s="204" t="str">
        <f t="shared" si="100"/>
        <v>ok</v>
      </c>
      <c r="CK213" s="205">
        <f t="shared" si="82"/>
        <v>0</v>
      </c>
      <c r="CL213">
        <f t="shared" si="106"/>
        <v>0</v>
      </c>
      <c r="CN213" s="216">
        <f t="shared" si="101"/>
        <v>0</v>
      </c>
      <c r="CO213" s="216">
        <f t="shared" si="102"/>
        <v>0</v>
      </c>
      <c r="CP213" s="216">
        <f t="shared" si="81"/>
        <v>0</v>
      </c>
      <c r="CQ213" s="156">
        <f t="shared" si="83"/>
        <v>0</v>
      </c>
    </row>
    <row r="214" spans="1:95" x14ac:dyDescent="0.2">
      <c r="A214" s="73">
        <v>2612</v>
      </c>
      <c r="B214" s="25" t="s">
        <v>952</v>
      </c>
      <c r="C214" s="25" t="s">
        <v>702</v>
      </c>
      <c r="D214" s="78"/>
      <c r="E214" s="78"/>
      <c r="F214" s="78"/>
      <c r="G214" s="78"/>
      <c r="H214" s="147">
        <f t="array" ref="H214">SUM(IF('SAP report test'!$A$2:$A$2298=$A214,IF('SAP report test'!$D$2:$D$2298="CI04",'SAP report test'!$N$2:$N$2298)))</f>
        <v>0</v>
      </c>
      <c r="I214" s="148"/>
      <c r="J214" s="148"/>
      <c r="K214" s="149"/>
      <c r="L214" s="147">
        <f>SUMIF(Balances!$A$5:$A$313,$A214,Balances!$P$5:$P$313)-SUMIF(Funding!$A$6:$A$294,$A214,Funding!$D$6:$D$294)</f>
        <v>0</v>
      </c>
      <c r="M214" s="148"/>
      <c r="N214" s="148"/>
      <c r="O214" s="149"/>
      <c r="P214" s="147">
        <f>SUMIF(Balances!$A$5:$A$313,$A214,Balances!$Q$5:$Q$313)-SUMIF(Funding!$A$6:$A$294,$A214,Funding!$E$6:$E$294)</f>
        <v>0</v>
      </c>
      <c r="Q214" s="148"/>
      <c r="R214" s="148"/>
      <c r="S214" s="149"/>
      <c r="T214" s="147">
        <f>SUMIF(Balances!$A$5:$A$313,$A214,Balances!$R$5:$R$313)-SUMIF(Funding!$A$6:$A$294,$A214,Funding!$F$6:$F$294)</f>
        <v>0</v>
      </c>
      <c r="U214" s="148"/>
      <c r="V214" s="148"/>
      <c r="W214" s="149"/>
      <c r="X214" s="147">
        <f>SUMIF(Balances!$A$7:$A$313,$A214,Balances!$S$7:$S$313)</f>
        <v>0</v>
      </c>
      <c r="Y214" s="148"/>
      <c r="Z214" s="148"/>
      <c r="AA214" s="149"/>
      <c r="AB214" s="147">
        <f>SUMIF(Balances!$A$7:$A$313,$A214,Balances!$T$7:$T$313)</f>
        <v>0</v>
      </c>
      <c r="AC214" s="148"/>
      <c r="AD214" s="148"/>
      <c r="AE214" s="149"/>
      <c r="AF214" s="147"/>
      <c r="AG214" s="148"/>
      <c r="AH214" s="148"/>
      <c r="AI214" s="149"/>
      <c r="AJ214" s="147">
        <f t="array" ref="AJ214">SUM(IF('SAP report test'!$A$2:$A$2298=$A214,IF('SAP report test'!$D$2:$D$2298="CI03",'SAP report test'!$N$2:$N$2298)))+SUMIF(Balances!$A$7:$A$313,$A214,Balances!$V$7:$V$313)</f>
        <v>0</v>
      </c>
      <c r="AK214" s="148"/>
      <c r="AL214" s="148"/>
      <c r="AM214" s="149"/>
      <c r="AN214" s="147">
        <f>SUMIF(Balances!$A$5:$A$313,$A214,Balances!$O$5:$O$313)-SUMIF(Funding!$A$6:$A$294,$A214,Funding!$K$6:$K$294)</f>
        <v>0</v>
      </c>
      <c r="AO214" s="148"/>
      <c r="AP214" s="148"/>
      <c r="AQ214" s="149"/>
      <c r="AS214" s="23">
        <f>SUM(D214:AQ215)</f>
        <v>0</v>
      </c>
      <c r="AT214" s="42"/>
      <c r="AU214" s="23">
        <f>SUM(AS214:AT214)</f>
        <v>0</v>
      </c>
      <c r="AW214" s="23">
        <f>SUM(AN214:AQ215)</f>
        <v>0</v>
      </c>
      <c r="AX214" s="23">
        <f>SUM(H214:K215)</f>
        <v>0</v>
      </c>
      <c r="AY214" s="23">
        <f>SUM(L214:O215)</f>
        <v>0</v>
      </c>
      <c r="AZ214" s="23">
        <f>SUM(P214:S215)</f>
        <v>0</v>
      </c>
      <c r="BA214" s="23">
        <f>SUM(T214:W215)</f>
        <v>0</v>
      </c>
      <c r="BB214" s="23">
        <f>SUM(X214:AA215)</f>
        <v>0</v>
      </c>
      <c r="BC214" s="23">
        <f>SUM(AB214:AE215)</f>
        <v>0</v>
      </c>
      <c r="BD214" s="23">
        <f>SUM(AF214:AI215)</f>
        <v>0</v>
      </c>
      <c r="BE214" s="23">
        <f>SUM(AJ214:AM215)</f>
        <v>0</v>
      </c>
      <c r="BF214" s="23">
        <f>SUM(AW214:BE214)</f>
        <v>0</v>
      </c>
      <c r="BG214" s="23">
        <f>SUM(AS214-BF214)</f>
        <v>0</v>
      </c>
      <c r="BH214" s="23">
        <f>SUM(AW214:BD214)</f>
        <v>0</v>
      </c>
      <c r="BJ214" s="23">
        <f t="shared" si="84"/>
        <v>0</v>
      </c>
      <c r="BK214" s="23">
        <f t="shared" si="85"/>
        <v>0</v>
      </c>
      <c r="BL214" s="23">
        <f t="shared" si="86"/>
        <v>0</v>
      </c>
      <c r="BM214" s="23">
        <f t="shared" si="87"/>
        <v>0</v>
      </c>
      <c r="BN214" s="23">
        <f t="shared" si="88"/>
        <v>0</v>
      </c>
      <c r="BO214" s="23">
        <f t="shared" si="89"/>
        <v>0</v>
      </c>
      <c r="BP214" s="23">
        <f t="shared" si="90"/>
        <v>0</v>
      </c>
      <c r="BQ214" s="23">
        <f t="shared" si="91"/>
        <v>0</v>
      </c>
      <c r="BR214" s="23">
        <f t="shared" si="103"/>
        <v>0</v>
      </c>
      <c r="BS214" s="23">
        <f t="shared" si="104"/>
        <v>0</v>
      </c>
      <c r="BT214" s="23">
        <f t="shared" si="105"/>
        <v>0</v>
      </c>
      <c r="BX214" s="73">
        <v>2612</v>
      </c>
      <c r="BY214" s="25" t="s">
        <v>952</v>
      </c>
      <c r="BZ214" s="23">
        <f t="shared" si="92"/>
        <v>0</v>
      </c>
      <c r="CA214" s="130">
        <f t="shared" si="93"/>
        <v>0</v>
      </c>
      <c r="CB214" s="156">
        <f t="shared" si="94"/>
        <v>0</v>
      </c>
      <c r="CC214" s="156">
        <f t="shared" si="95"/>
        <v>0</v>
      </c>
      <c r="CD214" s="156">
        <f t="shared" si="96"/>
        <v>0</v>
      </c>
      <c r="CE214" s="156">
        <f t="shared" si="97"/>
        <v>0</v>
      </c>
      <c r="CG214" s="156">
        <f t="shared" si="98"/>
        <v>0</v>
      </c>
      <c r="CH214" s="156">
        <f t="shared" si="99"/>
        <v>0</v>
      </c>
      <c r="CJ214" s="204" t="str">
        <f t="shared" si="100"/>
        <v>ok</v>
      </c>
      <c r="CK214" s="205">
        <f t="shared" si="82"/>
        <v>0</v>
      </c>
      <c r="CL214">
        <f t="shared" si="106"/>
        <v>0</v>
      </c>
      <c r="CN214" s="216">
        <f t="shared" si="101"/>
        <v>0</v>
      </c>
      <c r="CO214" s="216">
        <f t="shared" si="102"/>
        <v>0</v>
      </c>
      <c r="CP214" s="216">
        <f t="shared" si="81"/>
        <v>0</v>
      </c>
      <c r="CQ214" s="156">
        <f t="shared" si="83"/>
        <v>0</v>
      </c>
    </row>
    <row r="215" spans="1:95" x14ac:dyDescent="0.2">
      <c r="A215" s="73">
        <v>2612</v>
      </c>
      <c r="B215" s="25" t="s">
        <v>952</v>
      </c>
      <c r="C215" s="25" t="s">
        <v>703</v>
      </c>
      <c r="D215" s="78">
        <f t="array" ref="D215">SUM(IF('SAP report test'!$A$2:$A$2298=$A215,IF('SAP report test'!$D$2:$D$2298=D$3,'SAP report test'!$N$2:$N$2298)))-SUM(H215,L215,P215,T215,X215,AB215,AF215,AJ215,AN215)</f>
        <v>0</v>
      </c>
      <c r="E215" s="78">
        <f t="array" ref="E215">SUM(IF('SAP report test'!$A$2:$A$2298=$A215,IF('SAP report test'!$D$2:$D$2298=E$3,'SAP report test'!$N$2:$N$2298)))-SUM(I215,M215,Q215,U215,Y215,AC215,AG215,AK215,AO215)</f>
        <v>0</v>
      </c>
      <c r="F215" s="78">
        <f t="array" ref="F215">SUM(IF('SAP report test'!$A$2:$A$2298=$A215,IF('SAP report test'!$D$2:$D$2298=F$3,'SAP report test'!$N$2:$N$2298)))-SUM(J215,N215,R215,V215,Z215,AD215,AH215,AL215,AP215)</f>
        <v>0</v>
      </c>
      <c r="G215" s="78">
        <f t="array" ref="G215">SUM(IF('SAP report test'!$A$2:$A$2298=$A215,IF('SAP report test'!$D$2:$D$2298=G$3,'SAP report test'!$N$2:$N$2298)))-SUM(K215,O215,S215,W215,AA215,AE215,AI215,AM215,AQ215)</f>
        <v>0</v>
      </c>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S215" s="23"/>
      <c r="AT215" s="42"/>
      <c r="BJ215" s="23">
        <f t="shared" si="84"/>
        <v>0</v>
      </c>
      <c r="BK215" s="23">
        <f t="shared" si="85"/>
        <v>0</v>
      </c>
      <c r="BL215" s="23">
        <f t="shared" si="86"/>
        <v>0</v>
      </c>
      <c r="BM215" s="23">
        <f t="shared" si="87"/>
        <v>0</v>
      </c>
      <c r="BN215" s="23">
        <f t="shared" si="88"/>
        <v>0</v>
      </c>
      <c r="BO215" s="23">
        <f t="shared" si="89"/>
        <v>0</v>
      </c>
      <c r="BP215" s="23">
        <f t="shared" si="90"/>
        <v>0</v>
      </c>
      <c r="BQ215" s="23">
        <f t="shared" si="91"/>
        <v>0</v>
      </c>
      <c r="BR215" s="23">
        <f t="shared" si="103"/>
        <v>0</v>
      </c>
      <c r="BS215" s="23">
        <f t="shared" si="104"/>
        <v>0</v>
      </c>
      <c r="BT215" s="23">
        <f t="shared" si="105"/>
        <v>0</v>
      </c>
      <c r="BX215" s="73">
        <v>2612</v>
      </c>
      <c r="BY215" s="25" t="s">
        <v>952</v>
      </c>
      <c r="BZ215" s="23">
        <f t="shared" si="92"/>
        <v>0</v>
      </c>
      <c r="CA215" s="130">
        <f t="shared" si="93"/>
        <v>0</v>
      </c>
      <c r="CB215" s="156">
        <f t="shared" si="94"/>
        <v>0</v>
      </c>
      <c r="CC215" s="156">
        <f t="shared" si="95"/>
        <v>0</v>
      </c>
      <c r="CD215" s="156">
        <f t="shared" si="96"/>
        <v>0</v>
      </c>
      <c r="CE215" s="156">
        <f t="shared" si="97"/>
        <v>0</v>
      </c>
      <c r="CG215" s="156">
        <f t="shared" si="98"/>
        <v>0</v>
      </c>
      <c r="CH215" s="156">
        <f t="shared" si="99"/>
        <v>0</v>
      </c>
      <c r="CJ215" s="204" t="str">
        <f t="shared" si="100"/>
        <v>ok</v>
      </c>
      <c r="CK215" s="205">
        <f t="shared" si="82"/>
        <v>0</v>
      </c>
      <c r="CL215">
        <f t="shared" si="106"/>
        <v>0</v>
      </c>
      <c r="CN215" s="216">
        <f t="shared" si="101"/>
        <v>0</v>
      </c>
      <c r="CO215" s="216">
        <f t="shared" si="102"/>
        <v>0</v>
      </c>
      <c r="CP215" s="216">
        <f t="shared" si="81"/>
        <v>0</v>
      </c>
      <c r="CQ215" s="156">
        <f t="shared" si="83"/>
        <v>0</v>
      </c>
    </row>
    <row r="216" spans="1:95" x14ac:dyDescent="0.2">
      <c r="A216" s="73">
        <v>2613</v>
      </c>
      <c r="B216" s="25" t="s">
        <v>1104</v>
      </c>
      <c r="C216" s="25" t="s">
        <v>702</v>
      </c>
      <c r="D216" s="78"/>
      <c r="E216" s="78"/>
      <c r="F216" s="78"/>
      <c r="G216" s="78"/>
      <c r="H216" s="147">
        <f t="array" ref="H216">SUM(IF('SAP report test'!$A$2:$A$2298=$A216,IF('SAP report test'!$D$2:$D$2298="CI04",'SAP report test'!$N$2:$N$2298)))</f>
        <v>0</v>
      </c>
      <c r="I216" s="148"/>
      <c r="J216" s="148"/>
      <c r="K216" s="149"/>
      <c r="L216" s="147">
        <f>SUMIF(Balances!$A$5:$A$313,$A216,Balances!$P$5:$P$313)-SUMIF(Funding!$A$6:$A$294,$A216,Funding!$D$6:$D$294)</f>
        <v>0</v>
      </c>
      <c r="M216" s="148"/>
      <c r="N216" s="148"/>
      <c r="O216" s="149"/>
      <c r="P216" s="147">
        <f>SUMIF(Balances!$A$5:$A$313,$A216,Balances!$Q$5:$Q$313)-SUMIF(Funding!$A$6:$A$294,$A216,Funding!$E$6:$E$294)</f>
        <v>0</v>
      </c>
      <c r="Q216" s="148"/>
      <c r="R216" s="148"/>
      <c r="S216" s="149"/>
      <c r="T216" s="147">
        <f>SUMIF(Balances!$A$5:$A$313,$A216,Balances!$R$5:$R$313)-SUMIF(Funding!$A$6:$A$294,$A216,Funding!$F$6:$F$294)</f>
        <v>0</v>
      </c>
      <c r="U216" s="148"/>
      <c r="V216" s="148"/>
      <c r="W216" s="149"/>
      <c r="X216" s="147">
        <f>SUMIF(Balances!$A$7:$A$313,$A216,Balances!$S$7:$S$313)</f>
        <v>0</v>
      </c>
      <c r="Y216" s="148"/>
      <c r="Z216" s="148"/>
      <c r="AA216" s="149"/>
      <c r="AB216" s="147">
        <f>SUMIF(Balances!$A$7:$A$313,$A216,Balances!$T$7:$T$313)</f>
        <v>0</v>
      </c>
      <c r="AC216" s="148"/>
      <c r="AD216" s="148"/>
      <c r="AE216" s="149"/>
      <c r="AF216" s="147"/>
      <c r="AG216" s="148"/>
      <c r="AH216" s="148"/>
      <c r="AI216" s="149"/>
      <c r="AJ216" s="147">
        <f t="array" ref="AJ216">SUM(IF('SAP report test'!$A$2:$A$2298=$A216,IF('SAP report test'!$D$2:$D$2298="CI03",'SAP report test'!$N$2:$N$2298)))+SUMIF(Balances!$A$7:$A$313,$A216,Balances!$V$7:$V$313)</f>
        <v>0</v>
      </c>
      <c r="AK216" s="148"/>
      <c r="AL216" s="148"/>
      <c r="AM216" s="149"/>
      <c r="AN216" s="147">
        <f>SUMIF(Balances!$A$5:$A$313,$A216,Balances!$O$5:$O$313)-SUMIF(Funding!$A$6:$A$294,$A216,Funding!$K$6:$K$294)</f>
        <v>0</v>
      </c>
      <c r="AO216" s="148"/>
      <c r="AP216" s="148"/>
      <c r="AQ216" s="149"/>
      <c r="AS216" s="23">
        <f>SUM(D216:AQ217)</f>
        <v>0</v>
      </c>
      <c r="AT216" s="42"/>
      <c r="AU216" s="23">
        <f>SUM(AS216:AT216)</f>
        <v>0</v>
      </c>
      <c r="AW216" s="23">
        <f>SUM(AN216:AQ217)</f>
        <v>0</v>
      </c>
      <c r="AX216" s="23">
        <f>SUM(H216:K217)</f>
        <v>0</v>
      </c>
      <c r="AY216" s="23">
        <f>SUM(L216:O217)</f>
        <v>0</v>
      </c>
      <c r="AZ216" s="23">
        <f>SUM(P216:S217)</f>
        <v>0</v>
      </c>
      <c r="BA216" s="23">
        <f>SUM(T216:W217)</f>
        <v>0</v>
      </c>
      <c r="BB216" s="23">
        <f>SUM(X216:AA217)</f>
        <v>0</v>
      </c>
      <c r="BC216" s="23">
        <f>SUM(AB216:AE217)</f>
        <v>0</v>
      </c>
      <c r="BD216" s="23">
        <f>SUM(AF216:AI217)</f>
        <v>0</v>
      </c>
      <c r="BE216" s="23">
        <f>SUM(AJ216:AM217)</f>
        <v>0</v>
      </c>
      <c r="BF216" s="23">
        <f>SUM(AW216:BE216)</f>
        <v>0</v>
      </c>
      <c r="BG216" s="23">
        <f>SUM(AS216-BF216)</f>
        <v>0</v>
      </c>
      <c r="BH216" s="23">
        <f>SUM(AW216:BD216)</f>
        <v>0</v>
      </c>
      <c r="BJ216" s="23">
        <f t="shared" si="84"/>
        <v>0</v>
      </c>
      <c r="BK216" s="23">
        <f t="shared" si="85"/>
        <v>0</v>
      </c>
      <c r="BL216" s="23">
        <f t="shared" si="86"/>
        <v>0</v>
      </c>
      <c r="BM216" s="23">
        <f t="shared" si="87"/>
        <v>0</v>
      </c>
      <c r="BN216" s="23">
        <f t="shared" si="88"/>
        <v>0</v>
      </c>
      <c r="BO216" s="23">
        <f t="shared" si="89"/>
        <v>0</v>
      </c>
      <c r="BP216" s="23">
        <f t="shared" si="90"/>
        <v>0</v>
      </c>
      <c r="BQ216" s="23">
        <f t="shared" si="91"/>
        <v>0</v>
      </c>
      <c r="BR216" s="23">
        <f t="shared" si="103"/>
        <v>0</v>
      </c>
      <c r="BS216" s="23">
        <f t="shared" si="104"/>
        <v>0</v>
      </c>
      <c r="BT216" s="23">
        <f t="shared" si="105"/>
        <v>0</v>
      </c>
      <c r="BX216" s="73">
        <v>2613</v>
      </c>
      <c r="BY216" s="25" t="s">
        <v>1104</v>
      </c>
      <c r="BZ216" s="23">
        <f t="shared" si="92"/>
        <v>0</v>
      </c>
      <c r="CA216" s="130">
        <f t="shared" si="93"/>
        <v>0</v>
      </c>
      <c r="CB216" s="156">
        <f t="shared" si="94"/>
        <v>0</v>
      </c>
      <c r="CC216" s="156">
        <f t="shared" si="95"/>
        <v>0</v>
      </c>
      <c r="CD216" s="156">
        <f t="shared" si="96"/>
        <v>0</v>
      </c>
      <c r="CE216" s="156">
        <f t="shared" si="97"/>
        <v>0</v>
      </c>
      <c r="CG216" s="156">
        <f t="shared" si="98"/>
        <v>0</v>
      </c>
      <c r="CH216" s="156">
        <f t="shared" si="99"/>
        <v>0</v>
      </c>
      <c r="CJ216" s="204" t="str">
        <f t="shared" si="100"/>
        <v>ok</v>
      </c>
      <c r="CK216" s="205">
        <f t="shared" si="82"/>
        <v>0</v>
      </c>
      <c r="CL216">
        <f t="shared" si="106"/>
        <v>0</v>
      </c>
      <c r="CN216" s="216">
        <f t="shared" si="101"/>
        <v>0</v>
      </c>
      <c r="CO216" s="216">
        <f t="shared" si="102"/>
        <v>0</v>
      </c>
      <c r="CP216" s="216">
        <f t="shared" si="81"/>
        <v>0</v>
      </c>
      <c r="CQ216" s="156">
        <f t="shared" si="83"/>
        <v>0</v>
      </c>
    </row>
    <row r="217" spans="1:95" x14ac:dyDescent="0.2">
      <c r="A217" s="73">
        <v>2613</v>
      </c>
      <c r="B217" s="25" t="s">
        <v>1104</v>
      </c>
      <c r="C217" s="25" t="s">
        <v>703</v>
      </c>
      <c r="D217" s="78">
        <f t="array" ref="D217">SUM(IF('SAP report test'!$A$2:$A$2298=$A217,IF('SAP report test'!$D$2:$D$2298=D$3,'SAP report test'!$N$2:$N$2298)))-SUM(H217,L217,P217,T217,X217,AB217,AF217,AJ217,AN217)</f>
        <v>0</v>
      </c>
      <c r="E217" s="78">
        <f t="array" ref="E217">SUM(IF('SAP report test'!$A$2:$A$2298=$A217,IF('SAP report test'!$D$2:$D$2298=E$3,'SAP report test'!$N$2:$N$2298)))-SUM(I217,M217,Q217,U217,Y217,AC217,AG217,AK217,AO217)</f>
        <v>0</v>
      </c>
      <c r="F217" s="78">
        <f t="array" ref="F217">SUM(IF('SAP report test'!$A$2:$A$2298=$A217,IF('SAP report test'!$D$2:$D$2298=F$3,'SAP report test'!$N$2:$N$2298)))-SUM(J217,N217,R217,V217,Z217,AD217,AH217,AL217,AP217)</f>
        <v>0</v>
      </c>
      <c r="G217" s="78">
        <f t="array" ref="G217">SUM(IF('SAP report test'!$A$2:$A$2298=$A217,IF('SAP report test'!$D$2:$D$2298=G$3,'SAP report test'!$N$2:$N$2298)))-SUM(K217,O217,S217,W217,AA217,AE217,AI217,AM217,AQ217)</f>
        <v>0</v>
      </c>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S217" s="23"/>
      <c r="AT217" s="42"/>
      <c r="BJ217" s="23">
        <f t="shared" si="84"/>
        <v>0</v>
      </c>
      <c r="BK217" s="23">
        <f t="shared" si="85"/>
        <v>0</v>
      </c>
      <c r="BL217" s="23">
        <f t="shared" si="86"/>
        <v>0</v>
      </c>
      <c r="BM217" s="23">
        <f t="shared" si="87"/>
        <v>0</v>
      </c>
      <c r="BN217" s="23">
        <f t="shared" si="88"/>
        <v>0</v>
      </c>
      <c r="BO217" s="23">
        <f t="shared" si="89"/>
        <v>0</v>
      </c>
      <c r="BP217" s="23">
        <f t="shared" si="90"/>
        <v>0</v>
      </c>
      <c r="BQ217" s="23">
        <f t="shared" si="91"/>
        <v>0</v>
      </c>
      <c r="BR217" s="23">
        <f t="shared" si="103"/>
        <v>0</v>
      </c>
      <c r="BS217" s="23">
        <f t="shared" si="104"/>
        <v>0</v>
      </c>
      <c r="BT217" s="23">
        <f t="shared" si="105"/>
        <v>0</v>
      </c>
      <c r="BX217" s="73">
        <v>2613</v>
      </c>
      <c r="BY217" s="25" t="s">
        <v>1104</v>
      </c>
      <c r="BZ217" s="23">
        <f t="shared" si="92"/>
        <v>0</v>
      </c>
      <c r="CA217" s="130">
        <f t="shared" si="93"/>
        <v>0</v>
      </c>
      <c r="CB217" s="156">
        <f t="shared" si="94"/>
        <v>0</v>
      </c>
      <c r="CC217" s="156">
        <f t="shared" si="95"/>
        <v>0</v>
      </c>
      <c r="CD217" s="156">
        <f t="shared" si="96"/>
        <v>0</v>
      </c>
      <c r="CE217" s="156">
        <f t="shared" si="97"/>
        <v>0</v>
      </c>
      <c r="CG217" s="156">
        <f t="shared" si="98"/>
        <v>0</v>
      </c>
      <c r="CH217" s="156">
        <f t="shared" si="99"/>
        <v>0</v>
      </c>
      <c r="CJ217" s="204" t="str">
        <f t="shared" si="100"/>
        <v>ok</v>
      </c>
      <c r="CK217" s="205">
        <f t="shared" si="82"/>
        <v>0</v>
      </c>
      <c r="CL217">
        <f t="shared" si="106"/>
        <v>0</v>
      </c>
      <c r="CN217" s="216">
        <f t="shared" si="101"/>
        <v>0</v>
      </c>
      <c r="CO217" s="216">
        <f t="shared" si="102"/>
        <v>0</v>
      </c>
      <c r="CP217" s="216">
        <f t="shared" si="81"/>
        <v>0</v>
      </c>
      <c r="CQ217" s="156">
        <f t="shared" si="83"/>
        <v>0</v>
      </c>
    </row>
    <row r="218" spans="1:95" x14ac:dyDescent="0.2">
      <c r="A218" s="73">
        <v>3000</v>
      </c>
      <c r="B218" s="25" t="s">
        <v>969</v>
      </c>
      <c r="C218" s="25" t="s">
        <v>702</v>
      </c>
      <c r="D218" s="78"/>
      <c r="E218" s="78"/>
      <c r="F218" s="78"/>
      <c r="G218" s="78"/>
      <c r="H218" s="147">
        <f t="array" ref="H218">SUM(IF('SAP report test'!$A$2:$A$2298=$A218,IF('SAP report test'!$D$2:$D$2298="CI04",'SAP report test'!$N$2:$N$2298)))</f>
        <v>0</v>
      </c>
      <c r="I218" s="148"/>
      <c r="J218" s="148"/>
      <c r="K218" s="149"/>
      <c r="L218" s="147">
        <f>SUMIF(Balances!$A$5:$A$313,$A218,Balances!$P$5:$P$313)-SUMIF(Funding!$A$6:$A$294,$A218,Funding!$D$6:$D$294)</f>
        <v>0</v>
      </c>
      <c r="M218" s="148"/>
      <c r="N218" s="148"/>
      <c r="O218" s="149"/>
      <c r="P218" s="147">
        <f>SUMIF(Balances!$A$5:$A$313,$A218,Balances!$Q$5:$Q$313)-SUMIF(Funding!$A$6:$A$294,$A218,Funding!$E$6:$E$294)</f>
        <v>0</v>
      </c>
      <c r="Q218" s="148"/>
      <c r="R218" s="148"/>
      <c r="S218" s="149"/>
      <c r="T218" s="147">
        <f>SUMIF(Balances!$A$5:$A$313,$A218,Balances!$R$5:$R$313)-SUMIF(Funding!$A$6:$A$294,$A218,Funding!$F$6:$F$294)</f>
        <v>0</v>
      </c>
      <c r="U218" s="148"/>
      <c r="V218" s="148"/>
      <c r="W218" s="149"/>
      <c r="X218" s="147">
        <f>SUMIF(Balances!$A$7:$A$313,$A218,Balances!$S$7:$S$313)</f>
        <v>0</v>
      </c>
      <c r="Y218" s="148"/>
      <c r="Z218" s="148"/>
      <c r="AA218" s="149"/>
      <c r="AB218" s="147">
        <f>SUMIF(Balances!$A$7:$A$313,$A218,Balances!$T$7:$T$313)</f>
        <v>0</v>
      </c>
      <c r="AC218" s="148"/>
      <c r="AD218" s="148"/>
      <c r="AE218" s="149"/>
      <c r="AF218" s="147"/>
      <c r="AG218" s="148"/>
      <c r="AH218" s="148"/>
      <c r="AI218" s="149"/>
      <c r="AJ218" s="147">
        <f t="array" ref="AJ218">SUM(IF('SAP report test'!$A$2:$A$2298=$A218,IF('SAP report test'!$D$2:$D$2298="CI03",'SAP report test'!$N$2:$N$2298)))+SUMIF(Balances!$A$7:$A$313,$A218,Balances!$V$7:$V$313)</f>
        <v>0</v>
      </c>
      <c r="AK218" s="148"/>
      <c r="AL218" s="148"/>
      <c r="AM218" s="149"/>
      <c r="AN218" s="147">
        <f>SUMIF(Balances!$A$5:$A$313,$A218,Balances!$O$5:$O$313)-SUMIF(Funding!$A$6:$A$294,$A218,Funding!$K$6:$K$294)</f>
        <v>0</v>
      </c>
      <c r="AO218" s="148"/>
      <c r="AP218" s="148"/>
      <c r="AQ218" s="149"/>
      <c r="AS218" s="23">
        <f>SUM(D218:AQ219)</f>
        <v>0</v>
      </c>
      <c r="AT218" s="42"/>
      <c r="AU218" s="23">
        <f>SUM(AS218:AT218)</f>
        <v>0</v>
      </c>
      <c r="AW218" s="23">
        <f>SUM(AN218:AQ219)</f>
        <v>0</v>
      </c>
      <c r="AX218" s="23">
        <f>SUM(H218:K219)</f>
        <v>0</v>
      </c>
      <c r="AY218" s="23">
        <f>SUM(L218:O219)</f>
        <v>0</v>
      </c>
      <c r="AZ218" s="23">
        <f>SUM(P218:S219)</f>
        <v>0</v>
      </c>
      <c r="BA218" s="23">
        <f>SUM(T218:W219)</f>
        <v>0</v>
      </c>
      <c r="BB218" s="23">
        <f>SUM(X218:AA219)</f>
        <v>0</v>
      </c>
      <c r="BC218" s="23">
        <f>SUM(AB218:AE219)</f>
        <v>0</v>
      </c>
      <c r="BD218" s="23">
        <f>SUM(AF218:AI219)</f>
        <v>0</v>
      </c>
      <c r="BE218" s="23">
        <f>SUM(AJ218:AM219)</f>
        <v>0</v>
      </c>
      <c r="BF218" s="23">
        <f>SUM(AW218:BE218)</f>
        <v>0</v>
      </c>
      <c r="BG218" s="23">
        <f>SUM(AS218-BF218)</f>
        <v>0</v>
      </c>
      <c r="BH218" s="23">
        <f>SUM(AW218:BD218)</f>
        <v>0</v>
      </c>
      <c r="BJ218" s="23">
        <f t="shared" si="84"/>
        <v>0</v>
      </c>
      <c r="BK218" s="23">
        <f t="shared" si="85"/>
        <v>0</v>
      </c>
      <c r="BL218" s="23">
        <f t="shared" si="86"/>
        <v>0</v>
      </c>
      <c r="BM218" s="23">
        <f t="shared" si="87"/>
        <v>0</v>
      </c>
      <c r="BN218" s="23">
        <f t="shared" si="88"/>
        <v>0</v>
      </c>
      <c r="BO218" s="23">
        <f t="shared" si="89"/>
        <v>0</v>
      </c>
      <c r="BP218" s="23">
        <f t="shared" si="90"/>
        <v>0</v>
      </c>
      <c r="BQ218" s="23">
        <f t="shared" si="91"/>
        <v>0</v>
      </c>
      <c r="BR218" s="23">
        <f t="shared" si="103"/>
        <v>0</v>
      </c>
      <c r="BS218" s="23">
        <f t="shared" si="104"/>
        <v>0</v>
      </c>
      <c r="BT218" s="23">
        <f t="shared" si="105"/>
        <v>0</v>
      </c>
      <c r="BX218" s="73">
        <v>3000</v>
      </c>
      <c r="BY218" s="25" t="s">
        <v>969</v>
      </c>
      <c r="BZ218" s="23">
        <f t="shared" si="92"/>
        <v>0</v>
      </c>
      <c r="CA218" s="130">
        <f t="shared" si="93"/>
        <v>0</v>
      </c>
      <c r="CB218" s="156">
        <f t="shared" si="94"/>
        <v>0</v>
      </c>
      <c r="CC218" s="156">
        <f t="shared" si="95"/>
        <v>0</v>
      </c>
      <c r="CD218" s="156">
        <f t="shared" si="96"/>
        <v>0</v>
      </c>
      <c r="CE218" s="156">
        <f t="shared" si="97"/>
        <v>0</v>
      </c>
      <c r="CG218" s="156">
        <f t="shared" si="98"/>
        <v>0</v>
      </c>
      <c r="CH218" s="156">
        <f t="shared" si="99"/>
        <v>0</v>
      </c>
      <c r="CJ218" s="204" t="str">
        <f t="shared" si="100"/>
        <v>ok</v>
      </c>
      <c r="CK218" s="205">
        <f t="shared" si="82"/>
        <v>0</v>
      </c>
      <c r="CL218">
        <f t="shared" si="106"/>
        <v>0</v>
      </c>
      <c r="CN218" s="216">
        <f t="shared" si="101"/>
        <v>0</v>
      </c>
      <c r="CO218" s="216">
        <f t="shared" si="102"/>
        <v>0</v>
      </c>
      <c r="CP218" s="216">
        <f t="shared" si="81"/>
        <v>0</v>
      </c>
      <c r="CQ218" s="156">
        <f t="shared" si="83"/>
        <v>0</v>
      </c>
    </row>
    <row r="219" spans="1:95" x14ac:dyDescent="0.2">
      <c r="A219" s="73">
        <v>3000</v>
      </c>
      <c r="B219" s="25" t="s">
        <v>969</v>
      </c>
      <c r="C219" s="25" t="s">
        <v>703</v>
      </c>
      <c r="D219" s="78">
        <f t="array" ref="D219">SUM(IF('SAP report test'!$A$2:$A$2298=$A219,IF('SAP report test'!$D$2:$D$2298=D$3,'SAP report test'!$N$2:$N$2298)))-SUM(H219,L219,P219,T219,X219,AB219,AF219,AJ219,AN219)</f>
        <v>0</v>
      </c>
      <c r="E219" s="78">
        <f t="array" ref="E219">SUM(IF('SAP report test'!$A$2:$A$2298=$A219,IF('SAP report test'!$D$2:$D$2298=E$3,'SAP report test'!$N$2:$N$2298)))-SUM(I219,M219,Q219,U219,Y219,AC219,AG219,AK219,AO219)</f>
        <v>0</v>
      </c>
      <c r="F219" s="78">
        <f t="array" ref="F219">SUM(IF('SAP report test'!$A$2:$A$2298=$A219,IF('SAP report test'!$D$2:$D$2298=F$3,'SAP report test'!$N$2:$N$2298)))-SUM(J219,N219,R219,V219,Z219,AD219,AH219,AL219,AP219)</f>
        <v>0</v>
      </c>
      <c r="G219" s="78">
        <f t="array" ref="G219">SUM(IF('SAP report test'!$A$2:$A$2298=$A219,IF('SAP report test'!$D$2:$D$2298=G$3,'SAP report test'!$N$2:$N$2298)))-SUM(K219,O219,S219,W219,AA219,AE219,AI219,AM219,AQ219)</f>
        <v>0</v>
      </c>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S219" s="23"/>
      <c r="AT219" s="42"/>
      <c r="BJ219" s="23">
        <f t="shared" si="84"/>
        <v>0</v>
      </c>
      <c r="BK219" s="23">
        <f t="shared" si="85"/>
        <v>0</v>
      </c>
      <c r="BL219" s="23">
        <f t="shared" si="86"/>
        <v>0</v>
      </c>
      <c r="BM219" s="23">
        <f t="shared" si="87"/>
        <v>0</v>
      </c>
      <c r="BN219" s="23">
        <f t="shared" si="88"/>
        <v>0</v>
      </c>
      <c r="BO219" s="23">
        <f t="shared" si="89"/>
        <v>0</v>
      </c>
      <c r="BP219" s="23">
        <f t="shared" si="90"/>
        <v>0</v>
      </c>
      <c r="BQ219" s="23">
        <f t="shared" si="91"/>
        <v>0</v>
      </c>
      <c r="BR219" s="23">
        <f t="shared" si="103"/>
        <v>0</v>
      </c>
      <c r="BS219" s="23">
        <f t="shared" si="104"/>
        <v>0</v>
      </c>
      <c r="BT219" s="23">
        <f t="shared" si="105"/>
        <v>0</v>
      </c>
      <c r="BX219" s="73">
        <v>3000</v>
      </c>
      <c r="BY219" s="25" t="s">
        <v>969</v>
      </c>
      <c r="BZ219" s="23">
        <f t="shared" si="92"/>
        <v>0</v>
      </c>
      <c r="CA219" s="130">
        <f t="shared" si="93"/>
        <v>0</v>
      </c>
      <c r="CB219" s="156">
        <f t="shared" si="94"/>
        <v>0</v>
      </c>
      <c r="CC219" s="156">
        <f t="shared" si="95"/>
        <v>0</v>
      </c>
      <c r="CD219" s="156">
        <f t="shared" si="96"/>
        <v>0</v>
      </c>
      <c r="CE219" s="156">
        <f t="shared" si="97"/>
        <v>0</v>
      </c>
      <c r="CG219" s="156">
        <f t="shared" si="98"/>
        <v>0</v>
      </c>
      <c r="CH219" s="156">
        <f t="shared" si="99"/>
        <v>0</v>
      </c>
      <c r="CJ219" s="204" t="str">
        <f t="shared" si="100"/>
        <v>ok</v>
      </c>
      <c r="CK219" s="205">
        <f t="shared" si="82"/>
        <v>0</v>
      </c>
      <c r="CL219">
        <f t="shared" si="106"/>
        <v>0</v>
      </c>
      <c r="CN219" s="216">
        <f t="shared" si="101"/>
        <v>0</v>
      </c>
      <c r="CO219" s="216">
        <f t="shared" si="102"/>
        <v>0</v>
      </c>
      <c r="CP219" s="216">
        <f t="shared" si="81"/>
        <v>0</v>
      </c>
      <c r="CQ219" s="156">
        <f t="shared" si="83"/>
        <v>0</v>
      </c>
    </row>
    <row r="220" spans="1:95" x14ac:dyDescent="0.2">
      <c r="A220" s="73">
        <v>3004</v>
      </c>
      <c r="B220" s="25" t="s">
        <v>970</v>
      </c>
      <c r="C220" s="25" t="s">
        <v>702</v>
      </c>
      <c r="D220" s="78"/>
      <c r="E220" s="78"/>
      <c r="F220" s="78"/>
      <c r="G220" s="78"/>
      <c r="H220" s="147">
        <f t="array" ref="H220">SUM(IF('SAP report test'!$A$2:$A$2298=$A220,IF('SAP report test'!$D$2:$D$2298="CI04",'SAP report test'!$N$2:$N$2298)))</f>
        <v>0</v>
      </c>
      <c r="I220" s="148"/>
      <c r="J220" s="148"/>
      <c r="K220" s="149"/>
      <c r="L220" s="147">
        <f>SUMIF(Balances!$A$5:$A$313,$A220,Balances!$P$5:$P$313)-SUMIF(Funding!$A$6:$A$294,$A220,Funding!$D$6:$D$294)</f>
        <v>0</v>
      </c>
      <c r="M220" s="148"/>
      <c r="N220" s="148"/>
      <c r="O220" s="149"/>
      <c r="P220" s="147">
        <f>SUMIF(Balances!$A$5:$A$313,$A220,Balances!$Q$5:$Q$313)-SUMIF(Funding!$A$6:$A$294,$A220,Funding!$E$6:$E$294)</f>
        <v>0</v>
      </c>
      <c r="Q220" s="148"/>
      <c r="R220" s="148"/>
      <c r="S220" s="149"/>
      <c r="T220" s="147">
        <f>SUMIF(Balances!$A$5:$A$313,$A220,Balances!$R$5:$R$313)-SUMIF(Funding!$A$6:$A$294,$A220,Funding!$F$6:$F$294)</f>
        <v>0</v>
      </c>
      <c r="U220" s="148"/>
      <c r="V220" s="148"/>
      <c r="W220" s="149"/>
      <c r="X220" s="147">
        <f>SUMIF(Balances!$A$7:$A$313,$A220,Balances!$S$7:$S$313)</f>
        <v>0</v>
      </c>
      <c r="Y220" s="148"/>
      <c r="Z220" s="148"/>
      <c r="AA220" s="149"/>
      <c r="AB220" s="147">
        <f>SUMIF(Balances!$A$7:$A$313,$A220,Balances!$T$7:$T$313)</f>
        <v>0</v>
      </c>
      <c r="AC220" s="148"/>
      <c r="AD220" s="148"/>
      <c r="AE220" s="149"/>
      <c r="AF220" s="147"/>
      <c r="AG220" s="148"/>
      <c r="AH220" s="148"/>
      <c r="AI220" s="149"/>
      <c r="AJ220" s="147">
        <f t="array" ref="AJ220">SUM(IF('SAP report test'!$A$2:$A$2298=$A220,IF('SAP report test'!$D$2:$D$2298="CI03",'SAP report test'!$N$2:$N$2298)))+SUMIF(Balances!$A$7:$A$313,$A220,Balances!$V$7:$V$313)</f>
        <v>0</v>
      </c>
      <c r="AK220" s="148"/>
      <c r="AL220" s="148"/>
      <c r="AM220" s="149"/>
      <c r="AN220" s="147">
        <f>SUMIF(Balances!$A$5:$A$313,$A220,Balances!$O$5:$O$313)-SUMIF(Funding!$A$6:$A$294,$A220,Funding!$K$6:$K$294)</f>
        <v>0</v>
      </c>
      <c r="AO220" s="148"/>
      <c r="AP220" s="148"/>
      <c r="AQ220" s="149"/>
      <c r="AS220" s="23">
        <f>SUM(D220:AQ221)</f>
        <v>0</v>
      </c>
      <c r="AT220" s="130"/>
      <c r="AU220" s="23">
        <f>SUM(AS220:AT220)</f>
        <v>0</v>
      </c>
      <c r="AW220" s="23">
        <f>SUM(AN220:AQ221)</f>
        <v>0</v>
      </c>
      <c r="AX220" s="23">
        <f>SUM(H220:K221)</f>
        <v>0</v>
      </c>
      <c r="AY220" s="23">
        <f>SUM(L220:O221)</f>
        <v>0</v>
      </c>
      <c r="AZ220" s="23">
        <f>SUM(P220:S221)</f>
        <v>0</v>
      </c>
      <c r="BA220" s="23">
        <f>SUM(T220:W221)</f>
        <v>0</v>
      </c>
      <c r="BB220" s="23">
        <f>SUM(X220:AA221)</f>
        <v>0</v>
      </c>
      <c r="BC220" s="23">
        <f>SUM(AB220:AE221)</f>
        <v>0</v>
      </c>
      <c r="BD220" s="23">
        <f>SUM(AF220:AI221)</f>
        <v>0</v>
      </c>
      <c r="BE220" s="23">
        <f>SUM(AJ220:AM221)</f>
        <v>0</v>
      </c>
      <c r="BF220" s="23">
        <f>SUM(AW220:BE220)</f>
        <v>0</v>
      </c>
      <c r="BG220" s="23">
        <f>SUM(AS220-BF220)</f>
        <v>0</v>
      </c>
      <c r="BH220" s="23">
        <f>SUM(AW220:BD220)</f>
        <v>0</v>
      </c>
      <c r="BJ220" s="23">
        <f t="shared" si="84"/>
        <v>0</v>
      </c>
      <c r="BK220" s="23">
        <f t="shared" si="85"/>
        <v>0</v>
      </c>
      <c r="BL220" s="23">
        <f t="shared" si="86"/>
        <v>0</v>
      </c>
      <c r="BM220" s="23">
        <f t="shared" si="87"/>
        <v>0</v>
      </c>
      <c r="BN220" s="23">
        <f t="shared" si="88"/>
        <v>0</v>
      </c>
      <c r="BO220" s="23">
        <f t="shared" si="89"/>
        <v>0</v>
      </c>
      <c r="BP220" s="23">
        <f t="shared" si="90"/>
        <v>0</v>
      </c>
      <c r="BQ220" s="23">
        <f t="shared" si="91"/>
        <v>0</v>
      </c>
      <c r="BR220" s="23">
        <f t="shared" si="103"/>
        <v>0</v>
      </c>
      <c r="BS220" s="23">
        <f t="shared" si="104"/>
        <v>0</v>
      </c>
      <c r="BT220" s="23">
        <f t="shared" si="105"/>
        <v>0</v>
      </c>
      <c r="BX220" s="73">
        <v>3004</v>
      </c>
      <c r="BY220" s="25" t="s">
        <v>970</v>
      </c>
      <c r="BZ220" s="23">
        <f t="shared" si="92"/>
        <v>0</v>
      </c>
      <c r="CA220" s="130">
        <f t="shared" si="93"/>
        <v>0</v>
      </c>
      <c r="CB220" s="156">
        <f t="shared" si="94"/>
        <v>0</v>
      </c>
      <c r="CC220" s="156">
        <f t="shared" si="95"/>
        <v>0</v>
      </c>
      <c r="CD220" s="156">
        <f t="shared" si="96"/>
        <v>0</v>
      </c>
      <c r="CE220" s="156">
        <f t="shared" si="97"/>
        <v>0</v>
      </c>
      <c r="CG220" s="156">
        <f t="shared" si="98"/>
        <v>0</v>
      </c>
      <c r="CH220" s="156">
        <f t="shared" si="99"/>
        <v>0</v>
      </c>
      <c r="CJ220" s="204" t="str">
        <f t="shared" si="100"/>
        <v>ok</v>
      </c>
      <c r="CK220" s="205">
        <f t="shared" si="82"/>
        <v>0</v>
      </c>
      <c r="CL220">
        <f t="shared" si="106"/>
        <v>0</v>
      </c>
      <c r="CN220" s="216">
        <f t="shared" si="101"/>
        <v>0</v>
      </c>
      <c r="CO220" s="216">
        <f t="shared" si="102"/>
        <v>0</v>
      </c>
      <c r="CP220" s="216">
        <f t="shared" si="81"/>
        <v>0</v>
      </c>
      <c r="CQ220" s="156">
        <f t="shared" si="83"/>
        <v>0</v>
      </c>
    </row>
    <row r="221" spans="1:95" x14ac:dyDescent="0.2">
      <c r="A221" s="73">
        <v>3004</v>
      </c>
      <c r="B221" s="25" t="s">
        <v>970</v>
      </c>
      <c r="C221" s="25" t="s">
        <v>703</v>
      </c>
      <c r="D221" s="78">
        <f t="array" ref="D221">SUM(IF('SAP report test'!$A$2:$A$2298=$A221,IF('SAP report test'!$D$2:$D$2298=D$3,'SAP report test'!$N$2:$N$2298)))-SUM(H221,L221,P221,T221,X221,AB221,AF221,AJ221,AN221)</f>
        <v>0</v>
      </c>
      <c r="E221" s="78">
        <f t="array" ref="E221">SUM(IF('SAP report test'!$A$2:$A$2298=$A221,IF('SAP report test'!$D$2:$D$2298=E$3,'SAP report test'!$N$2:$N$2298)))-SUM(I221,M221,Q221,U221,Y221,AC221,AG221,AK221,AO221)</f>
        <v>0</v>
      </c>
      <c r="F221" s="78">
        <f t="array" ref="F221">SUM(IF('SAP report test'!$A$2:$A$2298=$A221,IF('SAP report test'!$D$2:$D$2298=F$3,'SAP report test'!$N$2:$N$2298)))-SUM(J221,N221,R221,V221,Z221,AD221,AH221,AL221,AP221)</f>
        <v>0</v>
      </c>
      <c r="G221" s="78">
        <f t="array" ref="G221">SUM(IF('SAP report test'!$A$2:$A$2298=$A221,IF('SAP report test'!$D$2:$D$2298=G$3,'SAP report test'!$N$2:$N$2298)))-SUM(K221,O221,S221,W221,AA221,AE221,AI221,AM221,AQ221)</f>
        <v>0</v>
      </c>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S221" s="23"/>
      <c r="AT221" s="42"/>
      <c r="BJ221" s="23">
        <f t="shared" si="84"/>
        <v>0</v>
      </c>
      <c r="BK221" s="23">
        <f t="shared" si="85"/>
        <v>0</v>
      </c>
      <c r="BL221" s="23">
        <f t="shared" si="86"/>
        <v>0</v>
      </c>
      <c r="BM221" s="23">
        <f t="shared" si="87"/>
        <v>0</v>
      </c>
      <c r="BN221" s="23">
        <f t="shared" si="88"/>
        <v>0</v>
      </c>
      <c r="BO221" s="23">
        <f t="shared" si="89"/>
        <v>0</v>
      </c>
      <c r="BP221" s="23">
        <f t="shared" si="90"/>
        <v>0</v>
      </c>
      <c r="BQ221" s="23">
        <f t="shared" si="91"/>
        <v>0</v>
      </c>
      <c r="BR221" s="23">
        <f t="shared" si="103"/>
        <v>0</v>
      </c>
      <c r="BS221" s="23">
        <f t="shared" si="104"/>
        <v>0</v>
      </c>
      <c r="BT221" s="23">
        <f t="shared" si="105"/>
        <v>0</v>
      </c>
      <c r="BX221" s="73">
        <v>3004</v>
      </c>
      <c r="BY221" s="25" t="s">
        <v>970</v>
      </c>
      <c r="BZ221" s="23">
        <f t="shared" si="92"/>
        <v>0</v>
      </c>
      <c r="CA221" s="130">
        <f t="shared" si="93"/>
        <v>0</v>
      </c>
      <c r="CB221" s="156">
        <f t="shared" si="94"/>
        <v>0</v>
      </c>
      <c r="CC221" s="156">
        <f t="shared" si="95"/>
        <v>0</v>
      </c>
      <c r="CD221" s="156">
        <f t="shared" si="96"/>
        <v>0</v>
      </c>
      <c r="CE221" s="156">
        <f t="shared" si="97"/>
        <v>0</v>
      </c>
      <c r="CG221" s="156">
        <f t="shared" si="98"/>
        <v>0</v>
      </c>
      <c r="CH221" s="156">
        <f t="shared" si="99"/>
        <v>0</v>
      </c>
      <c r="CJ221" s="204" t="str">
        <f t="shared" si="100"/>
        <v>ok</v>
      </c>
      <c r="CK221" s="205">
        <f t="shared" si="82"/>
        <v>0</v>
      </c>
      <c r="CL221">
        <f t="shared" si="106"/>
        <v>0</v>
      </c>
      <c r="CN221" s="216">
        <f t="shared" si="101"/>
        <v>0</v>
      </c>
      <c r="CO221" s="216">
        <f t="shared" si="102"/>
        <v>0</v>
      </c>
      <c r="CP221" s="216">
        <f t="shared" si="81"/>
        <v>0</v>
      </c>
      <c r="CQ221" s="156">
        <f t="shared" si="83"/>
        <v>0</v>
      </c>
    </row>
    <row r="222" spans="1:95" x14ac:dyDescent="0.2">
      <c r="A222" s="73">
        <v>3005</v>
      </c>
      <c r="B222" s="25" t="s">
        <v>1105</v>
      </c>
      <c r="C222" s="25" t="s">
        <v>702</v>
      </c>
      <c r="D222" s="78"/>
      <c r="E222" s="78"/>
      <c r="F222" s="78"/>
      <c r="G222" s="78"/>
      <c r="H222" s="147">
        <f t="array" ref="H222">SUM(IF('SAP report test'!$A$2:$A$2298=$A222,IF('SAP report test'!$D$2:$D$2298="CI04",'SAP report test'!$N$2:$N$2298)))</f>
        <v>0</v>
      </c>
      <c r="I222" s="148"/>
      <c r="J222" s="148"/>
      <c r="K222" s="149"/>
      <c r="L222" s="147">
        <f>SUMIF(Balances!$A$5:$A$313,$A222,Balances!$P$5:$P$313)-SUMIF(Funding!$A$6:$A$294,$A222,Funding!$D$6:$D$294)</f>
        <v>0</v>
      </c>
      <c r="M222" s="148"/>
      <c r="N222" s="148"/>
      <c r="O222" s="149"/>
      <c r="P222" s="147">
        <f>SUMIF(Balances!$A$5:$A$313,$A222,Balances!$Q$5:$Q$313)-SUMIF(Funding!$A$6:$A$294,$A222,Funding!$E$6:$E$294)</f>
        <v>0</v>
      </c>
      <c r="Q222" s="148"/>
      <c r="R222" s="148"/>
      <c r="S222" s="149"/>
      <c r="T222" s="147">
        <f>SUMIF(Balances!$A$5:$A$313,$A222,Balances!$R$5:$R$313)-SUMIF(Funding!$A$6:$A$294,$A222,Funding!$F$6:$F$294)</f>
        <v>0</v>
      </c>
      <c r="U222" s="148"/>
      <c r="V222" s="148"/>
      <c r="W222" s="149"/>
      <c r="X222" s="147">
        <f>SUMIF(Balances!$A$7:$A$313,$A222,Balances!$S$7:$S$313)</f>
        <v>0</v>
      </c>
      <c r="Y222" s="148"/>
      <c r="Z222" s="148"/>
      <c r="AA222" s="149"/>
      <c r="AB222" s="147">
        <f>SUMIF(Balances!$A$7:$A$313,$A222,Balances!$T$7:$T$313)</f>
        <v>0</v>
      </c>
      <c r="AC222" s="148"/>
      <c r="AD222" s="148"/>
      <c r="AE222" s="149"/>
      <c r="AF222" s="147"/>
      <c r="AG222" s="148"/>
      <c r="AH222" s="148"/>
      <c r="AI222" s="149"/>
      <c r="AJ222" s="147">
        <f t="array" ref="AJ222">SUM(IF('SAP report test'!$A$2:$A$2298=$A222,IF('SAP report test'!$D$2:$D$2298="CI03",'SAP report test'!$N$2:$N$2298)))+SUMIF(Balances!$A$7:$A$313,$A222,Balances!$V$7:$V$313)</f>
        <v>0</v>
      </c>
      <c r="AK222" s="148"/>
      <c r="AL222" s="148"/>
      <c r="AM222" s="149"/>
      <c r="AN222" s="147">
        <f>SUMIF(Balances!$A$5:$A$313,$A222,Balances!$O$5:$O$313)-SUMIF(Funding!$A$6:$A$294,$A222,Funding!$K$6:$K$294)</f>
        <v>0</v>
      </c>
      <c r="AO222" s="148"/>
      <c r="AP222" s="148"/>
      <c r="AQ222" s="149"/>
      <c r="AS222" s="23">
        <f>SUM(D222:AQ223)</f>
        <v>0</v>
      </c>
      <c r="AT222" s="42"/>
      <c r="AU222" s="23">
        <f>SUM(AS222:AT222)</f>
        <v>0</v>
      </c>
      <c r="AW222" s="23">
        <f>SUM(AN222:AQ223)</f>
        <v>0</v>
      </c>
      <c r="AX222" s="23">
        <f>SUM(H222:K223)</f>
        <v>0</v>
      </c>
      <c r="AY222" s="23">
        <f>SUM(L222:O223)</f>
        <v>0</v>
      </c>
      <c r="AZ222" s="23">
        <f>SUM(P222:S223)</f>
        <v>0</v>
      </c>
      <c r="BA222" s="23">
        <f>SUM(T222:W223)</f>
        <v>0</v>
      </c>
      <c r="BB222" s="23">
        <f>SUM(X222:AA223)</f>
        <v>0</v>
      </c>
      <c r="BC222" s="23">
        <f>SUM(AB222:AE223)</f>
        <v>0</v>
      </c>
      <c r="BD222" s="23">
        <f>SUM(AF222:AI223)</f>
        <v>0</v>
      </c>
      <c r="BE222" s="23">
        <f>SUM(AJ222:AM223)</f>
        <v>0</v>
      </c>
      <c r="BF222" s="23">
        <f>SUM(AW222:BE222)</f>
        <v>0</v>
      </c>
      <c r="BG222" s="23">
        <f>SUM(AS222-BF222)</f>
        <v>0</v>
      </c>
      <c r="BH222" s="23">
        <f>SUM(AW222:BD222)</f>
        <v>0</v>
      </c>
      <c r="BJ222" s="23">
        <f t="shared" si="84"/>
        <v>0</v>
      </c>
      <c r="BK222" s="23">
        <f t="shared" si="85"/>
        <v>0</v>
      </c>
      <c r="BL222" s="23">
        <f t="shared" si="86"/>
        <v>0</v>
      </c>
      <c r="BM222" s="23">
        <f t="shared" si="87"/>
        <v>0</v>
      </c>
      <c r="BN222" s="23">
        <f t="shared" si="88"/>
        <v>0</v>
      </c>
      <c r="BO222" s="23">
        <f t="shared" si="89"/>
        <v>0</v>
      </c>
      <c r="BP222" s="23">
        <f t="shared" si="90"/>
        <v>0</v>
      </c>
      <c r="BQ222" s="23">
        <f t="shared" si="91"/>
        <v>0</v>
      </c>
      <c r="BR222" s="23">
        <f t="shared" si="103"/>
        <v>0</v>
      </c>
      <c r="BS222" s="23">
        <f t="shared" si="104"/>
        <v>0</v>
      </c>
      <c r="BT222" s="23">
        <f t="shared" si="105"/>
        <v>0</v>
      </c>
      <c r="BX222" s="73">
        <v>3005</v>
      </c>
      <c r="BY222" s="25" t="s">
        <v>1105</v>
      </c>
      <c r="BZ222" s="23">
        <f t="shared" si="92"/>
        <v>0</v>
      </c>
      <c r="CA222" s="130">
        <f t="shared" si="93"/>
        <v>0</v>
      </c>
      <c r="CB222" s="156">
        <f t="shared" si="94"/>
        <v>0</v>
      </c>
      <c r="CC222" s="156">
        <f t="shared" si="95"/>
        <v>0</v>
      </c>
      <c r="CD222" s="156">
        <f t="shared" si="96"/>
        <v>0</v>
      </c>
      <c r="CE222" s="156">
        <f t="shared" si="97"/>
        <v>0</v>
      </c>
      <c r="CG222" s="156">
        <f t="shared" si="98"/>
        <v>0</v>
      </c>
      <c r="CH222" s="156">
        <f t="shared" si="99"/>
        <v>0</v>
      </c>
      <c r="CJ222" s="204" t="str">
        <f t="shared" si="100"/>
        <v>ok</v>
      </c>
      <c r="CK222" s="205">
        <f t="shared" si="82"/>
        <v>0</v>
      </c>
      <c r="CL222">
        <f t="shared" si="106"/>
        <v>0</v>
      </c>
      <c r="CN222" s="216">
        <f t="shared" si="101"/>
        <v>0</v>
      </c>
      <c r="CO222" s="216">
        <f t="shared" si="102"/>
        <v>0</v>
      </c>
      <c r="CP222" s="216">
        <f t="shared" si="81"/>
        <v>0</v>
      </c>
      <c r="CQ222" s="156">
        <f t="shared" si="83"/>
        <v>0</v>
      </c>
    </row>
    <row r="223" spans="1:95" x14ac:dyDescent="0.2">
      <c r="A223" s="73">
        <v>3005</v>
      </c>
      <c r="B223" s="25" t="s">
        <v>1105</v>
      </c>
      <c r="C223" s="25" t="s">
        <v>703</v>
      </c>
      <c r="D223" s="78">
        <f t="array" ref="D223">SUM(IF('SAP report test'!$A$2:$A$2298=$A223,IF('SAP report test'!$D$2:$D$2298=D$3,'SAP report test'!$N$2:$N$2298)))-SUM(H223,L223,P223,T223,X223,AB223,AF223,AJ223,AN223)</f>
        <v>0</v>
      </c>
      <c r="E223" s="78">
        <f t="array" ref="E223">SUM(IF('SAP report test'!$A$2:$A$2298=$A223,IF('SAP report test'!$D$2:$D$2298=E$3,'SAP report test'!$N$2:$N$2298)))-SUM(I223,M223,Q223,U223,Y223,AC223,AG223,AK223,AO223)</f>
        <v>0</v>
      </c>
      <c r="F223" s="78">
        <f t="array" ref="F223">SUM(IF('SAP report test'!$A$2:$A$2298=$A223,IF('SAP report test'!$D$2:$D$2298=F$3,'SAP report test'!$N$2:$N$2298)))-SUM(J223,N223,R223,V223,Z223,AD223,AH223,AL223,AP223)</f>
        <v>0</v>
      </c>
      <c r="G223" s="78">
        <f t="array" ref="G223">SUM(IF('SAP report test'!$A$2:$A$2298=$A223,IF('SAP report test'!$D$2:$D$2298=G$3,'SAP report test'!$N$2:$N$2298)))-SUM(K223,O223,S223,W223,AA223,AE223,AI223,AM223,AQ223)</f>
        <v>0</v>
      </c>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S223" s="23"/>
      <c r="AT223" s="42"/>
      <c r="BJ223" s="23">
        <f t="shared" si="84"/>
        <v>0</v>
      </c>
      <c r="BK223" s="23">
        <f t="shared" si="85"/>
        <v>0</v>
      </c>
      <c r="BL223" s="23">
        <f t="shared" si="86"/>
        <v>0</v>
      </c>
      <c r="BM223" s="23">
        <f t="shared" si="87"/>
        <v>0</v>
      </c>
      <c r="BN223" s="23">
        <f t="shared" si="88"/>
        <v>0</v>
      </c>
      <c r="BO223" s="23">
        <f t="shared" si="89"/>
        <v>0</v>
      </c>
      <c r="BP223" s="23">
        <f t="shared" si="90"/>
        <v>0</v>
      </c>
      <c r="BQ223" s="23">
        <f t="shared" si="91"/>
        <v>0</v>
      </c>
      <c r="BR223" s="23">
        <f t="shared" si="103"/>
        <v>0</v>
      </c>
      <c r="BS223" s="23">
        <f t="shared" si="104"/>
        <v>0</v>
      </c>
      <c r="BT223" s="23">
        <f t="shared" si="105"/>
        <v>0</v>
      </c>
      <c r="BX223" s="73">
        <v>3005</v>
      </c>
      <c r="BY223" s="25" t="s">
        <v>1105</v>
      </c>
      <c r="BZ223" s="23">
        <f t="shared" si="92"/>
        <v>0</v>
      </c>
      <c r="CA223" s="130">
        <f t="shared" si="93"/>
        <v>0</v>
      </c>
      <c r="CB223" s="156">
        <f t="shared" si="94"/>
        <v>0</v>
      </c>
      <c r="CC223" s="156">
        <f t="shared" si="95"/>
        <v>0</v>
      </c>
      <c r="CD223" s="156">
        <f t="shared" si="96"/>
        <v>0</v>
      </c>
      <c r="CE223" s="156">
        <f t="shared" si="97"/>
        <v>0</v>
      </c>
      <c r="CG223" s="156">
        <f t="shared" si="98"/>
        <v>0</v>
      </c>
      <c r="CH223" s="156">
        <f t="shared" si="99"/>
        <v>0</v>
      </c>
      <c r="CJ223" s="204" t="str">
        <f t="shared" si="100"/>
        <v>ok</v>
      </c>
      <c r="CK223" s="205">
        <f t="shared" si="82"/>
        <v>0</v>
      </c>
      <c r="CL223">
        <f t="shared" si="106"/>
        <v>0</v>
      </c>
      <c r="CN223" s="216">
        <f t="shared" si="101"/>
        <v>0</v>
      </c>
      <c r="CO223" s="216">
        <f t="shared" si="102"/>
        <v>0</v>
      </c>
      <c r="CP223" s="216">
        <f t="shared" si="81"/>
        <v>0</v>
      </c>
      <c r="CQ223" s="156">
        <f t="shared" si="83"/>
        <v>0</v>
      </c>
    </row>
    <row r="224" spans="1:95" x14ac:dyDescent="0.2">
      <c r="A224" s="73">
        <v>3022</v>
      </c>
      <c r="B224" s="25" t="s">
        <v>971</v>
      </c>
      <c r="C224" s="25" t="s">
        <v>702</v>
      </c>
      <c r="D224" s="78"/>
      <c r="E224" s="78"/>
      <c r="F224" s="78"/>
      <c r="G224" s="78"/>
      <c r="H224" s="147">
        <f t="array" ref="H224">SUM(IF('SAP report test'!$A$2:$A$2298=$A224,IF('SAP report test'!$D$2:$D$2298="CI04",'SAP report test'!$N$2:$N$2298)))</f>
        <v>0</v>
      </c>
      <c r="I224" s="148"/>
      <c r="J224" s="148"/>
      <c r="K224" s="149"/>
      <c r="L224" s="147">
        <f>SUMIF(Balances!$A$5:$A$313,$A224,Balances!$P$5:$P$313)-SUMIF(Funding!$A$6:$A$294,$A224,Funding!$D$6:$D$294)</f>
        <v>0</v>
      </c>
      <c r="M224" s="148"/>
      <c r="N224" s="148"/>
      <c r="O224" s="149"/>
      <c r="P224" s="147">
        <f>SUMIF(Balances!$A$5:$A$313,$A224,Balances!$Q$5:$Q$313)-SUMIF(Funding!$A$6:$A$294,$A224,Funding!$E$6:$E$294)</f>
        <v>0</v>
      </c>
      <c r="Q224" s="148"/>
      <c r="R224" s="148"/>
      <c r="S224" s="149"/>
      <c r="T224" s="147">
        <f>SUMIF(Balances!$A$5:$A$313,$A224,Balances!$R$5:$R$313)-SUMIF(Funding!$A$6:$A$294,$A224,Funding!$F$6:$F$294)</f>
        <v>0</v>
      </c>
      <c r="U224" s="148"/>
      <c r="V224" s="148"/>
      <c r="W224" s="149"/>
      <c r="X224" s="147">
        <f>SUMIF(Balances!$A$7:$A$313,$A224,Balances!$S$7:$S$313)</f>
        <v>0</v>
      </c>
      <c r="Y224" s="148"/>
      <c r="Z224" s="148"/>
      <c r="AA224" s="149"/>
      <c r="AB224" s="147">
        <f>SUMIF(Balances!$A$7:$A$313,$A224,Balances!$T$7:$T$313)</f>
        <v>0</v>
      </c>
      <c r="AC224" s="148"/>
      <c r="AD224" s="148"/>
      <c r="AE224" s="149"/>
      <c r="AF224" s="147"/>
      <c r="AG224" s="148"/>
      <c r="AH224" s="148"/>
      <c r="AI224" s="149"/>
      <c r="AJ224" s="147">
        <f t="array" ref="AJ224">SUM(IF('SAP report test'!$A$2:$A$2298=$A224,IF('SAP report test'!$D$2:$D$2298="CI03",'SAP report test'!$N$2:$N$2298)))+SUMIF(Balances!$A$7:$A$313,$A224,Balances!$V$7:$V$313)</f>
        <v>0</v>
      </c>
      <c r="AK224" s="148"/>
      <c r="AL224" s="148"/>
      <c r="AM224" s="149"/>
      <c r="AN224" s="147">
        <f>SUMIF(Balances!$A$5:$A$313,$A224,Balances!$O$5:$O$313)-SUMIF(Funding!$A$6:$A$294,$A224,Funding!$K$6:$K$294)</f>
        <v>0</v>
      </c>
      <c r="AO224" s="148"/>
      <c r="AP224" s="148"/>
      <c r="AQ224" s="149"/>
      <c r="AS224" s="23">
        <f>SUM(D224:AQ225)</f>
        <v>0</v>
      </c>
      <c r="AT224" s="42"/>
      <c r="AU224" s="23">
        <f>SUM(AS224:AT224)</f>
        <v>0</v>
      </c>
      <c r="AW224" s="23">
        <f>SUM(AN224:AQ225)</f>
        <v>0</v>
      </c>
      <c r="AX224" s="23">
        <f>SUM(H224:K225)</f>
        <v>0</v>
      </c>
      <c r="AY224" s="23">
        <f>SUM(L224:O225)</f>
        <v>0</v>
      </c>
      <c r="AZ224" s="23">
        <f>SUM(P224:S225)</f>
        <v>0</v>
      </c>
      <c r="BA224" s="23">
        <f>SUM(T224:W225)</f>
        <v>0</v>
      </c>
      <c r="BB224" s="23">
        <f>SUM(X224:AA225)</f>
        <v>0</v>
      </c>
      <c r="BC224" s="23">
        <f>SUM(AB224:AE225)</f>
        <v>0</v>
      </c>
      <c r="BD224" s="23">
        <f>SUM(AF224:AI225)</f>
        <v>0</v>
      </c>
      <c r="BE224" s="23">
        <f>SUM(AJ224:AM225)</f>
        <v>0</v>
      </c>
      <c r="BF224" s="23">
        <f>SUM(AW224:BE224)</f>
        <v>0</v>
      </c>
      <c r="BG224" s="23">
        <f>SUM(AS224-BF224)</f>
        <v>0</v>
      </c>
      <c r="BH224" s="23">
        <f>SUM(AW224:BD224)</f>
        <v>0</v>
      </c>
      <c r="BJ224" s="23">
        <f t="shared" si="84"/>
        <v>0</v>
      </c>
      <c r="BK224" s="23">
        <f t="shared" si="85"/>
        <v>0</v>
      </c>
      <c r="BL224" s="23">
        <f t="shared" si="86"/>
        <v>0</v>
      </c>
      <c r="BM224" s="23">
        <f t="shared" si="87"/>
        <v>0</v>
      </c>
      <c r="BN224" s="23">
        <f t="shared" si="88"/>
        <v>0</v>
      </c>
      <c r="BO224" s="23">
        <f t="shared" si="89"/>
        <v>0</v>
      </c>
      <c r="BP224" s="23">
        <f t="shared" si="90"/>
        <v>0</v>
      </c>
      <c r="BQ224" s="23">
        <f t="shared" si="91"/>
        <v>0</v>
      </c>
      <c r="BR224" s="23">
        <f t="shared" si="103"/>
        <v>0</v>
      </c>
      <c r="BS224" s="23">
        <f t="shared" si="104"/>
        <v>0</v>
      </c>
      <c r="BT224" s="23">
        <f t="shared" si="105"/>
        <v>0</v>
      </c>
      <c r="BX224" s="73">
        <v>3022</v>
      </c>
      <c r="BY224" s="25" t="s">
        <v>971</v>
      </c>
      <c r="BZ224" s="23">
        <f t="shared" si="92"/>
        <v>0</v>
      </c>
      <c r="CA224" s="130">
        <f t="shared" si="93"/>
        <v>0</v>
      </c>
      <c r="CB224" s="156">
        <f t="shared" si="94"/>
        <v>0</v>
      </c>
      <c r="CC224" s="156">
        <f t="shared" si="95"/>
        <v>0</v>
      </c>
      <c r="CD224" s="156">
        <f t="shared" si="96"/>
        <v>0</v>
      </c>
      <c r="CE224" s="156">
        <f t="shared" si="97"/>
        <v>0</v>
      </c>
      <c r="CG224" s="156">
        <f t="shared" si="98"/>
        <v>0</v>
      </c>
      <c r="CH224" s="156">
        <f t="shared" si="99"/>
        <v>0</v>
      </c>
      <c r="CJ224" s="204" t="str">
        <f t="shared" si="100"/>
        <v>ok</v>
      </c>
      <c r="CK224" s="205">
        <f t="shared" si="82"/>
        <v>0</v>
      </c>
      <c r="CL224">
        <f t="shared" si="106"/>
        <v>0</v>
      </c>
      <c r="CN224" s="216">
        <f t="shared" si="101"/>
        <v>0</v>
      </c>
      <c r="CO224" s="216">
        <f t="shared" si="102"/>
        <v>0</v>
      </c>
      <c r="CP224" s="216">
        <f t="shared" si="81"/>
        <v>0</v>
      </c>
      <c r="CQ224" s="156">
        <f t="shared" si="83"/>
        <v>0</v>
      </c>
    </row>
    <row r="225" spans="1:95" x14ac:dyDescent="0.2">
      <c r="A225" s="73">
        <v>3022</v>
      </c>
      <c r="B225" s="25" t="s">
        <v>971</v>
      </c>
      <c r="C225" s="25" t="s">
        <v>703</v>
      </c>
      <c r="D225" s="78">
        <f t="array" ref="D225">SUM(IF('SAP report test'!$A$2:$A$2298=$A225,IF('SAP report test'!$D$2:$D$2298=D$3,'SAP report test'!$N$2:$N$2298)))-SUM(H225,L225,P225,T225,X225,AB225,AF225,AJ225,AN225)</f>
        <v>0</v>
      </c>
      <c r="E225" s="78">
        <f t="array" ref="E225">SUM(IF('SAP report test'!$A$2:$A$2298=$A225,IF('SAP report test'!$D$2:$D$2298=E$3,'SAP report test'!$N$2:$N$2298)))-SUM(I225,M225,Q225,U225,Y225,AC225,AG225,AK225,AO225)</f>
        <v>0</v>
      </c>
      <c r="F225" s="78">
        <f t="array" ref="F225">SUM(IF('SAP report test'!$A$2:$A$2298=$A225,IF('SAP report test'!$D$2:$D$2298=F$3,'SAP report test'!$N$2:$N$2298)))-SUM(J225,N225,R225,V225,Z225,AD225,AH225,AL225,AP225)</f>
        <v>0</v>
      </c>
      <c r="G225" s="78">
        <f t="array" ref="G225">SUM(IF('SAP report test'!$A$2:$A$2298=$A225,IF('SAP report test'!$D$2:$D$2298=G$3,'SAP report test'!$N$2:$N$2298)))-SUM(K225,O225,S225,W225,AA225,AE225,AI225,AM225,AQ225)</f>
        <v>0</v>
      </c>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S225" s="23"/>
      <c r="AT225" s="42"/>
      <c r="BJ225" s="23">
        <f t="shared" si="84"/>
        <v>0</v>
      </c>
      <c r="BK225" s="23">
        <f t="shared" si="85"/>
        <v>0</v>
      </c>
      <c r="BL225" s="23">
        <f t="shared" si="86"/>
        <v>0</v>
      </c>
      <c r="BM225" s="23">
        <f t="shared" si="87"/>
        <v>0</v>
      </c>
      <c r="BN225" s="23">
        <f t="shared" si="88"/>
        <v>0</v>
      </c>
      <c r="BO225" s="23">
        <f t="shared" si="89"/>
        <v>0</v>
      </c>
      <c r="BP225" s="23">
        <f t="shared" si="90"/>
        <v>0</v>
      </c>
      <c r="BQ225" s="23">
        <f t="shared" si="91"/>
        <v>0</v>
      </c>
      <c r="BR225" s="23">
        <f t="shared" si="103"/>
        <v>0</v>
      </c>
      <c r="BS225" s="23">
        <f t="shared" si="104"/>
        <v>0</v>
      </c>
      <c r="BT225" s="23">
        <f t="shared" si="105"/>
        <v>0</v>
      </c>
      <c r="BX225" s="73">
        <v>3022</v>
      </c>
      <c r="BY225" s="25" t="s">
        <v>971</v>
      </c>
      <c r="BZ225" s="23">
        <f t="shared" si="92"/>
        <v>0</v>
      </c>
      <c r="CA225" s="130">
        <f t="shared" si="93"/>
        <v>0</v>
      </c>
      <c r="CB225" s="156">
        <f t="shared" si="94"/>
        <v>0</v>
      </c>
      <c r="CC225" s="156">
        <f t="shared" si="95"/>
        <v>0</v>
      </c>
      <c r="CD225" s="156">
        <f t="shared" si="96"/>
        <v>0</v>
      </c>
      <c r="CE225" s="156">
        <f t="shared" si="97"/>
        <v>0</v>
      </c>
      <c r="CG225" s="156">
        <f t="shared" si="98"/>
        <v>0</v>
      </c>
      <c r="CH225" s="156">
        <f t="shared" si="99"/>
        <v>0</v>
      </c>
      <c r="CJ225" s="204" t="str">
        <f t="shared" si="100"/>
        <v>ok</v>
      </c>
      <c r="CK225" s="205">
        <f t="shared" si="82"/>
        <v>0</v>
      </c>
      <c r="CL225">
        <f t="shared" si="106"/>
        <v>0</v>
      </c>
      <c r="CN225" s="216">
        <f t="shared" si="101"/>
        <v>0</v>
      </c>
      <c r="CO225" s="216">
        <f t="shared" si="102"/>
        <v>0</v>
      </c>
      <c r="CP225" s="216">
        <f t="shared" si="81"/>
        <v>0</v>
      </c>
      <c r="CQ225" s="156">
        <f t="shared" si="83"/>
        <v>0</v>
      </c>
    </row>
    <row r="226" spans="1:95" x14ac:dyDescent="0.2">
      <c r="A226" s="73">
        <v>3040</v>
      </c>
      <c r="B226" s="25" t="s">
        <v>972</v>
      </c>
      <c r="C226" s="25" t="s">
        <v>702</v>
      </c>
      <c r="D226" s="78"/>
      <c r="E226" s="78"/>
      <c r="F226" s="78"/>
      <c r="G226" s="78"/>
      <c r="H226" s="147">
        <f t="array" ref="H226">SUM(IF('SAP report test'!$A$2:$A$2298=$A226,IF('SAP report test'!$D$2:$D$2298="CI04",'SAP report test'!$N$2:$N$2298)))</f>
        <v>0</v>
      </c>
      <c r="I226" s="148"/>
      <c r="J226" s="148"/>
      <c r="K226" s="149"/>
      <c r="L226" s="147">
        <f>SUMIF(Balances!$A$5:$A$313,$A226,Balances!$P$5:$P$313)-SUMIF(Funding!$A$6:$A$294,$A226,Funding!$D$6:$D$294)</f>
        <v>0</v>
      </c>
      <c r="M226" s="148"/>
      <c r="N226" s="148"/>
      <c r="O226" s="149"/>
      <c r="P226" s="147">
        <f>SUMIF(Balances!$A$5:$A$313,$A226,Balances!$Q$5:$Q$313)-SUMIF(Funding!$A$6:$A$294,$A226,Funding!$E$6:$E$294)</f>
        <v>0</v>
      </c>
      <c r="Q226" s="148"/>
      <c r="R226" s="148"/>
      <c r="S226" s="149"/>
      <c r="T226" s="147">
        <f>SUMIF(Balances!$A$5:$A$313,$A226,Balances!$R$5:$R$313)-SUMIF(Funding!$A$6:$A$294,$A226,Funding!$F$6:$F$294)</f>
        <v>0</v>
      </c>
      <c r="U226" s="148"/>
      <c r="V226" s="148"/>
      <c r="W226" s="149"/>
      <c r="X226" s="147">
        <f>SUMIF(Balances!$A$7:$A$313,$A226,Balances!$S$7:$S$313)</f>
        <v>0</v>
      </c>
      <c r="Y226" s="148"/>
      <c r="Z226" s="148"/>
      <c r="AA226" s="149"/>
      <c r="AB226" s="147">
        <f>SUMIF(Balances!$A$7:$A$313,$A226,Balances!$T$7:$T$313)</f>
        <v>0</v>
      </c>
      <c r="AC226" s="148"/>
      <c r="AD226" s="148"/>
      <c r="AE226" s="149"/>
      <c r="AF226" s="147"/>
      <c r="AG226" s="148"/>
      <c r="AH226" s="148"/>
      <c r="AI226" s="149"/>
      <c r="AJ226" s="147">
        <f t="array" ref="AJ226">SUM(IF('SAP report test'!$A$2:$A$2298=$A226,IF('SAP report test'!$D$2:$D$2298="CI03",'SAP report test'!$N$2:$N$2298)))+SUMIF(Balances!$A$7:$A$313,$A226,Balances!$V$7:$V$313)</f>
        <v>0</v>
      </c>
      <c r="AK226" s="148"/>
      <c r="AL226" s="148"/>
      <c r="AM226" s="149"/>
      <c r="AN226" s="147">
        <f>SUMIF(Balances!$A$5:$A$313,$A226,Balances!$O$5:$O$313)-SUMIF(Funding!$A$6:$A$294,$A226,Funding!$K$6:$K$294)</f>
        <v>0</v>
      </c>
      <c r="AO226" s="148"/>
      <c r="AP226" s="148"/>
      <c r="AQ226" s="149"/>
      <c r="AS226" s="23">
        <f>SUM(D226:AQ227)</f>
        <v>0</v>
      </c>
      <c r="AT226" s="42"/>
      <c r="AU226" s="23">
        <f>SUM(AS226:AT226)</f>
        <v>0</v>
      </c>
      <c r="AW226" s="23">
        <f>SUM(AN226:AQ227)</f>
        <v>0</v>
      </c>
      <c r="AX226" s="23">
        <f>SUM(H226:K227)</f>
        <v>0</v>
      </c>
      <c r="AY226" s="23">
        <f>SUM(L226:O227)</f>
        <v>0</v>
      </c>
      <c r="AZ226" s="23">
        <f>SUM(P226:S227)</f>
        <v>0</v>
      </c>
      <c r="BA226" s="23">
        <f>SUM(T226:W227)</f>
        <v>0</v>
      </c>
      <c r="BB226" s="23">
        <f>SUM(X226:AA227)</f>
        <v>0</v>
      </c>
      <c r="BC226" s="23">
        <f>SUM(AB226:AE227)</f>
        <v>0</v>
      </c>
      <c r="BD226" s="23">
        <f>SUM(AF226:AI227)</f>
        <v>0</v>
      </c>
      <c r="BE226" s="23">
        <f>SUM(AJ226:AM227)</f>
        <v>0</v>
      </c>
      <c r="BF226" s="23">
        <f>SUM(AW226:BE226)</f>
        <v>0</v>
      </c>
      <c r="BG226" s="23">
        <f>SUM(AS226-BF226)</f>
        <v>0</v>
      </c>
      <c r="BH226" s="23">
        <f>SUM(AW226:BD226)</f>
        <v>0</v>
      </c>
      <c r="BJ226" s="23">
        <f t="shared" si="84"/>
        <v>0</v>
      </c>
      <c r="BK226" s="23">
        <f t="shared" si="85"/>
        <v>0</v>
      </c>
      <c r="BL226" s="23">
        <f t="shared" si="86"/>
        <v>0</v>
      </c>
      <c r="BM226" s="23">
        <f t="shared" si="87"/>
        <v>0</v>
      </c>
      <c r="BN226" s="23">
        <f t="shared" si="88"/>
        <v>0</v>
      </c>
      <c r="BO226" s="23">
        <f t="shared" si="89"/>
        <v>0</v>
      </c>
      <c r="BP226" s="23">
        <f t="shared" si="90"/>
        <v>0</v>
      </c>
      <c r="BQ226" s="23">
        <f t="shared" si="91"/>
        <v>0</v>
      </c>
      <c r="BR226" s="23">
        <f t="shared" si="103"/>
        <v>0</v>
      </c>
      <c r="BS226" s="23">
        <f t="shared" si="104"/>
        <v>0</v>
      </c>
      <c r="BT226" s="23">
        <f t="shared" si="105"/>
        <v>0</v>
      </c>
      <c r="BX226" s="73">
        <v>3040</v>
      </c>
      <c r="BY226" s="25" t="s">
        <v>972</v>
      </c>
      <c r="BZ226" s="23">
        <f t="shared" si="92"/>
        <v>0</v>
      </c>
      <c r="CA226" s="130">
        <f t="shared" si="93"/>
        <v>0</v>
      </c>
      <c r="CB226" s="156">
        <f t="shared" si="94"/>
        <v>0</v>
      </c>
      <c r="CC226" s="156">
        <f t="shared" si="95"/>
        <v>0</v>
      </c>
      <c r="CD226" s="156">
        <f t="shared" si="96"/>
        <v>0</v>
      </c>
      <c r="CE226" s="156">
        <f t="shared" si="97"/>
        <v>0</v>
      </c>
      <c r="CG226" s="156">
        <f t="shared" si="98"/>
        <v>0</v>
      </c>
      <c r="CH226" s="156">
        <f t="shared" si="99"/>
        <v>0</v>
      </c>
      <c r="CJ226" s="204" t="str">
        <f t="shared" si="100"/>
        <v>ok</v>
      </c>
      <c r="CK226" s="205">
        <f t="shared" si="82"/>
        <v>0</v>
      </c>
      <c r="CL226">
        <f t="shared" si="106"/>
        <v>0</v>
      </c>
      <c r="CN226" s="216">
        <f t="shared" si="101"/>
        <v>0</v>
      </c>
      <c r="CO226" s="216">
        <f t="shared" si="102"/>
        <v>0</v>
      </c>
      <c r="CP226" s="216">
        <f t="shared" si="81"/>
        <v>0</v>
      </c>
      <c r="CQ226" s="156">
        <f t="shared" si="83"/>
        <v>0</v>
      </c>
    </row>
    <row r="227" spans="1:95" x14ac:dyDescent="0.2">
      <c r="A227" s="73">
        <v>3040</v>
      </c>
      <c r="B227" s="25" t="s">
        <v>972</v>
      </c>
      <c r="C227" s="25" t="s">
        <v>703</v>
      </c>
      <c r="D227" s="78">
        <f t="array" ref="D227">SUM(IF('SAP report test'!$A$2:$A$2298=$A227,IF('SAP report test'!$D$2:$D$2298=D$3,'SAP report test'!$N$2:$N$2298)))-SUM(H227,L227,P227,T227,X227,AB227,AF227,AJ227,AN227)</f>
        <v>0</v>
      </c>
      <c r="E227" s="78">
        <f t="array" ref="E227">SUM(IF('SAP report test'!$A$2:$A$2298=$A227,IF('SAP report test'!$D$2:$D$2298=E$3,'SAP report test'!$N$2:$N$2298)))-SUM(I227,M227,Q227,U227,Y227,AC227,AG227,AK227,AO227)</f>
        <v>0</v>
      </c>
      <c r="F227" s="78">
        <f t="array" ref="F227">SUM(IF('SAP report test'!$A$2:$A$2298=$A227,IF('SAP report test'!$D$2:$D$2298=F$3,'SAP report test'!$N$2:$N$2298)))-SUM(J227,N227,R227,V227,Z227,AD227,AH227,AL227,AP227)</f>
        <v>0</v>
      </c>
      <c r="G227" s="78">
        <f t="array" ref="G227">SUM(IF('SAP report test'!$A$2:$A$2298=$A227,IF('SAP report test'!$D$2:$D$2298=G$3,'SAP report test'!$N$2:$N$2298)))-SUM(K227,O227,S227,W227,AA227,AE227,AI227,AM227,AQ227)</f>
        <v>0</v>
      </c>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S227" s="23"/>
      <c r="AT227" s="42"/>
      <c r="BJ227" s="23">
        <f t="shared" si="84"/>
        <v>0</v>
      </c>
      <c r="BK227" s="23">
        <f t="shared" si="85"/>
        <v>0</v>
      </c>
      <c r="BL227" s="23">
        <f t="shared" si="86"/>
        <v>0</v>
      </c>
      <c r="BM227" s="23">
        <f t="shared" si="87"/>
        <v>0</v>
      </c>
      <c r="BN227" s="23">
        <f t="shared" si="88"/>
        <v>0</v>
      </c>
      <c r="BO227" s="23">
        <f t="shared" si="89"/>
        <v>0</v>
      </c>
      <c r="BP227" s="23">
        <f t="shared" si="90"/>
        <v>0</v>
      </c>
      <c r="BQ227" s="23">
        <f t="shared" si="91"/>
        <v>0</v>
      </c>
      <c r="BR227" s="23">
        <f t="shared" si="103"/>
        <v>0</v>
      </c>
      <c r="BS227" s="23">
        <f t="shared" si="104"/>
        <v>0</v>
      </c>
      <c r="BT227" s="23">
        <f t="shared" si="105"/>
        <v>0</v>
      </c>
      <c r="BX227" s="73">
        <v>3040</v>
      </c>
      <c r="BY227" s="25" t="s">
        <v>972</v>
      </c>
      <c r="BZ227" s="23">
        <f t="shared" si="92"/>
        <v>0</v>
      </c>
      <c r="CA227" s="130">
        <f t="shared" si="93"/>
        <v>0</v>
      </c>
      <c r="CB227" s="156">
        <f t="shared" si="94"/>
        <v>0</v>
      </c>
      <c r="CC227" s="156">
        <f t="shared" si="95"/>
        <v>0</v>
      </c>
      <c r="CD227" s="156">
        <f t="shared" si="96"/>
        <v>0</v>
      </c>
      <c r="CE227" s="156">
        <f t="shared" si="97"/>
        <v>0</v>
      </c>
      <c r="CG227" s="156">
        <f t="shared" si="98"/>
        <v>0</v>
      </c>
      <c r="CH227" s="156">
        <f t="shared" si="99"/>
        <v>0</v>
      </c>
      <c r="CJ227" s="204" t="str">
        <f t="shared" si="100"/>
        <v>ok</v>
      </c>
      <c r="CK227" s="205">
        <f t="shared" si="82"/>
        <v>0</v>
      </c>
      <c r="CL227">
        <f t="shared" si="106"/>
        <v>0</v>
      </c>
      <c r="CN227" s="216">
        <f t="shared" si="101"/>
        <v>0</v>
      </c>
      <c r="CO227" s="216">
        <f t="shared" si="102"/>
        <v>0</v>
      </c>
      <c r="CP227" s="216">
        <f t="shared" si="81"/>
        <v>0</v>
      </c>
      <c r="CQ227" s="156">
        <f t="shared" si="83"/>
        <v>0</v>
      </c>
    </row>
    <row r="228" spans="1:95" x14ac:dyDescent="0.2">
      <c r="A228" s="73">
        <v>3043</v>
      </c>
      <c r="B228" s="25" t="s">
        <v>973</v>
      </c>
      <c r="C228" s="25" t="s">
        <v>702</v>
      </c>
      <c r="D228" s="78"/>
      <c r="E228" s="78"/>
      <c r="F228" s="78"/>
      <c r="G228" s="78"/>
      <c r="H228" s="147">
        <f t="array" ref="H228">SUM(IF('SAP report test'!$A$2:$A$2298=$A228,IF('SAP report test'!$D$2:$D$2298="CI04",'SAP report test'!$N$2:$N$2298)))</f>
        <v>0</v>
      </c>
      <c r="I228" s="148"/>
      <c r="J228" s="148"/>
      <c r="K228" s="149"/>
      <c r="L228" s="147">
        <f>SUMIF(Balances!$A$5:$A$313,$A228,Balances!$P$5:$P$313)-SUMIF(Funding!$A$6:$A$294,$A228,Funding!$D$6:$D$294)</f>
        <v>0</v>
      </c>
      <c r="M228" s="148"/>
      <c r="N228" s="148"/>
      <c r="O228" s="149"/>
      <c r="P228" s="147">
        <f>SUMIF(Balances!$A$5:$A$313,$A228,Balances!$Q$5:$Q$313)-SUMIF(Funding!$A$6:$A$294,$A228,Funding!$E$6:$E$294)</f>
        <v>0</v>
      </c>
      <c r="Q228" s="148"/>
      <c r="R228" s="148"/>
      <c r="S228" s="149"/>
      <c r="T228" s="147">
        <f>SUMIF(Balances!$A$5:$A$313,$A228,Balances!$R$5:$R$313)-SUMIF(Funding!$A$6:$A$294,$A228,Funding!$F$6:$F$294)</f>
        <v>0</v>
      </c>
      <c r="U228" s="148"/>
      <c r="V228" s="148"/>
      <c r="W228" s="149"/>
      <c r="X228" s="147">
        <f>SUMIF(Balances!$A$7:$A$313,$A228,Balances!$S$7:$S$313)</f>
        <v>0</v>
      </c>
      <c r="Y228" s="148"/>
      <c r="Z228" s="148"/>
      <c r="AA228" s="149"/>
      <c r="AB228" s="147">
        <f>SUMIF(Balances!$A$7:$A$313,$A228,Balances!$T$7:$T$313)</f>
        <v>0</v>
      </c>
      <c r="AC228" s="148"/>
      <c r="AD228" s="148"/>
      <c r="AE228" s="149"/>
      <c r="AF228" s="147"/>
      <c r="AG228" s="148"/>
      <c r="AH228" s="148"/>
      <c r="AI228" s="149"/>
      <c r="AJ228" s="147">
        <f t="array" ref="AJ228">SUM(IF('SAP report test'!$A$2:$A$2298=$A228,IF('SAP report test'!$D$2:$D$2298="CI03",'SAP report test'!$N$2:$N$2298)))+SUMIF(Balances!$A$7:$A$313,$A228,Balances!$V$7:$V$313)</f>
        <v>0</v>
      </c>
      <c r="AK228" s="148"/>
      <c r="AL228" s="148"/>
      <c r="AM228" s="149"/>
      <c r="AN228" s="147">
        <f>SUMIF(Balances!$A$5:$A$313,$A228,Balances!$O$5:$O$313)-SUMIF(Funding!$A$6:$A$294,$A228,Funding!$K$6:$K$294)</f>
        <v>-22251</v>
      </c>
      <c r="AO228" s="148"/>
      <c r="AP228" s="148"/>
      <c r="AQ228" s="149"/>
      <c r="AS228" s="23">
        <f>SUM(D228:AQ229)</f>
        <v>-7061.6399999999958</v>
      </c>
      <c r="AT228" s="130"/>
      <c r="AU228" s="23">
        <f>SUM(AS228:AT228)</f>
        <v>-7061.6399999999958</v>
      </c>
      <c r="AW228" s="23">
        <f>SUM(AN228:AQ229)</f>
        <v>-7062</v>
      </c>
      <c r="AX228" s="23">
        <f>SUM(H228:K229)</f>
        <v>0</v>
      </c>
      <c r="AY228" s="23">
        <f>SUM(L228:O229)</f>
        <v>0</v>
      </c>
      <c r="AZ228" s="23">
        <f>SUM(P228:S229)</f>
        <v>0</v>
      </c>
      <c r="BA228" s="23">
        <f>SUM(T228:W229)</f>
        <v>0</v>
      </c>
      <c r="BB228" s="23">
        <f>SUM(X228:AA229)</f>
        <v>0</v>
      </c>
      <c r="BC228" s="23">
        <f>SUM(AB228:AE229)</f>
        <v>0</v>
      </c>
      <c r="BD228" s="23">
        <f>SUM(AF228:AI229)</f>
        <v>0</v>
      </c>
      <c r="BE228" s="23">
        <f>SUM(AJ228:AM229)</f>
        <v>0</v>
      </c>
      <c r="BF228" s="23">
        <f>SUM(AW228:BE228)</f>
        <v>-7062</v>
      </c>
      <c r="BG228" s="23">
        <f>SUM(AS228-BF228)</f>
        <v>0.36000000000422006</v>
      </c>
      <c r="BH228" s="23">
        <f>SUM(AW228:BD228)</f>
        <v>-7062</v>
      </c>
      <c r="BJ228" s="23">
        <f t="shared" si="84"/>
        <v>-7062</v>
      </c>
      <c r="BK228" s="23">
        <f t="shared" si="85"/>
        <v>0</v>
      </c>
      <c r="BL228" s="23">
        <f t="shared" si="86"/>
        <v>0</v>
      </c>
      <c r="BM228" s="23">
        <f t="shared" si="87"/>
        <v>0</v>
      </c>
      <c r="BN228" s="23">
        <f t="shared" si="88"/>
        <v>0</v>
      </c>
      <c r="BO228" s="23">
        <f t="shared" si="89"/>
        <v>0</v>
      </c>
      <c r="BP228" s="23">
        <f t="shared" si="90"/>
        <v>0</v>
      </c>
      <c r="BQ228" s="23">
        <f t="shared" si="91"/>
        <v>0</v>
      </c>
      <c r="BR228" s="23">
        <f t="shared" si="103"/>
        <v>-7062</v>
      </c>
      <c r="BS228" s="23">
        <f t="shared" si="104"/>
        <v>0.36000000000422006</v>
      </c>
      <c r="BT228" s="23">
        <f t="shared" si="105"/>
        <v>-7062</v>
      </c>
      <c r="BX228" s="73">
        <v>3043</v>
      </c>
      <c r="BY228" s="25" t="s">
        <v>973</v>
      </c>
      <c r="BZ228" s="23">
        <f t="shared" si="92"/>
        <v>-7062</v>
      </c>
      <c r="CA228" s="130">
        <f t="shared" si="93"/>
        <v>0</v>
      </c>
      <c r="CB228" s="156">
        <f t="shared" si="94"/>
        <v>-7062</v>
      </c>
      <c r="CC228" s="156">
        <f t="shared" si="95"/>
        <v>-7062</v>
      </c>
      <c r="CD228" s="156">
        <f t="shared" si="96"/>
        <v>0</v>
      </c>
      <c r="CE228" s="156">
        <f t="shared" si="97"/>
        <v>-7062</v>
      </c>
      <c r="CG228" s="156">
        <f t="shared" si="98"/>
        <v>0</v>
      </c>
      <c r="CH228" s="156">
        <f t="shared" si="99"/>
        <v>0</v>
      </c>
      <c r="CJ228" s="204" t="str">
        <f t="shared" si="100"/>
        <v>ok</v>
      </c>
      <c r="CK228" s="205">
        <f t="shared" si="82"/>
        <v>0</v>
      </c>
      <c r="CL228">
        <f t="shared" si="106"/>
        <v>0</v>
      </c>
      <c r="CN228" s="216">
        <f t="shared" si="101"/>
        <v>-7062</v>
      </c>
      <c r="CO228" s="216">
        <f t="shared" si="102"/>
        <v>0</v>
      </c>
      <c r="CP228" s="216">
        <f t="shared" si="81"/>
        <v>-7062</v>
      </c>
      <c r="CQ228" s="156">
        <f t="shared" si="83"/>
        <v>0</v>
      </c>
    </row>
    <row r="229" spans="1:95" x14ac:dyDescent="0.2">
      <c r="A229" s="73">
        <v>3043</v>
      </c>
      <c r="B229" s="25" t="s">
        <v>973</v>
      </c>
      <c r="C229" s="25" t="s">
        <v>703</v>
      </c>
      <c r="D229" s="78">
        <f t="array" ref="D229">SUM(IF('SAP report test'!$A$2:$A$2298=$A229,IF('SAP report test'!$D$2:$D$2298=D$3,'SAP report test'!$N$2:$N$2298)))-SUM(H229,L229,P229,T229,X229,AB229,AF229,AJ229,AN229)</f>
        <v>0</v>
      </c>
      <c r="E229" s="78">
        <f t="array" ref="E229">SUM(IF('SAP report test'!$A$2:$A$2298=$A229,IF('SAP report test'!$D$2:$D$2298=E$3,'SAP report test'!$N$2:$N$2298)))-SUM(I229,M229,Q229,U229,Y229,AC229,AG229,AK229,AO229)</f>
        <v>5.0000000001091394E-2</v>
      </c>
      <c r="F229" s="78">
        <f t="array" ref="F229">SUM(IF('SAP report test'!$A$2:$A$2298=$A229,IF('SAP report test'!$D$2:$D$2298=F$3,'SAP report test'!$N$2:$N$2298)))-SUM(J229,N229,R229,V229,Z229,AD229,AH229,AL229,AP229)</f>
        <v>0</v>
      </c>
      <c r="G229" s="78">
        <f t="array" ref="G229">SUM(IF('SAP report test'!$A$2:$A$2298=$A229,IF('SAP report test'!$D$2:$D$2298=G$3,'SAP report test'!$N$2:$N$2298)))-SUM(K229,O229,S229,W229,AA229,AE229,AI229,AM229,AQ229)</f>
        <v>0.31000000000040018</v>
      </c>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v>8961</v>
      </c>
      <c r="AP229" s="62"/>
      <c r="AQ229" s="62">
        <v>6228</v>
      </c>
      <c r="AS229" s="23"/>
      <c r="AT229" s="42"/>
      <c r="BJ229" s="23">
        <f t="shared" si="84"/>
        <v>0</v>
      </c>
      <c r="BK229" s="23">
        <f t="shared" si="85"/>
        <v>0</v>
      </c>
      <c r="BL229" s="23">
        <f t="shared" si="86"/>
        <v>0</v>
      </c>
      <c r="BM229" s="23">
        <f t="shared" si="87"/>
        <v>0</v>
      </c>
      <c r="BN229" s="23">
        <f t="shared" si="88"/>
        <v>0</v>
      </c>
      <c r="BO229" s="23">
        <f t="shared" si="89"/>
        <v>0</v>
      </c>
      <c r="BP229" s="23">
        <f t="shared" si="90"/>
        <v>0</v>
      </c>
      <c r="BQ229" s="23">
        <f t="shared" si="91"/>
        <v>0</v>
      </c>
      <c r="BR229" s="23">
        <f t="shared" si="103"/>
        <v>0</v>
      </c>
      <c r="BS229" s="23">
        <f t="shared" si="104"/>
        <v>0</v>
      </c>
      <c r="BT229" s="23">
        <f t="shared" si="105"/>
        <v>0</v>
      </c>
      <c r="BX229" s="73">
        <v>3043</v>
      </c>
      <c r="BY229" s="25" t="s">
        <v>973</v>
      </c>
      <c r="BZ229" s="23">
        <f t="shared" si="92"/>
        <v>0</v>
      </c>
      <c r="CA229" s="130">
        <f t="shared" si="93"/>
        <v>0</v>
      </c>
      <c r="CB229" s="156">
        <f t="shared" si="94"/>
        <v>0</v>
      </c>
      <c r="CC229" s="156">
        <f t="shared" si="95"/>
        <v>0</v>
      </c>
      <c r="CD229" s="156">
        <f t="shared" si="96"/>
        <v>0</v>
      </c>
      <c r="CE229" s="156">
        <f t="shared" si="97"/>
        <v>0</v>
      </c>
      <c r="CG229" s="156">
        <f t="shared" si="98"/>
        <v>0</v>
      </c>
      <c r="CH229" s="156">
        <f t="shared" si="99"/>
        <v>0</v>
      </c>
      <c r="CJ229" s="204" t="str">
        <f t="shared" si="100"/>
        <v>ok</v>
      </c>
      <c r="CK229" s="205">
        <f t="shared" si="82"/>
        <v>0</v>
      </c>
      <c r="CL229">
        <f t="shared" si="106"/>
        <v>0</v>
      </c>
      <c r="CN229" s="216">
        <f t="shared" si="101"/>
        <v>0</v>
      </c>
      <c r="CO229" s="216">
        <f t="shared" si="102"/>
        <v>0</v>
      </c>
      <c r="CP229" s="216">
        <f t="shared" si="81"/>
        <v>0</v>
      </c>
      <c r="CQ229" s="156">
        <f t="shared" si="83"/>
        <v>0</v>
      </c>
    </row>
    <row r="230" spans="1:95" x14ac:dyDescent="0.2">
      <c r="A230" s="73">
        <v>3044</v>
      </c>
      <c r="B230" s="25" t="s">
        <v>974</v>
      </c>
      <c r="C230" s="25" t="s">
        <v>702</v>
      </c>
      <c r="D230" s="78"/>
      <c r="E230" s="78"/>
      <c r="F230" s="78"/>
      <c r="G230" s="78"/>
      <c r="H230" s="147">
        <f t="array" ref="H230">SUM(IF('SAP report test'!$A$2:$A$2298=$A230,IF('SAP report test'!$D$2:$D$2298="CI04",'SAP report test'!$N$2:$N$2298)))</f>
        <v>0</v>
      </c>
      <c r="I230" s="148"/>
      <c r="J230" s="148"/>
      <c r="K230" s="149"/>
      <c r="L230" s="147">
        <f>SUMIF(Balances!$A$5:$A$313,$A230,Balances!$P$5:$P$313)-SUMIF(Funding!$A$6:$A$294,$A230,Funding!$D$6:$D$294)</f>
        <v>0</v>
      </c>
      <c r="M230" s="148"/>
      <c r="N230" s="148"/>
      <c r="O230" s="149"/>
      <c r="P230" s="147">
        <f>SUMIF(Balances!$A$5:$A$313,$A230,Balances!$Q$5:$Q$313)-SUMIF(Funding!$A$6:$A$294,$A230,Funding!$E$6:$E$294)</f>
        <v>0</v>
      </c>
      <c r="Q230" s="148"/>
      <c r="R230" s="148"/>
      <c r="S230" s="149"/>
      <c r="T230" s="147">
        <f>SUMIF(Balances!$A$5:$A$313,$A230,Balances!$R$5:$R$313)-SUMIF(Funding!$A$6:$A$294,$A230,Funding!$F$6:$F$294)</f>
        <v>0</v>
      </c>
      <c r="U230" s="148"/>
      <c r="V230" s="148"/>
      <c r="W230" s="149"/>
      <c r="X230" s="147">
        <f>SUMIF(Balances!$A$7:$A$313,$A230,Balances!$S$7:$S$313)</f>
        <v>0</v>
      </c>
      <c r="Y230" s="148"/>
      <c r="Z230" s="148"/>
      <c r="AA230" s="149"/>
      <c r="AB230" s="147">
        <f>SUMIF(Balances!$A$7:$A$313,$A230,Balances!$T$7:$T$313)</f>
        <v>0</v>
      </c>
      <c r="AC230" s="148"/>
      <c r="AD230" s="148"/>
      <c r="AE230" s="149"/>
      <c r="AF230" s="147"/>
      <c r="AG230" s="148"/>
      <c r="AH230" s="148"/>
      <c r="AI230" s="149"/>
      <c r="AJ230" s="147">
        <f t="array" ref="AJ230">SUM(IF('SAP report test'!$A$2:$A$2298=$A230,IF('SAP report test'!$D$2:$D$2298="CI03",'SAP report test'!$N$2:$N$2298)))+SUMIF(Balances!$A$7:$A$313,$A230,Balances!$V$7:$V$313)</f>
        <v>0</v>
      </c>
      <c r="AK230" s="148"/>
      <c r="AL230" s="148"/>
      <c r="AM230" s="149"/>
      <c r="AN230" s="147">
        <f>SUMIF(Balances!$A$5:$A$313,$A230,Balances!$O$5:$O$313)-SUMIF(Funding!$A$6:$A$294,$A230,Funding!$K$6:$K$294)</f>
        <v>-11993.75</v>
      </c>
      <c r="AO230" s="148"/>
      <c r="AP230" s="148"/>
      <c r="AQ230" s="149"/>
      <c r="AS230" s="23">
        <f>SUM(D230:AQ231)</f>
        <v>-9785.49</v>
      </c>
      <c r="AT230" s="42"/>
      <c r="AU230" s="23">
        <f>SUM(AS230:AT230)</f>
        <v>-9785.49</v>
      </c>
      <c r="AW230" s="23">
        <f>SUM(AN230:AQ231)</f>
        <v>-9785.75</v>
      </c>
      <c r="AX230" s="23">
        <f>SUM(H230:K231)</f>
        <v>0</v>
      </c>
      <c r="AY230" s="23">
        <f>SUM(L230:O231)</f>
        <v>0</v>
      </c>
      <c r="AZ230" s="23">
        <f>SUM(P230:S231)</f>
        <v>0</v>
      </c>
      <c r="BA230" s="23">
        <f>SUM(T230:W231)</f>
        <v>0</v>
      </c>
      <c r="BB230" s="23">
        <f>SUM(X230:AA231)</f>
        <v>0</v>
      </c>
      <c r="BC230" s="23">
        <f>SUM(AB230:AE231)</f>
        <v>0</v>
      </c>
      <c r="BD230" s="23">
        <f>SUM(AF230:AI231)</f>
        <v>0</v>
      </c>
      <c r="BE230" s="23">
        <f>SUM(AJ230:AM231)</f>
        <v>0</v>
      </c>
      <c r="BF230" s="23">
        <f>SUM(AW230:BE230)</f>
        <v>-9785.75</v>
      </c>
      <c r="BG230" s="23">
        <f>SUM(AS230-BF230)</f>
        <v>0.26000000000021828</v>
      </c>
      <c r="BH230" s="23">
        <f>SUM(AW230:BD230)</f>
        <v>-9785.75</v>
      </c>
      <c r="BJ230" s="23">
        <f t="shared" si="84"/>
        <v>-9785.75</v>
      </c>
      <c r="BK230" s="23">
        <f t="shared" si="85"/>
        <v>0</v>
      </c>
      <c r="BL230" s="23">
        <f t="shared" si="86"/>
        <v>0</v>
      </c>
      <c r="BM230" s="23">
        <f t="shared" si="87"/>
        <v>0</v>
      </c>
      <c r="BN230" s="23">
        <f t="shared" si="88"/>
        <v>0</v>
      </c>
      <c r="BO230" s="23">
        <f t="shared" si="89"/>
        <v>0</v>
      </c>
      <c r="BP230" s="23">
        <f t="shared" si="90"/>
        <v>0</v>
      </c>
      <c r="BQ230" s="23">
        <f t="shared" si="91"/>
        <v>0</v>
      </c>
      <c r="BR230" s="23">
        <f t="shared" si="103"/>
        <v>-9785.75</v>
      </c>
      <c r="BS230" s="23">
        <f t="shared" si="104"/>
        <v>0.26000000000021828</v>
      </c>
      <c r="BT230" s="23">
        <f t="shared" si="105"/>
        <v>-9785.75</v>
      </c>
      <c r="BX230" s="73">
        <v>3044</v>
      </c>
      <c r="BY230" s="25" t="s">
        <v>974</v>
      </c>
      <c r="BZ230" s="23">
        <f t="shared" si="92"/>
        <v>-9785.75</v>
      </c>
      <c r="CA230" s="130">
        <f t="shared" si="93"/>
        <v>0</v>
      </c>
      <c r="CB230" s="156">
        <f t="shared" si="94"/>
        <v>-9785.75</v>
      </c>
      <c r="CC230" s="156">
        <f t="shared" si="95"/>
        <v>-9786</v>
      </c>
      <c r="CD230" s="156">
        <f t="shared" si="96"/>
        <v>0</v>
      </c>
      <c r="CE230" s="156">
        <f t="shared" si="97"/>
        <v>-9786</v>
      </c>
      <c r="CG230" s="156">
        <f t="shared" si="98"/>
        <v>0.25</v>
      </c>
      <c r="CH230" s="156">
        <f t="shared" si="99"/>
        <v>0</v>
      </c>
      <c r="CJ230" s="204" t="str">
        <f t="shared" si="100"/>
        <v>ok</v>
      </c>
      <c r="CK230" s="205">
        <f t="shared" si="82"/>
        <v>0</v>
      </c>
      <c r="CL230">
        <f t="shared" si="106"/>
        <v>0</v>
      </c>
      <c r="CN230" s="216">
        <f t="shared" si="101"/>
        <v>-9785.75</v>
      </c>
      <c r="CO230" s="216">
        <f t="shared" si="102"/>
        <v>0</v>
      </c>
      <c r="CP230" s="216">
        <f t="shared" si="81"/>
        <v>-9785.75</v>
      </c>
      <c r="CQ230" s="156">
        <f t="shared" si="83"/>
        <v>0</v>
      </c>
    </row>
    <row r="231" spans="1:95" x14ac:dyDescent="0.2">
      <c r="A231" s="73">
        <v>3044</v>
      </c>
      <c r="B231" s="25" t="s">
        <v>974</v>
      </c>
      <c r="C231" s="25" t="s">
        <v>703</v>
      </c>
      <c r="D231" s="78">
        <f t="array" ref="D231">SUM(IF('SAP report test'!$A$2:$A$2298=$A231,IF('SAP report test'!$D$2:$D$2298=D$3,'SAP report test'!$N$2:$N$2298)))-SUM(H231,L231,P231,T231,X231,AB231,AF231,AJ231,AN231)</f>
        <v>0</v>
      </c>
      <c r="E231" s="78">
        <f t="array" ref="E231">SUM(IF('SAP report test'!$A$2:$A$2298=$A231,IF('SAP report test'!$D$2:$D$2298=E$3,'SAP report test'!$N$2:$N$2298)))-SUM(I231,M231,Q231,U231,Y231,AC231,AG231,AK231,AO231)</f>
        <v>0.26000000000021828</v>
      </c>
      <c r="F231" s="78">
        <f t="array" ref="F231">SUM(IF('SAP report test'!$A$2:$A$2298=$A231,IF('SAP report test'!$D$2:$D$2298=F$3,'SAP report test'!$N$2:$N$2298)))-SUM(J231,N231,R231,V231,Z231,AD231,AH231,AL231,AP231)</f>
        <v>0</v>
      </c>
      <c r="G231" s="78">
        <f t="array" ref="G231">SUM(IF('SAP report test'!$A$2:$A$2298=$A231,IF('SAP report test'!$D$2:$D$2298=G$3,'SAP report test'!$N$2:$N$2298)))-SUM(K231,O231,S231,W231,AA231,AE231,AI231,AM231,AQ231)</f>
        <v>0</v>
      </c>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v>2208</v>
      </c>
      <c r="AP231" s="62"/>
      <c r="AQ231" s="62"/>
      <c r="AS231" s="23"/>
      <c r="AT231" s="42"/>
      <c r="BJ231" s="23">
        <f t="shared" si="84"/>
        <v>0</v>
      </c>
      <c r="BK231" s="23">
        <f t="shared" si="85"/>
        <v>0</v>
      </c>
      <c r="BL231" s="23">
        <f t="shared" si="86"/>
        <v>0</v>
      </c>
      <c r="BM231" s="23">
        <f t="shared" si="87"/>
        <v>0</v>
      </c>
      <c r="BN231" s="23">
        <f t="shared" si="88"/>
        <v>0</v>
      </c>
      <c r="BO231" s="23">
        <f t="shared" si="89"/>
        <v>0</v>
      </c>
      <c r="BP231" s="23">
        <f t="shared" si="90"/>
        <v>0</v>
      </c>
      <c r="BQ231" s="23">
        <f t="shared" si="91"/>
        <v>0</v>
      </c>
      <c r="BR231" s="23">
        <f t="shared" si="103"/>
        <v>0</v>
      </c>
      <c r="BS231" s="23">
        <f t="shared" si="104"/>
        <v>0</v>
      </c>
      <c r="BT231" s="23">
        <f t="shared" si="105"/>
        <v>0</v>
      </c>
      <c r="BX231" s="73">
        <v>3044</v>
      </c>
      <c r="BY231" s="25" t="s">
        <v>974</v>
      </c>
      <c r="BZ231" s="23">
        <f t="shared" si="92"/>
        <v>0</v>
      </c>
      <c r="CA231" s="130">
        <f t="shared" si="93"/>
        <v>0</v>
      </c>
      <c r="CB231" s="156">
        <f t="shared" si="94"/>
        <v>0</v>
      </c>
      <c r="CC231" s="156">
        <f t="shared" si="95"/>
        <v>0</v>
      </c>
      <c r="CD231" s="156">
        <f t="shared" si="96"/>
        <v>0</v>
      </c>
      <c r="CE231" s="156">
        <f t="shared" si="97"/>
        <v>0</v>
      </c>
      <c r="CG231" s="156">
        <f t="shared" si="98"/>
        <v>0</v>
      </c>
      <c r="CH231" s="156">
        <f t="shared" si="99"/>
        <v>0</v>
      </c>
      <c r="CJ231" s="204" t="str">
        <f t="shared" si="100"/>
        <v>ok</v>
      </c>
      <c r="CK231" s="205">
        <f t="shared" si="82"/>
        <v>0</v>
      </c>
      <c r="CL231">
        <f t="shared" si="106"/>
        <v>0</v>
      </c>
      <c r="CN231" s="216">
        <f t="shared" si="101"/>
        <v>0</v>
      </c>
      <c r="CO231" s="216">
        <f t="shared" si="102"/>
        <v>0</v>
      </c>
      <c r="CP231" s="216">
        <f t="shared" si="81"/>
        <v>0</v>
      </c>
      <c r="CQ231" s="156">
        <f t="shared" si="83"/>
        <v>0</v>
      </c>
    </row>
    <row r="232" spans="1:95" x14ac:dyDescent="0.2">
      <c r="A232" s="73">
        <v>3064</v>
      </c>
      <c r="B232" s="25" t="s">
        <v>975</v>
      </c>
      <c r="C232" s="25" t="s">
        <v>702</v>
      </c>
      <c r="D232" s="78"/>
      <c r="E232" s="78"/>
      <c r="F232" s="78"/>
      <c r="G232" s="78"/>
      <c r="H232" s="147">
        <f t="array" ref="H232">SUM(IF('SAP report test'!$A$2:$A$2298=$A232,IF('SAP report test'!$D$2:$D$2298="CI04",'SAP report test'!$N$2:$N$2298)))</f>
        <v>0</v>
      </c>
      <c r="I232" s="148"/>
      <c r="J232" s="148"/>
      <c r="K232" s="149"/>
      <c r="L232" s="147">
        <f>SUMIF(Balances!$A$5:$A$313,$A232,Balances!$P$5:$P$313)-SUMIF(Funding!$A$6:$A$294,$A232,Funding!$D$6:$D$294)</f>
        <v>0</v>
      </c>
      <c r="M232" s="148"/>
      <c r="N232" s="148"/>
      <c r="O232" s="149"/>
      <c r="P232" s="147">
        <f>SUMIF(Balances!$A$5:$A$313,$A232,Balances!$Q$5:$Q$313)-SUMIF(Funding!$A$6:$A$294,$A232,Funding!$E$6:$E$294)</f>
        <v>0</v>
      </c>
      <c r="Q232" s="148"/>
      <c r="R232" s="148"/>
      <c r="S232" s="149"/>
      <c r="T232" s="147">
        <f>SUMIF(Balances!$A$5:$A$313,$A232,Balances!$R$5:$R$313)-SUMIF(Funding!$A$6:$A$294,$A232,Funding!$F$6:$F$294)</f>
        <v>0</v>
      </c>
      <c r="U232" s="148"/>
      <c r="V232" s="148"/>
      <c r="W232" s="149"/>
      <c r="X232" s="147">
        <f>SUMIF(Balances!$A$7:$A$313,$A232,Balances!$S$7:$S$313)</f>
        <v>0</v>
      </c>
      <c r="Y232" s="148"/>
      <c r="Z232" s="148"/>
      <c r="AA232" s="149"/>
      <c r="AB232" s="147">
        <f>SUMIF(Balances!$A$7:$A$313,$A232,Balances!$T$7:$T$313)</f>
        <v>0</v>
      </c>
      <c r="AC232" s="148"/>
      <c r="AD232" s="148"/>
      <c r="AE232" s="149"/>
      <c r="AF232" s="147"/>
      <c r="AG232" s="148"/>
      <c r="AH232" s="148"/>
      <c r="AI232" s="149"/>
      <c r="AJ232" s="147">
        <f t="array" ref="AJ232">SUM(IF('SAP report test'!$A$2:$A$2298=$A232,IF('SAP report test'!$D$2:$D$2298="CI03",'SAP report test'!$N$2:$N$2298)))+SUMIF(Balances!$A$7:$A$313,$A232,Balances!$V$7:$V$313)</f>
        <v>0</v>
      </c>
      <c r="AK232" s="148"/>
      <c r="AL232" s="148"/>
      <c r="AM232" s="149"/>
      <c r="AN232" s="147">
        <f>SUMIF(Balances!$A$5:$A$313,$A232,Balances!$O$5:$O$313)-SUMIF(Funding!$A$6:$A$294,$A232,Funding!$K$6:$K$294)</f>
        <v>-45215.25</v>
      </c>
      <c r="AO232" s="148"/>
      <c r="AP232" s="148"/>
      <c r="AQ232" s="149"/>
      <c r="AS232" s="23">
        <f>SUM(D232:AQ233)</f>
        <v>-33975.25</v>
      </c>
      <c r="AT232" s="42"/>
      <c r="AU232" s="23">
        <f>SUM(AS232:AT232)</f>
        <v>-33975.25</v>
      </c>
      <c r="AW232" s="23">
        <f>SUM(AN232:AQ233)</f>
        <v>-33975.25</v>
      </c>
      <c r="AX232" s="23">
        <f>SUM(H232:K233)</f>
        <v>0</v>
      </c>
      <c r="AY232" s="23">
        <f>SUM(L232:O233)</f>
        <v>0</v>
      </c>
      <c r="AZ232" s="23">
        <f>SUM(P232:S233)</f>
        <v>0</v>
      </c>
      <c r="BA232" s="23">
        <f>SUM(T232:W233)</f>
        <v>0</v>
      </c>
      <c r="BB232" s="23">
        <f>SUM(X232:AA233)</f>
        <v>0</v>
      </c>
      <c r="BC232" s="23">
        <f>SUM(AB232:AE233)</f>
        <v>0</v>
      </c>
      <c r="BD232" s="23">
        <f>SUM(AF232:AI233)</f>
        <v>0</v>
      </c>
      <c r="BE232" s="23">
        <f>SUM(AJ232:AM233)</f>
        <v>0</v>
      </c>
      <c r="BF232" s="23">
        <f>SUM(AW232:BE232)</f>
        <v>-33975.25</v>
      </c>
      <c r="BG232" s="23">
        <f>SUM(AS232-BF232)</f>
        <v>0</v>
      </c>
      <c r="BH232" s="23">
        <f>SUM(AW232:BD232)</f>
        <v>-33975.25</v>
      </c>
      <c r="BJ232" s="23">
        <f t="shared" si="84"/>
        <v>-33975.25</v>
      </c>
      <c r="BK232" s="23">
        <f t="shared" si="85"/>
        <v>0</v>
      </c>
      <c r="BL232" s="23">
        <f t="shared" si="86"/>
        <v>0</v>
      </c>
      <c r="BM232" s="23">
        <f t="shared" si="87"/>
        <v>0</v>
      </c>
      <c r="BN232" s="23">
        <f t="shared" si="88"/>
        <v>0</v>
      </c>
      <c r="BO232" s="23">
        <f t="shared" si="89"/>
        <v>0</v>
      </c>
      <c r="BP232" s="23">
        <f t="shared" si="90"/>
        <v>0</v>
      </c>
      <c r="BQ232" s="23">
        <f t="shared" si="91"/>
        <v>0</v>
      </c>
      <c r="BR232" s="23">
        <f t="shared" si="103"/>
        <v>-33975.25</v>
      </c>
      <c r="BS232" s="23">
        <f t="shared" si="104"/>
        <v>0</v>
      </c>
      <c r="BT232" s="23">
        <f t="shared" si="105"/>
        <v>-33975.25</v>
      </c>
      <c r="BX232" s="73">
        <v>3064</v>
      </c>
      <c r="BY232" s="25" t="s">
        <v>975</v>
      </c>
      <c r="BZ232" s="23">
        <f t="shared" si="92"/>
        <v>-33975.25</v>
      </c>
      <c r="CA232" s="130">
        <f t="shared" si="93"/>
        <v>0</v>
      </c>
      <c r="CB232" s="156">
        <f t="shared" si="94"/>
        <v>-33975.25</v>
      </c>
      <c r="CC232" s="156">
        <f t="shared" si="95"/>
        <v>-33975</v>
      </c>
      <c r="CD232" s="156">
        <f t="shared" si="96"/>
        <v>0</v>
      </c>
      <c r="CE232" s="156">
        <f t="shared" si="97"/>
        <v>-33975</v>
      </c>
      <c r="CG232" s="156">
        <f t="shared" si="98"/>
        <v>-0.25</v>
      </c>
      <c r="CH232" s="156">
        <f t="shared" si="99"/>
        <v>0</v>
      </c>
      <c r="CJ232" s="204" t="str">
        <f t="shared" si="100"/>
        <v>ok</v>
      </c>
      <c r="CK232" s="205">
        <f t="shared" si="82"/>
        <v>0</v>
      </c>
      <c r="CL232">
        <f t="shared" si="106"/>
        <v>0</v>
      </c>
      <c r="CN232" s="216">
        <f t="shared" si="101"/>
        <v>-33975.25</v>
      </c>
      <c r="CO232" s="216">
        <f t="shared" si="102"/>
        <v>0</v>
      </c>
      <c r="CP232" s="216">
        <f t="shared" si="81"/>
        <v>-33975.25</v>
      </c>
      <c r="CQ232" s="156">
        <f t="shared" si="83"/>
        <v>0</v>
      </c>
    </row>
    <row r="233" spans="1:95" x14ac:dyDescent="0.2">
      <c r="A233" s="73">
        <v>3064</v>
      </c>
      <c r="B233" s="25" t="s">
        <v>975</v>
      </c>
      <c r="C233" s="25" t="s">
        <v>703</v>
      </c>
      <c r="D233" s="78">
        <f t="array" ref="D233">SUM(IF('SAP report test'!$A$2:$A$2298=$A233,IF('SAP report test'!$D$2:$D$2298=D$3,'SAP report test'!$N$2:$N$2298)))-SUM(H233,L233,P233,T233,X233,AB233,AF233,AJ233,AN233)</f>
        <v>0</v>
      </c>
      <c r="E233" s="78">
        <f t="array" ref="E233">SUM(IF('SAP report test'!$A$2:$A$2298=$A233,IF('SAP report test'!$D$2:$D$2298=E$3,'SAP report test'!$N$2:$N$2298)))-SUM(I233,M233,Q233,U233,Y233,AC233,AG233,AK233,AO233)</f>
        <v>0</v>
      </c>
      <c r="F233" s="78">
        <f t="array" ref="F233">SUM(IF('SAP report test'!$A$2:$A$2298=$A233,IF('SAP report test'!$D$2:$D$2298=F$3,'SAP report test'!$N$2:$N$2298)))-SUM(J233,N233,R233,V233,Z233,AD233,AH233,AL233,AP233)</f>
        <v>0</v>
      </c>
      <c r="G233" s="78">
        <f t="array" ref="G233">SUM(IF('SAP report test'!$A$2:$A$2298=$A233,IF('SAP report test'!$D$2:$D$2298=G$3,'SAP report test'!$N$2:$N$2298)))-SUM(K233,O233,S233,W233,AA233,AE233,AI233,AM233,AQ233)</f>
        <v>0</v>
      </c>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v>11240</v>
      </c>
      <c r="AP233" s="62"/>
      <c r="AQ233" s="62"/>
      <c r="AS233" s="23"/>
      <c r="AT233" s="42"/>
      <c r="BJ233" s="23">
        <f t="shared" si="84"/>
        <v>0</v>
      </c>
      <c r="BK233" s="23">
        <f t="shared" si="85"/>
        <v>0</v>
      </c>
      <c r="BL233" s="23">
        <f t="shared" si="86"/>
        <v>0</v>
      </c>
      <c r="BM233" s="23">
        <f t="shared" si="87"/>
        <v>0</v>
      </c>
      <c r="BN233" s="23">
        <f t="shared" si="88"/>
        <v>0</v>
      </c>
      <c r="BO233" s="23">
        <f t="shared" si="89"/>
        <v>0</v>
      </c>
      <c r="BP233" s="23">
        <f t="shared" si="90"/>
        <v>0</v>
      </c>
      <c r="BQ233" s="23">
        <f t="shared" si="91"/>
        <v>0</v>
      </c>
      <c r="BR233" s="23">
        <f t="shared" si="103"/>
        <v>0</v>
      </c>
      <c r="BS233" s="23">
        <f t="shared" si="104"/>
        <v>0</v>
      </c>
      <c r="BT233" s="23">
        <f t="shared" si="105"/>
        <v>0</v>
      </c>
      <c r="BX233" s="73">
        <v>3064</v>
      </c>
      <c r="BY233" s="25" t="s">
        <v>975</v>
      </c>
      <c r="BZ233" s="23">
        <f t="shared" si="92"/>
        <v>0</v>
      </c>
      <c r="CA233" s="130">
        <f t="shared" si="93"/>
        <v>0</v>
      </c>
      <c r="CB233" s="156">
        <f t="shared" si="94"/>
        <v>0</v>
      </c>
      <c r="CC233" s="156">
        <f t="shared" si="95"/>
        <v>0</v>
      </c>
      <c r="CD233" s="156">
        <f t="shared" si="96"/>
        <v>0</v>
      </c>
      <c r="CE233" s="156">
        <f t="shared" si="97"/>
        <v>0</v>
      </c>
      <c r="CG233" s="156">
        <f t="shared" si="98"/>
        <v>0</v>
      </c>
      <c r="CH233" s="156">
        <f t="shared" si="99"/>
        <v>0</v>
      </c>
      <c r="CJ233" s="204" t="str">
        <f t="shared" si="100"/>
        <v>ok</v>
      </c>
      <c r="CK233" s="205">
        <f t="shared" si="82"/>
        <v>0</v>
      </c>
      <c r="CL233">
        <f t="shared" si="106"/>
        <v>0</v>
      </c>
      <c r="CN233" s="216">
        <f t="shared" si="101"/>
        <v>0</v>
      </c>
      <c r="CO233" s="216">
        <f t="shared" si="102"/>
        <v>0</v>
      </c>
      <c r="CP233" s="216">
        <f t="shared" si="81"/>
        <v>0</v>
      </c>
      <c r="CQ233" s="156">
        <f t="shared" si="83"/>
        <v>0</v>
      </c>
    </row>
    <row r="234" spans="1:95" x14ac:dyDescent="0.2">
      <c r="A234" s="73">
        <v>3065</v>
      </c>
      <c r="B234" s="25" t="s">
        <v>976</v>
      </c>
      <c r="C234" s="25" t="s">
        <v>702</v>
      </c>
      <c r="D234" s="78"/>
      <c r="E234" s="78"/>
      <c r="F234" s="78"/>
      <c r="G234" s="78"/>
      <c r="H234" s="147">
        <f t="array" ref="H234">SUM(IF('SAP report test'!$A$2:$A$2298=$A234,IF('SAP report test'!$D$2:$D$2298="CI04",'SAP report test'!$N$2:$N$2298)))</f>
        <v>0</v>
      </c>
      <c r="I234" s="148"/>
      <c r="J234" s="148"/>
      <c r="K234" s="149"/>
      <c r="L234" s="147">
        <f>SUMIF(Balances!$A$5:$A$313,$A234,Balances!$P$5:$P$313)-SUMIF(Funding!$A$6:$A$294,$A234,Funding!$D$6:$D$294)</f>
        <v>0</v>
      </c>
      <c r="M234" s="148"/>
      <c r="N234" s="148"/>
      <c r="O234" s="149"/>
      <c r="P234" s="147">
        <f>SUMIF(Balances!$A$5:$A$313,$A234,Balances!$Q$5:$Q$313)-SUMIF(Funding!$A$6:$A$294,$A234,Funding!$E$6:$E$294)</f>
        <v>0</v>
      </c>
      <c r="Q234" s="148"/>
      <c r="R234" s="148"/>
      <c r="S234" s="149"/>
      <c r="T234" s="147">
        <f>SUMIF(Balances!$A$5:$A$313,$A234,Balances!$R$5:$R$313)-SUMIF(Funding!$A$6:$A$294,$A234,Funding!$F$6:$F$294)</f>
        <v>0</v>
      </c>
      <c r="U234" s="148"/>
      <c r="V234" s="148"/>
      <c r="W234" s="149"/>
      <c r="X234" s="147">
        <f>SUMIF(Balances!$A$7:$A$313,$A234,Balances!$S$7:$S$313)</f>
        <v>0</v>
      </c>
      <c r="Y234" s="148"/>
      <c r="Z234" s="148"/>
      <c r="AA234" s="149"/>
      <c r="AB234" s="147">
        <f>SUMIF(Balances!$A$7:$A$313,$A234,Balances!$T$7:$T$313)</f>
        <v>0</v>
      </c>
      <c r="AC234" s="148"/>
      <c r="AD234" s="148"/>
      <c r="AE234" s="149"/>
      <c r="AF234" s="147"/>
      <c r="AG234" s="148"/>
      <c r="AH234" s="148"/>
      <c r="AI234" s="149"/>
      <c r="AJ234" s="147">
        <f t="array" ref="AJ234">SUM(IF('SAP report test'!$A$2:$A$2298=$A234,IF('SAP report test'!$D$2:$D$2298="CI03",'SAP report test'!$N$2:$N$2298)))+SUMIF(Balances!$A$7:$A$313,$A234,Balances!$V$7:$V$313)</f>
        <v>0</v>
      </c>
      <c r="AK234" s="148"/>
      <c r="AL234" s="148"/>
      <c r="AM234" s="149"/>
      <c r="AN234" s="147">
        <f>SUMIF(Balances!$A$5:$A$313,$A234,Balances!$O$5:$O$313)-SUMIF(Funding!$A$6:$A$294,$A234,Funding!$K$6:$K$294)</f>
        <v>0</v>
      </c>
      <c r="AO234" s="148"/>
      <c r="AP234" s="148"/>
      <c r="AQ234" s="149"/>
      <c r="AS234" s="23">
        <f>SUM(D234:AQ235)</f>
        <v>0</v>
      </c>
      <c r="AT234" s="42"/>
      <c r="AU234" s="23">
        <f>SUM(AS234:AT234)</f>
        <v>0</v>
      </c>
      <c r="AW234" s="23">
        <f>SUM(AN234:AQ235)</f>
        <v>0</v>
      </c>
      <c r="AX234" s="23">
        <f>SUM(H234:K235)</f>
        <v>0</v>
      </c>
      <c r="AY234" s="23">
        <f>SUM(L234:O235)</f>
        <v>0</v>
      </c>
      <c r="AZ234" s="23">
        <f>SUM(P234:S235)</f>
        <v>0</v>
      </c>
      <c r="BA234" s="23">
        <f>SUM(T234:W235)</f>
        <v>0</v>
      </c>
      <c r="BB234" s="23">
        <f>SUM(X234:AA235)</f>
        <v>0</v>
      </c>
      <c r="BC234" s="23">
        <f>SUM(AB234:AE235)</f>
        <v>0</v>
      </c>
      <c r="BD234" s="23">
        <f>SUM(AF234:AI235)</f>
        <v>0</v>
      </c>
      <c r="BE234" s="23">
        <f>SUM(AJ234:AM235)</f>
        <v>0</v>
      </c>
      <c r="BF234" s="23">
        <f>SUM(AW234:BE234)</f>
        <v>0</v>
      </c>
      <c r="BG234" s="23">
        <f>SUM(AS234-BF234)</f>
        <v>0</v>
      </c>
      <c r="BH234" s="23">
        <f>SUM(AW234:BD234)</f>
        <v>0</v>
      </c>
      <c r="BJ234" s="23">
        <f t="shared" si="84"/>
        <v>0</v>
      </c>
      <c r="BK234" s="23">
        <f t="shared" si="85"/>
        <v>0</v>
      </c>
      <c r="BL234" s="23">
        <f t="shared" si="86"/>
        <v>0</v>
      </c>
      <c r="BM234" s="23">
        <f t="shared" si="87"/>
        <v>0</v>
      </c>
      <c r="BN234" s="23">
        <f t="shared" si="88"/>
        <v>0</v>
      </c>
      <c r="BO234" s="23">
        <f t="shared" si="89"/>
        <v>0</v>
      </c>
      <c r="BP234" s="23">
        <f t="shared" si="90"/>
        <v>0</v>
      </c>
      <c r="BQ234" s="23">
        <f t="shared" si="91"/>
        <v>0</v>
      </c>
      <c r="BR234" s="23">
        <f t="shared" si="103"/>
        <v>0</v>
      </c>
      <c r="BS234" s="23">
        <f t="shared" si="104"/>
        <v>0</v>
      </c>
      <c r="BT234" s="23">
        <f t="shared" si="105"/>
        <v>0</v>
      </c>
      <c r="BX234" s="73">
        <v>3065</v>
      </c>
      <c r="BY234" s="25" t="s">
        <v>976</v>
      </c>
      <c r="BZ234" s="23">
        <f t="shared" si="92"/>
        <v>0</v>
      </c>
      <c r="CA234" s="130">
        <f t="shared" si="93"/>
        <v>0</v>
      </c>
      <c r="CB234" s="156">
        <f t="shared" si="94"/>
        <v>0</v>
      </c>
      <c r="CC234" s="156">
        <f t="shared" si="95"/>
        <v>0</v>
      </c>
      <c r="CD234" s="156">
        <f t="shared" si="96"/>
        <v>0</v>
      </c>
      <c r="CE234" s="156">
        <f t="shared" si="97"/>
        <v>0</v>
      </c>
      <c r="CG234" s="156">
        <f t="shared" si="98"/>
        <v>0</v>
      </c>
      <c r="CH234" s="156">
        <f t="shared" si="99"/>
        <v>0</v>
      </c>
      <c r="CJ234" s="204" t="str">
        <f t="shared" si="100"/>
        <v>ok</v>
      </c>
      <c r="CK234" s="205">
        <f t="shared" si="82"/>
        <v>0</v>
      </c>
      <c r="CL234">
        <f t="shared" si="106"/>
        <v>0</v>
      </c>
      <c r="CN234" s="216">
        <f t="shared" si="101"/>
        <v>0</v>
      </c>
      <c r="CO234" s="216">
        <f t="shared" si="102"/>
        <v>0</v>
      </c>
      <c r="CP234" s="216">
        <f t="shared" si="81"/>
        <v>0</v>
      </c>
      <c r="CQ234" s="156">
        <f t="shared" si="83"/>
        <v>0</v>
      </c>
    </row>
    <row r="235" spans="1:95" x14ac:dyDescent="0.2">
      <c r="A235" s="73">
        <v>3065</v>
      </c>
      <c r="B235" s="25" t="s">
        <v>976</v>
      </c>
      <c r="C235" s="25" t="s">
        <v>703</v>
      </c>
      <c r="D235" s="78">
        <f t="array" ref="D235">SUM(IF('SAP report test'!$A$2:$A$2298=$A235,IF('SAP report test'!$D$2:$D$2298=D$3,'SAP report test'!$N$2:$N$2298)))-SUM(H235,L235,P235,T235,X235,AB235,AF235,AJ235,AN235)</f>
        <v>0</v>
      </c>
      <c r="E235" s="78">
        <f t="array" ref="E235">SUM(IF('SAP report test'!$A$2:$A$2298=$A235,IF('SAP report test'!$D$2:$D$2298=E$3,'SAP report test'!$N$2:$N$2298)))-SUM(I235,M235,Q235,U235,Y235,AC235,AG235,AK235,AO235)</f>
        <v>0</v>
      </c>
      <c r="F235" s="78">
        <f t="array" ref="F235">SUM(IF('SAP report test'!$A$2:$A$2298=$A235,IF('SAP report test'!$D$2:$D$2298=F$3,'SAP report test'!$N$2:$N$2298)))-SUM(J235,N235,R235,V235,Z235,AD235,AH235,AL235,AP235)</f>
        <v>0</v>
      </c>
      <c r="G235" s="78">
        <f t="array" ref="G235">SUM(IF('SAP report test'!$A$2:$A$2298=$A235,IF('SAP report test'!$D$2:$D$2298=G$3,'SAP report test'!$N$2:$N$2298)))-SUM(K235,O235,S235,W235,AA235,AE235,AI235,AM235,AQ235)</f>
        <v>0</v>
      </c>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S235" s="23"/>
      <c r="AT235" s="42"/>
      <c r="BJ235" s="23">
        <f t="shared" si="84"/>
        <v>0</v>
      </c>
      <c r="BK235" s="23">
        <f t="shared" si="85"/>
        <v>0</v>
      </c>
      <c r="BL235" s="23">
        <f t="shared" si="86"/>
        <v>0</v>
      </c>
      <c r="BM235" s="23">
        <f t="shared" si="87"/>
        <v>0</v>
      </c>
      <c r="BN235" s="23">
        <f t="shared" si="88"/>
        <v>0</v>
      </c>
      <c r="BO235" s="23">
        <f t="shared" si="89"/>
        <v>0</v>
      </c>
      <c r="BP235" s="23">
        <f t="shared" si="90"/>
        <v>0</v>
      </c>
      <c r="BQ235" s="23">
        <f t="shared" si="91"/>
        <v>0</v>
      </c>
      <c r="BR235" s="23">
        <f t="shared" si="103"/>
        <v>0</v>
      </c>
      <c r="BS235" s="23">
        <f t="shared" si="104"/>
        <v>0</v>
      </c>
      <c r="BT235" s="23">
        <f t="shared" si="105"/>
        <v>0</v>
      </c>
      <c r="BX235" s="73">
        <v>3065</v>
      </c>
      <c r="BY235" s="25" t="s">
        <v>976</v>
      </c>
      <c r="BZ235" s="23">
        <f t="shared" si="92"/>
        <v>0</v>
      </c>
      <c r="CA235" s="130">
        <f t="shared" si="93"/>
        <v>0</v>
      </c>
      <c r="CB235" s="156">
        <f t="shared" si="94"/>
        <v>0</v>
      </c>
      <c r="CC235" s="156">
        <f t="shared" si="95"/>
        <v>0</v>
      </c>
      <c r="CD235" s="156">
        <f t="shared" si="96"/>
        <v>0</v>
      </c>
      <c r="CE235" s="156">
        <f t="shared" si="97"/>
        <v>0</v>
      </c>
      <c r="CG235" s="156">
        <f t="shared" si="98"/>
        <v>0</v>
      </c>
      <c r="CH235" s="156">
        <f t="shared" si="99"/>
        <v>0</v>
      </c>
      <c r="CJ235" s="204" t="str">
        <f t="shared" si="100"/>
        <v>ok</v>
      </c>
      <c r="CK235" s="205">
        <f t="shared" si="82"/>
        <v>0</v>
      </c>
      <c r="CL235">
        <f t="shared" si="106"/>
        <v>0</v>
      </c>
      <c r="CN235" s="216">
        <f t="shared" si="101"/>
        <v>0</v>
      </c>
      <c r="CO235" s="216">
        <f t="shared" si="102"/>
        <v>0</v>
      </c>
      <c r="CP235" s="216">
        <f t="shared" si="81"/>
        <v>0</v>
      </c>
      <c r="CQ235" s="156">
        <f t="shared" si="83"/>
        <v>0</v>
      </c>
    </row>
    <row r="236" spans="1:95" x14ac:dyDescent="0.2">
      <c r="A236" s="73">
        <v>3081</v>
      </c>
      <c r="B236" s="25" t="s">
        <v>977</v>
      </c>
      <c r="C236" s="25" t="s">
        <v>702</v>
      </c>
      <c r="D236" s="78"/>
      <c r="E236" s="78"/>
      <c r="F236" s="78"/>
      <c r="G236" s="78"/>
      <c r="H236" s="147">
        <f t="array" ref="H236">SUM(IF('SAP report test'!$A$2:$A$2298=$A236,IF('SAP report test'!$D$2:$D$2298="CI04",'SAP report test'!$N$2:$N$2298)))</f>
        <v>0</v>
      </c>
      <c r="I236" s="148"/>
      <c r="J236" s="148"/>
      <c r="K236" s="149"/>
      <c r="L236" s="147">
        <f>SUMIF(Balances!$A$5:$A$313,$A236,Balances!$P$5:$P$313)-SUMIF(Funding!$A$6:$A$294,$A236,Funding!$D$6:$D$294)</f>
        <v>0</v>
      </c>
      <c r="M236" s="148"/>
      <c r="N236" s="148"/>
      <c r="O236" s="149"/>
      <c r="P236" s="147">
        <f>SUMIF(Balances!$A$5:$A$313,$A236,Balances!$Q$5:$Q$313)-SUMIF(Funding!$A$6:$A$294,$A236,Funding!$E$6:$E$294)</f>
        <v>0</v>
      </c>
      <c r="Q236" s="148"/>
      <c r="R236" s="148"/>
      <c r="S236" s="149"/>
      <c r="T236" s="147">
        <f>SUMIF(Balances!$A$5:$A$313,$A236,Balances!$R$5:$R$313)-SUMIF(Funding!$A$6:$A$294,$A236,Funding!$F$6:$F$294)</f>
        <v>0</v>
      </c>
      <c r="U236" s="148"/>
      <c r="V236" s="148"/>
      <c r="W236" s="149"/>
      <c r="X236" s="147">
        <f>SUMIF(Balances!$A$7:$A$313,$A236,Balances!$S$7:$S$313)</f>
        <v>0</v>
      </c>
      <c r="Y236" s="148"/>
      <c r="Z236" s="148"/>
      <c r="AA236" s="149"/>
      <c r="AB236" s="147">
        <f>SUMIF(Balances!$A$7:$A$313,$A236,Balances!$T$7:$T$313)</f>
        <v>0</v>
      </c>
      <c r="AC236" s="148"/>
      <c r="AD236" s="148"/>
      <c r="AE236" s="149"/>
      <c r="AF236" s="147"/>
      <c r="AG236" s="148"/>
      <c r="AH236" s="148"/>
      <c r="AI236" s="149"/>
      <c r="AJ236" s="147">
        <f t="array" ref="AJ236">SUM(IF('SAP report test'!$A$2:$A$2298=$A236,IF('SAP report test'!$D$2:$D$2298="CI03",'SAP report test'!$N$2:$N$2298)))+SUMIF(Balances!$A$7:$A$313,$A236,Balances!$V$7:$V$313)</f>
        <v>0</v>
      </c>
      <c r="AK236" s="148"/>
      <c r="AL236" s="148"/>
      <c r="AM236" s="149"/>
      <c r="AN236" s="147">
        <f>SUMIF(Balances!$A$5:$A$313,$A236,Balances!$O$5:$O$313)-SUMIF(Funding!$A$6:$A$294,$A236,Funding!$K$6:$K$294)</f>
        <v>-21482.52</v>
      </c>
      <c r="AO236" s="148"/>
      <c r="AP236" s="148"/>
      <c r="AQ236" s="149"/>
      <c r="AS236" s="23">
        <f>SUM(D236:AQ237)</f>
        <v>-21482.52</v>
      </c>
      <c r="AT236" s="130"/>
      <c r="AU236" s="23">
        <f>SUM(AS236:AT236)</f>
        <v>-21482.52</v>
      </c>
      <c r="AW236" s="23">
        <f>SUM(AN236:AQ237)</f>
        <v>-21482.52</v>
      </c>
      <c r="AX236" s="23">
        <f>SUM(H236:K237)</f>
        <v>0</v>
      </c>
      <c r="AY236" s="23">
        <f>SUM(L236:O237)</f>
        <v>0</v>
      </c>
      <c r="AZ236" s="23">
        <f>SUM(P236:S237)</f>
        <v>0</v>
      </c>
      <c r="BA236" s="23">
        <f>SUM(T236:W237)</f>
        <v>0</v>
      </c>
      <c r="BB236" s="23">
        <f>SUM(X236:AA237)</f>
        <v>0</v>
      </c>
      <c r="BC236" s="23">
        <f>SUM(AB236:AE237)</f>
        <v>0</v>
      </c>
      <c r="BD236" s="23">
        <f>SUM(AF236:AI237)</f>
        <v>0</v>
      </c>
      <c r="BE236" s="23">
        <f>SUM(AJ236:AM237)</f>
        <v>0</v>
      </c>
      <c r="BF236" s="23">
        <f>SUM(AW236:BE236)</f>
        <v>-21482.52</v>
      </c>
      <c r="BG236" s="23">
        <f>SUM(AS236-BF236)</f>
        <v>0</v>
      </c>
      <c r="BH236" s="23">
        <f>SUM(AW236:BD236)</f>
        <v>-21482.52</v>
      </c>
      <c r="BJ236" s="23">
        <f t="shared" si="84"/>
        <v>-21482.52</v>
      </c>
      <c r="BK236" s="23">
        <f t="shared" si="85"/>
        <v>0</v>
      </c>
      <c r="BL236" s="23">
        <f t="shared" si="86"/>
        <v>0</v>
      </c>
      <c r="BM236" s="23">
        <f t="shared" si="87"/>
        <v>0</v>
      </c>
      <c r="BN236" s="23">
        <f t="shared" si="88"/>
        <v>0</v>
      </c>
      <c r="BO236" s="23">
        <f t="shared" si="89"/>
        <v>0</v>
      </c>
      <c r="BP236" s="23">
        <f t="shared" si="90"/>
        <v>0</v>
      </c>
      <c r="BQ236" s="23">
        <f t="shared" si="91"/>
        <v>0</v>
      </c>
      <c r="BR236" s="23">
        <f t="shared" si="103"/>
        <v>-21482.52</v>
      </c>
      <c r="BS236" s="23">
        <f t="shared" si="104"/>
        <v>0</v>
      </c>
      <c r="BT236" s="23">
        <f t="shared" si="105"/>
        <v>-21482.52</v>
      </c>
      <c r="BX236" s="73">
        <v>3081</v>
      </c>
      <c r="BY236" s="25" t="s">
        <v>977</v>
      </c>
      <c r="BZ236" s="23">
        <f t="shared" si="92"/>
        <v>-21482.52</v>
      </c>
      <c r="CA236" s="130">
        <f t="shared" si="93"/>
        <v>0</v>
      </c>
      <c r="CB236" s="156">
        <f t="shared" si="94"/>
        <v>-21482.52</v>
      </c>
      <c r="CC236" s="156">
        <f t="shared" si="95"/>
        <v>-21483</v>
      </c>
      <c r="CD236" s="156">
        <f t="shared" si="96"/>
        <v>0</v>
      </c>
      <c r="CE236" s="156">
        <f t="shared" si="97"/>
        <v>-21483</v>
      </c>
      <c r="CG236" s="156">
        <f t="shared" si="98"/>
        <v>0.47999999999956344</v>
      </c>
      <c r="CH236" s="156">
        <f t="shared" si="99"/>
        <v>0</v>
      </c>
      <c r="CJ236" s="204" t="str">
        <f t="shared" si="100"/>
        <v>ok</v>
      </c>
      <c r="CK236" s="205">
        <f t="shared" si="82"/>
        <v>0</v>
      </c>
      <c r="CL236">
        <f t="shared" si="106"/>
        <v>0</v>
      </c>
      <c r="CN236" s="216">
        <f t="shared" si="101"/>
        <v>-21482.52</v>
      </c>
      <c r="CO236" s="216">
        <f t="shared" si="102"/>
        <v>0</v>
      </c>
      <c r="CP236" s="216">
        <f t="shared" si="81"/>
        <v>-21482.52</v>
      </c>
      <c r="CQ236" s="156">
        <f t="shared" si="83"/>
        <v>0</v>
      </c>
    </row>
    <row r="237" spans="1:95" x14ac:dyDescent="0.2">
      <c r="A237" s="73">
        <v>3081</v>
      </c>
      <c r="B237" s="25" t="s">
        <v>977</v>
      </c>
      <c r="C237" s="25" t="s">
        <v>703</v>
      </c>
      <c r="D237" s="78">
        <f t="array" ref="D237">SUM(IF('SAP report test'!$A$2:$A$2298=$A237,IF('SAP report test'!$D$2:$D$2298=D$3,'SAP report test'!$N$2:$N$2298)))-SUM(H237,L237,P237,T237,X237,AB237,AF237,AJ237,AN237)</f>
        <v>0</v>
      </c>
      <c r="E237" s="78">
        <f t="array" ref="E237">SUM(IF('SAP report test'!$A$2:$A$2298=$A237,IF('SAP report test'!$D$2:$D$2298=E$3,'SAP report test'!$N$2:$N$2298)))-SUM(I237,M237,Q237,U237,Y237,AC237,AG237,AK237,AO237)</f>
        <v>0</v>
      </c>
      <c r="F237" s="78">
        <f t="array" ref="F237">SUM(IF('SAP report test'!$A$2:$A$2298=$A237,IF('SAP report test'!$D$2:$D$2298=F$3,'SAP report test'!$N$2:$N$2298)))-SUM(J237,N237,R237,V237,Z237,AD237,AH237,AL237,AP237)</f>
        <v>0</v>
      </c>
      <c r="G237" s="78">
        <f t="array" ref="G237">SUM(IF('SAP report test'!$A$2:$A$2298=$A237,IF('SAP report test'!$D$2:$D$2298=G$3,'SAP report test'!$N$2:$N$2298)))-SUM(K237,O237,S237,W237,AA237,AE237,AI237,AM237,AQ237)</f>
        <v>0</v>
      </c>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S237" s="23"/>
      <c r="AT237" s="42"/>
      <c r="BJ237" s="23">
        <f t="shared" si="84"/>
        <v>0</v>
      </c>
      <c r="BK237" s="23">
        <f t="shared" si="85"/>
        <v>0</v>
      </c>
      <c r="BL237" s="23">
        <f t="shared" si="86"/>
        <v>0</v>
      </c>
      <c r="BM237" s="23">
        <f t="shared" si="87"/>
        <v>0</v>
      </c>
      <c r="BN237" s="23">
        <f t="shared" si="88"/>
        <v>0</v>
      </c>
      <c r="BO237" s="23">
        <f t="shared" si="89"/>
        <v>0</v>
      </c>
      <c r="BP237" s="23">
        <f t="shared" si="90"/>
        <v>0</v>
      </c>
      <c r="BQ237" s="23">
        <f t="shared" si="91"/>
        <v>0</v>
      </c>
      <c r="BR237" s="23">
        <f t="shared" si="103"/>
        <v>0</v>
      </c>
      <c r="BS237" s="23">
        <f t="shared" si="104"/>
        <v>0</v>
      </c>
      <c r="BT237" s="23">
        <f t="shared" si="105"/>
        <v>0</v>
      </c>
      <c r="BX237" s="73">
        <v>3081</v>
      </c>
      <c r="BY237" s="25" t="s">
        <v>977</v>
      </c>
      <c r="BZ237" s="23">
        <f t="shared" si="92"/>
        <v>0</v>
      </c>
      <c r="CA237" s="130">
        <f t="shared" si="93"/>
        <v>0</v>
      </c>
      <c r="CB237" s="156">
        <f t="shared" si="94"/>
        <v>0</v>
      </c>
      <c r="CC237" s="156">
        <f t="shared" si="95"/>
        <v>0</v>
      </c>
      <c r="CD237" s="156">
        <f t="shared" si="96"/>
        <v>0</v>
      </c>
      <c r="CE237" s="156">
        <f t="shared" si="97"/>
        <v>0</v>
      </c>
      <c r="CG237" s="156">
        <f t="shared" si="98"/>
        <v>0</v>
      </c>
      <c r="CH237" s="156">
        <f t="shared" si="99"/>
        <v>0</v>
      </c>
      <c r="CJ237" s="204" t="str">
        <f t="shared" si="100"/>
        <v>ok</v>
      </c>
      <c r="CK237" s="205">
        <f t="shared" si="82"/>
        <v>0</v>
      </c>
      <c r="CL237">
        <f t="shared" si="106"/>
        <v>0</v>
      </c>
      <c r="CN237" s="216">
        <f t="shared" si="101"/>
        <v>0</v>
      </c>
      <c r="CO237" s="216">
        <f t="shared" si="102"/>
        <v>0</v>
      </c>
      <c r="CP237" s="216">
        <f t="shared" si="81"/>
        <v>0</v>
      </c>
      <c r="CQ237" s="156">
        <f t="shared" si="83"/>
        <v>0</v>
      </c>
    </row>
    <row r="238" spans="1:95" x14ac:dyDescent="0.2">
      <c r="A238" s="73">
        <v>3082</v>
      </c>
      <c r="B238" s="25" t="s">
        <v>1156</v>
      </c>
      <c r="C238" s="25" t="s">
        <v>702</v>
      </c>
      <c r="D238" s="78"/>
      <c r="E238" s="78"/>
      <c r="F238" s="78"/>
      <c r="G238" s="78"/>
      <c r="H238" s="147">
        <f t="array" ref="H238">SUM(IF('SAP report test'!$A$2:$A$2298=$A238,IF('SAP report test'!$D$2:$D$2298="CI04",'SAP report test'!$N$2:$N$2298)))</f>
        <v>0</v>
      </c>
      <c r="I238" s="148"/>
      <c r="J238" s="148"/>
      <c r="K238" s="149"/>
      <c r="L238" s="147">
        <f>SUMIF(Balances!$A$5:$A$313,$A238,Balances!$P$5:$P$313)-SUMIF(Funding!$A$6:$A$294,$A238,Funding!$D$6:$D$294)</f>
        <v>0</v>
      </c>
      <c r="M238" s="148"/>
      <c r="N238" s="148"/>
      <c r="O238" s="149"/>
      <c r="P238" s="147">
        <f>SUMIF(Balances!$A$5:$A$313,$A238,Balances!$Q$5:$Q$313)-SUMIF(Funding!$A$6:$A$294,$A238,Funding!$E$6:$E$294)</f>
        <v>0</v>
      </c>
      <c r="Q238" s="148"/>
      <c r="R238" s="148"/>
      <c r="S238" s="149"/>
      <c r="T238" s="147">
        <f>SUMIF(Balances!$A$5:$A$313,$A238,Balances!$R$5:$R$313)-SUMIF(Funding!$A$6:$A$294,$A238,Funding!$F$6:$F$294)</f>
        <v>0</v>
      </c>
      <c r="U238" s="148"/>
      <c r="V238" s="148"/>
      <c r="W238" s="149"/>
      <c r="X238" s="147">
        <f>SUMIF(Balances!$A$7:$A$313,$A238,Balances!$S$7:$S$313)</f>
        <v>0</v>
      </c>
      <c r="Y238" s="148"/>
      <c r="Z238" s="148"/>
      <c r="AA238" s="149"/>
      <c r="AB238" s="147">
        <f>SUMIF(Balances!$A$7:$A$313,$A238,Balances!$T$7:$T$313)</f>
        <v>0</v>
      </c>
      <c r="AC238" s="148"/>
      <c r="AD238" s="148"/>
      <c r="AE238" s="149"/>
      <c r="AF238" s="147"/>
      <c r="AG238" s="148"/>
      <c r="AH238" s="148"/>
      <c r="AI238" s="149"/>
      <c r="AJ238" s="147">
        <f t="array" ref="AJ238">SUM(IF('SAP report test'!$A$2:$A$2298=$A238,IF('SAP report test'!$D$2:$D$2298="CI03",'SAP report test'!$N$2:$N$2298)))+SUMIF(Balances!$A$7:$A$313,$A238,Balances!$V$7:$V$313)</f>
        <v>0</v>
      </c>
      <c r="AK238" s="148"/>
      <c r="AL238" s="148"/>
      <c r="AM238" s="149"/>
      <c r="AN238" s="147">
        <f>SUMIF(Balances!$A$5:$A$313,$A238,Balances!$O$5:$O$313)-SUMIF(Funding!$A$6:$A$294,$A238,Funding!$K$6:$K$294)</f>
        <v>0</v>
      </c>
      <c r="AO238" s="148"/>
      <c r="AP238" s="148"/>
      <c r="AQ238" s="149"/>
      <c r="AS238" s="23">
        <f>SUM(D238:AQ239)</f>
        <v>0</v>
      </c>
      <c r="AT238" s="42"/>
      <c r="AU238" s="23">
        <f>SUM(AS238:AT238)</f>
        <v>0</v>
      </c>
      <c r="AW238" s="23">
        <f>SUM(AN238:AQ239)</f>
        <v>0</v>
      </c>
      <c r="AX238" s="23">
        <f>SUM(H238:K239)</f>
        <v>0</v>
      </c>
      <c r="AY238" s="23">
        <f>SUM(L238:O239)</f>
        <v>0</v>
      </c>
      <c r="AZ238" s="23">
        <f>SUM(P238:S239)</f>
        <v>0</v>
      </c>
      <c r="BA238" s="23">
        <f>SUM(T238:W239)</f>
        <v>0</v>
      </c>
      <c r="BB238" s="23">
        <f>SUM(X238:AA239)</f>
        <v>0</v>
      </c>
      <c r="BC238" s="23">
        <f>SUM(AB238:AE239)</f>
        <v>0</v>
      </c>
      <c r="BD238" s="23">
        <f>SUM(AF238:AI239)</f>
        <v>0</v>
      </c>
      <c r="BE238" s="23">
        <f>SUM(AJ238:AM239)</f>
        <v>0</v>
      </c>
      <c r="BF238" s="23">
        <f>SUM(AW238:BE238)</f>
        <v>0</v>
      </c>
      <c r="BG238" s="23">
        <f>SUM(AS238-BF238)</f>
        <v>0</v>
      </c>
      <c r="BH238" s="23">
        <f>SUM(AW238:BD238)</f>
        <v>0</v>
      </c>
      <c r="BJ238" s="23">
        <f t="shared" si="84"/>
        <v>0</v>
      </c>
      <c r="BK238" s="23">
        <f t="shared" si="85"/>
        <v>0</v>
      </c>
      <c r="BL238" s="23">
        <f t="shared" si="86"/>
        <v>0</v>
      </c>
      <c r="BM238" s="23">
        <f t="shared" si="87"/>
        <v>0</v>
      </c>
      <c r="BN238" s="23">
        <f t="shared" si="88"/>
        <v>0</v>
      </c>
      <c r="BO238" s="23">
        <f t="shared" si="89"/>
        <v>0</v>
      </c>
      <c r="BP238" s="23">
        <f t="shared" si="90"/>
        <v>0</v>
      </c>
      <c r="BQ238" s="23">
        <f t="shared" si="91"/>
        <v>0</v>
      </c>
      <c r="BR238" s="23">
        <f t="shared" si="103"/>
        <v>0</v>
      </c>
      <c r="BS238" s="23">
        <f t="shared" si="104"/>
        <v>0</v>
      </c>
      <c r="BT238" s="23">
        <f t="shared" si="105"/>
        <v>0</v>
      </c>
      <c r="BX238" s="73">
        <v>3082</v>
      </c>
      <c r="BY238" s="25" t="s">
        <v>1156</v>
      </c>
      <c r="BZ238" s="23">
        <f t="shared" si="92"/>
        <v>0</v>
      </c>
      <c r="CA238" s="130">
        <f t="shared" si="93"/>
        <v>0</v>
      </c>
      <c r="CB238" s="156">
        <f t="shared" si="94"/>
        <v>0</v>
      </c>
      <c r="CC238" s="156">
        <f t="shared" si="95"/>
        <v>0</v>
      </c>
      <c r="CD238" s="156">
        <f t="shared" si="96"/>
        <v>0</v>
      </c>
      <c r="CE238" s="156">
        <f t="shared" si="97"/>
        <v>0</v>
      </c>
      <c r="CG238" s="156">
        <f t="shared" si="98"/>
        <v>0</v>
      </c>
      <c r="CH238" s="156">
        <f t="shared" si="99"/>
        <v>0</v>
      </c>
      <c r="CJ238" s="204" t="str">
        <f t="shared" si="100"/>
        <v>ok</v>
      </c>
      <c r="CK238" s="205">
        <f t="shared" si="82"/>
        <v>0</v>
      </c>
      <c r="CL238">
        <f t="shared" si="106"/>
        <v>0</v>
      </c>
      <c r="CN238" s="216">
        <f t="shared" si="101"/>
        <v>0</v>
      </c>
      <c r="CO238" s="216">
        <f t="shared" si="102"/>
        <v>0</v>
      </c>
      <c r="CP238" s="216">
        <f t="shared" ref="CP238:CP301" si="107">SUM(CN238:CO238)</f>
        <v>0</v>
      </c>
      <c r="CQ238" s="156">
        <f t="shared" si="83"/>
        <v>0</v>
      </c>
    </row>
    <row r="239" spans="1:95" x14ac:dyDescent="0.2">
      <c r="A239" s="73">
        <v>3082</v>
      </c>
      <c r="B239" s="25" t="s">
        <v>1156</v>
      </c>
      <c r="C239" s="25" t="s">
        <v>703</v>
      </c>
      <c r="D239" s="78">
        <f t="array" ref="D239">SUM(IF('SAP report test'!$A$2:$A$2298=$A239,IF('SAP report test'!$D$2:$D$2298=D$3,'SAP report test'!$N$2:$N$2298)))-SUM(H239,L239,P239,T239,X239,AB239,AF239,AJ239,AN239)</f>
        <v>0</v>
      </c>
      <c r="E239" s="78">
        <f t="array" ref="E239">SUM(IF('SAP report test'!$A$2:$A$2298=$A239,IF('SAP report test'!$D$2:$D$2298=E$3,'SAP report test'!$N$2:$N$2298)))-SUM(I239,M239,Q239,U239,Y239,AC239,AG239,AK239,AO239)</f>
        <v>0</v>
      </c>
      <c r="F239" s="78">
        <f t="array" ref="F239">SUM(IF('SAP report test'!$A$2:$A$2298=$A239,IF('SAP report test'!$D$2:$D$2298=F$3,'SAP report test'!$N$2:$N$2298)))-SUM(J239,N239,R239,V239,Z239,AD239,AH239,AL239,AP239)</f>
        <v>0</v>
      </c>
      <c r="G239" s="78">
        <f t="array" ref="G239">SUM(IF('SAP report test'!$A$2:$A$2298=$A239,IF('SAP report test'!$D$2:$D$2298=G$3,'SAP report test'!$N$2:$N$2298)))-SUM(K239,O239,S239,W239,AA239,AE239,AI239,AM239,AQ239)</f>
        <v>0</v>
      </c>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S239" s="23"/>
      <c r="AT239" s="42"/>
      <c r="BJ239" s="23">
        <f t="shared" si="84"/>
        <v>0</v>
      </c>
      <c r="BK239" s="23">
        <f t="shared" si="85"/>
        <v>0</v>
      </c>
      <c r="BL239" s="23">
        <f t="shared" si="86"/>
        <v>0</v>
      </c>
      <c r="BM239" s="23">
        <f t="shared" si="87"/>
        <v>0</v>
      </c>
      <c r="BN239" s="23">
        <f t="shared" si="88"/>
        <v>0</v>
      </c>
      <c r="BO239" s="23">
        <f t="shared" si="89"/>
        <v>0</v>
      </c>
      <c r="BP239" s="23">
        <f t="shared" si="90"/>
        <v>0</v>
      </c>
      <c r="BQ239" s="23">
        <f t="shared" si="91"/>
        <v>0</v>
      </c>
      <c r="BR239" s="23">
        <f t="shared" si="103"/>
        <v>0</v>
      </c>
      <c r="BS239" s="23">
        <f t="shared" si="104"/>
        <v>0</v>
      </c>
      <c r="BT239" s="23">
        <f t="shared" si="105"/>
        <v>0</v>
      </c>
      <c r="BX239" s="73">
        <v>3082</v>
      </c>
      <c r="BY239" s="25" t="s">
        <v>1156</v>
      </c>
      <c r="BZ239" s="23">
        <f t="shared" si="92"/>
        <v>0</v>
      </c>
      <c r="CA239" s="130">
        <f t="shared" si="93"/>
        <v>0</v>
      </c>
      <c r="CB239" s="156">
        <f t="shared" si="94"/>
        <v>0</v>
      </c>
      <c r="CC239" s="156">
        <f t="shared" si="95"/>
        <v>0</v>
      </c>
      <c r="CD239" s="156">
        <f t="shared" si="96"/>
        <v>0</v>
      </c>
      <c r="CE239" s="156">
        <f t="shared" si="97"/>
        <v>0</v>
      </c>
      <c r="CG239" s="156">
        <f t="shared" si="98"/>
        <v>0</v>
      </c>
      <c r="CH239" s="156">
        <f t="shared" si="99"/>
        <v>0</v>
      </c>
      <c r="CJ239" s="204" t="str">
        <f t="shared" si="100"/>
        <v>ok</v>
      </c>
      <c r="CK239" s="205">
        <f t="shared" si="82"/>
        <v>0</v>
      </c>
      <c r="CL239">
        <f t="shared" si="106"/>
        <v>0</v>
      </c>
      <c r="CN239" s="216">
        <f t="shared" si="101"/>
        <v>0</v>
      </c>
      <c r="CO239" s="216">
        <f t="shared" si="102"/>
        <v>0</v>
      </c>
      <c r="CP239" s="216">
        <f t="shared" si="107"/>
        <v>0</v>
      </c>
      <c r="CQ239" s="156">
        <f t="shared" si="83"/>
        <v>0</v>
      </c>
    </row>
    <row r="240" spans="1:95" x14ac:dyDescent="0.2">
      <c r="A240" s="73">
        <v>3083</v>
      </c>
      <c r="B240" s="25" t="s">
        <v>978</v>
      </c>
      <c r="C240" s="25" t="s">
        <v>702</v>
      </c>
      <c r="D240" s="78"/>
      <c r="E240" s="78"/>
      <c r="F240" s="78"/>
      <c r="G240" s="78"/>
      <c r="H240" s="147">
        <f t="array" ref="H240">SUM(IF('SAP report test'!$A$2:$A$2298=$A240,IF('SAP report test'!$D$2:$D$2298="CI04",'SAP report test'!$N$2:$N$2298)))</f>
        <v>0</v>
      </c>
      <c r="I240" s="148"/>
      <c r="J240" s="148"/>
      <c r="K240" s="149"/>
      <c r="L240" s="147">
        <f>SUMIF(Balances!$A$5:$A$313,$A240,Balances!$P$5:$P$313)-SUMIF(Funding!$A$6:$A$294,$A240,Funding!$D$6:$D$294)</f>
        <v>0</v>
      </c>
      <c r="M240" s="148"/>
      <c r="N240" s="148"/>
      <c r="O240" s="149"/>
      <c r="P240" s="147">
        <f>SUMIF(Balances!$A$5:$A$313,$A240,Balances!$Q$5:$Q$313)-SUMIF(Funding!$A$6:$A$294,$A240,Funding!$E$6:$E$294)</f>
        <v>0</v>
      </c>
      <c r="Q240" s="148"/>
      <c r="R240" s="148"/>
      <c r="S240" s="149"/>
      <c r="T240" s="147">
        <f>SUMIF(Balances!$A$5:$A$313,$A240,Balances!$R$5:$R$313)-SUMIF(Funding!$A$6:$A$294,$A240,Funding!$F$6:$F$294)</f>
        <v>0</v>
      </c>
      <c r="U240" s="148"/>
      <c r="V240" s="148"/>
      <c r="W240" s="149"/>
      <c r="X240" s="147">
        <f>SUMIF(Balances!$A$7:$A$313,$A240,Balances!$S$7:$S$313)</f>
        <v>0</v>
      </c>
      <c r="Y240" s="148"/>
      <c r="Z240" s="148"/>
      <c r="AA240" s="149"/>
      <c r="AB240" s="147">
        <f>SUMIF(Balances!$A$7:$A$313,$A240,Balances!$T$7:$T$313)</f>
        <v>0</v>
      </c>
      <c r="AC240" s="148"/>
      <c r="AD240" s="148"/>
      <c r="AE240" s="149"/>
      <c r="AF240" s="147"/>
      <c r="AG240" s="148"/>
      <c r="AH240" s="148"/>
      <c r="AI240" s="149"/>
      <c r="AJ240" s="147">
        <f t="array" ref="AJ240">SUM(IF('SAP report test'!$A$2:$A$2298=$A240,IF('SAP report test'!$D$2:$D$2298="CI03",'SAP report test'!$N$2:$N$2298)))+SUMIF(Balances!$A$7:$A$313,$A240,Balances!$V$7:$V$313)</f>
        <v>0</v>
      </c>
      <c r="AK240" s="148"/>
      <c r="AL240" s="148"/>
      <c r="AM240" s="149"/>
      <c r="AN240" s="147">
        <f>SUMIF(Balances!$A$5:$A$313,$A240,Balances!$O$5:$O$313)-SUMIF(Funding!$A$6:$A$294,$A240,Funding!$K$6:$K$294)</f>
        <v>-9166.75</v>
      </c>
      <c r="AO240" s="148"/>
      <c r="AP240" s="148"/>
      <c r="AQ240" s="149"/>
      <c r="AS240" s="23">
        <f>SUM(D240:AQ241)</f>
        <v>-3822.75</v>
      </c>
      <c r="AT240" s="42"/>
      <c r="AU240" s="23">
        <f>SUM(AS240:AT240)</f>
        <v>-3822.75</v>
      </c>
      <c r="AW240" s="23">
        <f>SUM(AN240:AQ241)</f>
        <v>-3822.75</v>
      </c>
      <c r="AX240" s="23">
        <f>SUM(H240:K241)</f>
        <v>0</v>
      </c>
      <c r="AY240" s="23">
        <f>SUM(L240:O241)</f>
        <v>0</v>
      </c>
      <c r="AZ240" s="23">
        <f>SUM(P240:S241)</f>
        <v>0</v>
      </c>
      <c r="BA240" s="23">
        <f>SUM(T240:W241)</f>
        <v>0</v>
      </c>
      <c r="BB240" s="23">
        <f>SUM(X240:AA241)</f>
        <v>0</v>
      </c>
      <c r="BC240" s="23">
        <f>SUM(AB240:AE241)</f>
        <v>0</v>
      </c>
      <c r="BD240" s="23">
        <f>SUM(AF240:AI241)</f>
        <v>0</v>
      </c>
      <c r="BE240" s="23">
        <f>SUM(AJ240:AM241)</f>
        <v>0</v>
      </c>
      <c r="BF240" s="23">
        <f>SUM(AW240:BE240)</f>
        <v>-3822.75</v>
      </c>
      <c r="BG240" s="23">
        <f>SUM(AS240-BF240)</f>
        <v>0</v>
      </c>
      <c r="BH240" s="23">
        <f>SUM(AW240:BD240)</f>
        <v>-3822.75</v>
      </c>
      <c r="BJ240" s="23">
        <f t="shared" si="84"/>
        <v>-3822.75</v>
      </c>
      <c r="BK240" s="23">
        <f t="shared" si="85"/>
        <v>0</v>
      </c>
      <c r="BL240" s="23">
        <f t="shared" si="86"/>
        <v>0</v>
      </c>
      <c r="BM240" s="23">
        <f t="shared" si="87"/>
        <v>0</v>
      </c>
      <c r="BN240" s="23">
        <f t="shared" si="88"/>
        <v>0</v>
      </c>
      <c r="BO240" s="23">
        <f t="shared" si="89"/>
        <v>0</v>
      </c>
      <c r="BP240" s="23">
        <f t="shared" si="90"/>
        <v>0</v>
      </c>
      <c r="BQ240" s="23">
        <f t="shared" si="91"/>
        <v>0</v>
      </c>
      <c r="BR240" s="23">
        <f t="shared" si="103"/>
        <v>-3822.75</v>
      </c>
      <c r="BS240" s="23">
        <f t="shared" si="104"/>
        <v>0</v>
      </c>
      <c r="BT240" s="23">
        <f t="shared" si="105"/>
        <v>-3822.75</v>
      </c>
      <c r="BX240" s="73">
        <v>3083</v>
      </c>
      <c r="BY240" s="25" t="s">
        <v>978</v>
      </c>
      <c r="BZ240" s="23">
        <f t="shared" si="92"/>
        <v>-3822.75</v>
      </c>
      <c r="CA240" s="130">
        <f t="shared" si="93"/>
        <v>0</v>
      </c>
      <c r="CB240" s="156">
        <f t="shared" si="94"/>
        <v>-3822.75</v>
      </c>
      <c r="CC240" s="156">
        <f t="shared" si="95"/>
        <v>-3823</v>
      </c>
      <c r="CD240" s="156">
        <f t="shared" si="96"/>
        <v>0</v>
      </c>
      <c r="CE240" s="156">
        <f t="shared" si="97"/>
        <v>-3823</v>
      </c>
      <c r="CG240" s="156">
        <f t="shared" si="98"/>
        <v>0.25</v>
      </c>
      <c r="CH240" s="156">
        <f t="shared" si="99"/>
        <v>0</v>
      </c>
      <c r="CJ240" s="204" t="str">
        <f t="shared" si="100"/>
        <v>ok</v>
      </c>
      <c r="CK240" s="205">
        <f t="shared" si="82"/>
        <v>0</v>
      </c>
      <c r="CL240">
        <f t="shared" si="106"/>
        <v>0</v>
      </c>
      <c r="CN240" s="216">
        <f t="shared" si="101"/>
        <v>-3822.75</v>
      </c>
      <c r="CO240" s="216">
        <f t="shared" si="102"/>
        <v>0</v>
      </c>
      <c r="CP240" s="216">
        <f t="shared" si="107"/>
        <v>-3822.75</v>
      </c>
      <c r="CQ240" s="156">
        <f t="shared" si="83"/>
        <v>0</v>
      </c>
    </row>
    <row r="241" spans="1:95" x14ac:dyDescent="0.2">
      <c r="A241" s="73">
        <v>3083</v>
      </c>
      <c r="B241" s="25" t="s">
        <v>978</v>
      </c>
      <c r="C241" s="25" t="s">
        <v>703</v>
      </c>
      <c r="D241" s="78">
        <f t="array" ref="D241">SUM(IF('SAP report test'!$A$2:$A$2298=$A241,IF('SAP report test'!$D$2:$D$2298=D$3,'SAP report test'!$N$2:$N$2298)))-SUM(H241,L241,P241,T241,X241,AB241,AF241,AJ241,AN241)</f>
        <v>0</v>
      </c>
      <c r="E241" s="78">
        <f t="array" ref="E241">SUM(IF('SAP report test'!$A$2:$A$2298=$A241,IF('SAP report test'!$D$2:$D$2298=E$3,'SAP report test'!$N$2:$N$2298)))-SUM(I241,M241,Q241,U241,Y241,AC241,AG241,AK241,AO241)</f>
        <v>0</v>
      </c>
      <c r="F241" s="78">
        <f t="array" ref="F241">SUM(IF('SAP report test'!$A$2:$A$2298=$A241,IF('SAP report test'!$D$2:$D$2298=F$3,'SAP report test'!$N$2:$N$2298)))-SUM(J241,N241,R241,V241,Z241,AD241,AH241,AL241,AP241)</f>
        <v>0</v>
      </c>
      <c r="G241" s="78">
        <f t="array" ref="G241">SUM(IF('SAP report test'!$A$2:$A$2298=$A241,IF('SAP report test'!$D$2:$D$2298=G$3,'SAP report test'!$N$2:$N$2298)))-SUM(K241,O241,S241,W241,AA241,AE241,AI241,AM241,AQ241)</f>
        <v>0</v>
      </c>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v>5344</v>
      </c>
      <c r="AS241" s="23"/>
      <c r="AT241" s="42"/>
      <c r="BJ241" s="23">
        <f t="shared" si="84"/>
        <v>0</v>
      </c>
      <c r="BK241" s="23">
        <f t="shared" si="85"/>
        <v>0</v>
      </c>
      <c r="BL241" s="23">
        <f t="shared" si="86"/>
        <v>0</v>
      </c>
      <c r="BM241" s="23">
        <f t="shared" si="87"/>
        <v>0</v>
      </c>
      <c r="BN241" s="23">
        <f t="shared" si="88"/>
        <v>0</v>
      </c>
      <c r="BO241" s="23">
        <f t="shared" si="89"/>
        <v>0</v>
      </c>
      <c r="BP241" s="23">
        <f t="shared" si="90"/>
        <v>0</v>
      </c>
      <c r="BQ241" s="23">
        <f t="shared" si="91"/>
        <v>0</v>
      </c>
      <c r="BR241" s="23">
        <f t="shared" si="103"/>
        <v>0</v>
      </c>
      <c r="BS241" s="23">
        <f t="shared" si="104"/>
        <v>0</v>
      </c>
      <c r="BT241" s="23">
        <f t="shared" si="105"/>
        <v>0</v>
      </c>
      <c r="BX241" s="73">
        <v>3083</v>
      </c>
      <c r="BY241" s="25" t="s">
        <v>978</v>
      </c>
      <c r="BZ241" s="23">
        <f t="shared" si="92"/>
        <v>0</v>
      </c>
      <c r="CA241" s="130">
        <f t="shared" si="93"/>
        <v>0</v>
      </c>
      <c r="CB241" s="156">
        <f t="shared" si="94"/>
        <v>0</v>
      </c>
      <c r="CC241" s="156">
        <f t="shared" si="95"/>
        <v>0</v>
      </c>
      <c r="CD241" s="156">
        <f t="shared" si="96"/>
        <v>0</v>
      </c>
      <c r="CE241" s="156">
        <f t="shared" si="97"/>
        <v>0</v>
      </c>
      <c r="CG241" s="156">
        <f t="shared" si="98"/>
        <v>0</v>
      </c>
      <c r="CH241" s="156">
        <f t="shared" si="99"/>
        <v>0</v>
      </c>
      <c r="CJ241" s="204" t="str">
        <f t="shared" si="100"/>
        <v>ok</v>
      </c>
      <c r="CK241" s="205">
        <f t="shared" si="82"/>
        <v>0</v>
      </c>
      <c r="CL241">
        <f t="shared" si="106"/>
        <v>0</v>
      </c>
      <c r="CN241" s="216">
        <f t="shared" si="101"/>
        <v>0</v>
      </c>
      <c r="CO241" s="216">
        <f t="shared" si="102"/>
        <v>0</v>
      </c>
      <c r="CP241" s="216">
        <f t="shared" si="107"/>
        <v>0</v>
      </c>
      <c r="CQ241" s="156">
        <f t="shared" si="83"/>
        <v>0</v>
      </c>
    </row>
    <row r="242" spans="1:95" x14ac:dyDescent="0.2">
      <c r="A242" s="73">
        <v>3085</v>
      </c>
      <c r="B242" s="25" t="s">
        <v>979</v>
      </c>
      <c r="C242" s="25" t="s">
        <v>702</v>
      </c>
      <c r="D242" s="78"/>
      <c r="E242" s="78"/>
      <c r="F242" s="78"/>
      <c r="G242" s="78"/>
      <c r="H242" s="147">
        <f t="array" ref="H242">SUM(IF('SAP report test'!$A$2:$A$2298=$A242,IF('SAP report test'!$D$2:$D$2298="CI04",'SAP report test'!$N$2:$N$2298)))</f>
        <v>0</v>
      </c>
      <c r="I242" s="148"/>
      <c r="J242" s="148"/>
      <c r="K242" s="149"/>
      <c r="L242" s="147">
        <f>SUMIF(Balances!$A$5:$A$313,$A242,Balances!$P$5:$P$313)-SUMIF(Funding!$A$6:$A$294,$A242,Funding!$D$6:$D$294)</f>
        <v>0</v>
      </c>
      <c r="M242" s="148"/>
      <c r="N242" s="148"/>
      <c r="O242" s="149"/>
      <c r="P242" s="147">
        <f>SUMIF(Balances!$A$5:$A$313,$A242,Balances!$Q$5:$Q$313)-SUMIF(Funding!$A$6:$A$294,$A242,Funding!$E$6:$E$294)</f>
        <v>0</v>
      </c>
      <c r="Q242" s="148"/>
      <c r="R242" s="148"/>
      <c r="S242" s="149"/>
      <c r="T242" s="147">
        <f>SUMIF(Balances!$A$5:$A$313,$A242,Balances!$R$5:$R$313)-SUMIF(Funding!$A$6:$A$294,$A242,Funding!$F$6:$F$294)</f>
        <v>0</v>
      </c>
      <c r="U242" s="148"/>
      <c r="V242" s="148"/>
      <c r="W242" s="149"/>
      <c r="X242" s="147">
        <f>SUMIF(Balances!$A$7:$A$313,$A242,Balances!$S$7:$S$313)</f>
        <v>0</v>
      </c>
      <c r="Y242" s="148"/>
      <c r="Z242" s="148"/>
      <c r="AA242" s="149"/>
      <c r="AB242" s="147">
        <f>SUMIF(Balances!$A$7:$A$313,$A242,Balances!$T$7:$T$313)</f>
        <v>0</v>
      </c>
      <c r="AC242" s="148"/>
      <c r="AD242" s="148"/>
      <c r="AE242" s="149"/>
      <c r="AF242" s="147"/>
      <c r="AG242" s="148"/>
      <c r="AH242" s="148"/>
      <c r="AI242" s="149"/>
      <c r="AJ242" s="147">
        <f t="array" ref="AJ242">SUM(IF('SAP report test'!$A$2:$A$2298=$A242,IF('SAP report test'!$D$2:$D$2298="CI03",'SAP report test'!$N$2:$N$2298)))+SUMIF(Balances!$A$7:$A$313,$A242,Balances!$V$7:$V$313)</f>
        <v>0</v>
      </c>
      <c r="AK242" s="148"/>
      <c r="AL242" s="148"/>
      <c r="AM242" s="149"/>
      <c r="AN242" s="147">
        <f>SUMIF(Balances!$A$5:$A$313,$A242,Balances!$O$5:$O$313)-SUMIF(Funding!$A$6:$A$294,$A242,Funding!$K$6:$K$294)</f>
        <v>-9785</v>
      </c>
      <c r="AO242" s="148"/>
      <c r="AP242" s="148"/>
      <c r="AQ242" s="149"/>
      <c r="AS242" s="23">
        <f>SUM(D242:AQ243)</f>
        <v>-9785</v>
      </c>
      <c r="AT242" s="42"/>
      <c r="AU242" s="23">
        <f>SUM(AS242:AT242)</f>
        <v>-9785</v>
      </c>
      <c r="AW242" s="23">
        <f>SUM(AN242:AQ243)</f>
        <v>-9785</v>
      </c>
      <c r="AX242" s="23">
        <f>SUM(H242:K243)</f>
        <v>0</v>
      </c>
      <c r="AY242" s="23">
        <f>SUM(L242:O243)</f>
        <v>0</v>
      </c>
      <c r="AZ242" s="23">
        <f>SUM(P242:S243)</f>
        <v>0</v>
      </c>
      <c r="BA242" s="23">
        <f>SUM(T242:W243)</f>
        <v>0</v>
      </c>
      <c r="BB242" s="23">
        <f>SUM(X242:AA243)</f>
        <v>0</v>
      </c>
      <c r="BC242" s="23">
        <f>SUM(AB242:AE243)</f>
        <v>0</v>
      </c>
      <c r="BD242" s="23">
        <f>SUM(AF242:AI243)</f>
        <v>0</v>
      </c>
      <c r="BE242" s="23">
        <f>SUM(AJ242:AM243)</f>
        <v>0</v>
      </c>
      <c r="BF242" s="23">
        <f>SUM(AW242:BE242)</f>
        <v>-9785</v>
      </c>
      <c r="BG242" s="23">
        <f>SUM(AS242-BF242)</f>
        <v>0</v>
      </c>
      <c r="BH242" s="23">
        <f>SUM(AW242:BD242)</f>
        <v>-9785</v>
      </c>
      <c r="BJ242" s="23">
        <f t="shared" si="84"/>
        <v>-9785</v>
      </c>
      <c r="BK242" s="23">
        <f t="shared" si="85"/>
        <v>0</v>
      </c>
      <c r="BL242" s="23">
        <f t="shared" si="86"/>
        <v>0</v>
      </c>
      <c r="BM242" s="23">
        <f t="shared" si="87"/>
        <v>0</v>
      </c>
      <c r="BN242" s="23">
        <f t="shared" si="88"/>
        <v>0</v>
      </c>
      <c r="BO242" s="23">
        <f t="shared" si="89"/>
        <v>0</v>
      </c>
      <c r="BP242" s="23">
        <f t="shared" si="90"/>
        <v>0</v>
      </c>
      <c r="BQ242" s="23">
        <f t="shared" si="91"/>
        <v>0</v>
      </c>
      <c r="BR242" s="23">
        <f t="shared" si="103"/>
        <v>-9785</v>
      </c>
      <c r="BS242" s="23">
        <f t="shared" si="104"/>
        <v>0</v>
      </c>
      <c r="BT242" s="23">
        <f t="shared" si="105"/>
        <v>-9785</v>
      </c>
      <c r="BX242" s="73">
        <v>3085</v>
      </c>
      <c r="BY242" s="25" t="s">
        <v>979</v>
      </c>
      <c r="BZ242" s="23">
        <f t="shared" si="92"/>
        <v>-9785</v>
      </c>
      <c r="CA242" s="130">
        <f t="shared" si="93"/>
        <v>0</v>
      </c>
      <c r="CB242" s="156">
        <f t="shared" si="94"/>
        <v>-9785</v>
      </c>
      <c r="CC242" s="156">
        <f t="shared" si="95"/>
        <v>-9785</v>
      </c>
      <c r="CD242" s="156">
        <f t="shared" si="96"/>
        <v>0</v>
      </c>
      <c r="CE242" s="156">
        <f t="shared" si="97"/>
        <v>-9785</v>
      </c>
      <c r="CG242" s="156">
        <f t="shared" si="98"/>
        <v>0</v>
      </c>
      <c r="CH242" s="156">
        <f t="shared" si="99"/>
        <v>0</v>
      </c>
      <c r="CJ242" s="204" t="str">
        <f t="shared" si="100"/>
        <v>ok</v>
      </c>
      <c r="CK242" s="205">
        <f t="shared" si="82"/>
        <v>0</v>
      </c>
      <c r="CL242">
        <f t="shared" si="106"/>
        <v>0</v>
      </c>
      <c r="CN242" s="216">
        <f t="shared" si="101"/>
        <v>-9785</v>
      </c>
      <c r="CO242" s="216">
        <f t="shared" si="102"/>
        <v>0</v>
      </c>
      <c r="CP242" s="216">
        <f t="shared" si="107"/>
        <v>-9785</v>
      </c>
      <c r="CQ242" s="156">
        <f t="shared" si="83"/>
        <v>0</v>
      </c>
    </row>
    <row r="243" spans="1:95" x14ac:dyDescent="0.2">
      <c r="A243" s="73">
        <v>3085</v>
      </c>
      <c r="B243" s="25" t="s">
        <v>979</v>
      </c>
      <c r="C243" s="25" t="s">
        <v>703</v>
      </c>
      <c r="D243" s="78">
        <f t="array" ref="D243">SUM(IF('SAP report test'!$A$2:$A$2298=$A243,IF('SAP report test'!$D$2:$D$2298=D$3,'SAP report test'!$N$2:$N$2298)))-SUM(H243,L243,P243,T243,X243,AB243,AF243,AJ243,AN243)</f>
        <v>0</v>
      </c>
      <c r="E243" s="78">
        <f t="array" ref="E243">SUM(IF('SAP report test'!$A$2:$A$2298=$A243,IF('SAP report test'!$D$2:$D$2298=E$3,'SAP report test'!$N$2:$N$2298)))-SUM(I243,M243,Q243,U243,Y243,AC243,AG243,AK243,AO243)</f>
        <v>0</v>
      </c>
      <c r="F243" s="78">
        <f t="array" ref="F243">SUM(IF('SAP report test'!$A$2:$A$2298=$A243,IF('SAP report test'!$D$2:$D$2298=F$3,'SAP report test'!$N$2:$N$2298)))-SUM(J243,N243,R243,V243,Z243,AD243,AH243,AL243,AP243)</f>
        <v>0</v>
      </c>
      <c r="G243" s="78">
        <f t="array" ref="G243">SUM(IF('SAP report test'!$A$2:$A$2298=$A243,IF('SAP report test'!$D$2:$D$2298=G$3,'SAP report test'!$N$2:$N$2298)))-SUM(K243,O243,S243,W243,AA243,AE243,AI243,AM243,AQ243)</f>
        <v>0</v>
      </c>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S243" s="23"/>
      <c r="AT243" s="42"/>
      <c r="BJ243" s="23">
        <f t="shared" si="84"/>
        <v>0</v>
      </c>
      <c r="BK243" s="23">
        <f t="shared" si="85"/>
        <v>0</v>
      </c>
      <c r="BL243" s="23">
        <f t="shared" si="86"/>
        <v>0</v>
      </c>
      <c r="BM243" s="23">
        <f t="shared" si="87"/>
        <v>0</v>
      </c>
      <c r="BN243" s="23">
        <f t="shared" si="88"/>
        <v>0</v>
      </c>
      <c r="BO243" s="23">
        <f t="shared" si="89"/>
        <v>0</v>
      </c>
      <c r="BP243" s="23">
        <f t="shared" si="90"/>
        <v>0</v>
      </c>
      <c r="BQ243" s="23">
        <f t="shared" si="91"/>
        <v>0</v>
      </c>
      <c r="BR243" s="23">
        <f t="shared" si="103"/>
        <v>0</v>
      </c>
      <c r="BS243" s="23">
        <f t="shared" si="104"/>
        <v>0</v>
      </c>
      <c r="BT243" s="23">
        <f t="shared" si="105"/>
        <v>0</v>
      </c>
      <c r="BX243" s="73">
        <v>3085</v>
      </c>
      <c r="BY243" s="25" t="s">
        <v>979</v>
      </c>
      <c r="BZ243" s="23">
        <f t="shared" si="92"/>
        <v>0</v>
      </c>
      <c r="CA243" s="130">
        <f t="shared" si="93"/>
        <v>0</v>
      </c>
      <c r="CB243" s="156">
        <f t="shared" si="94"/>
        <v>0</v>
      </c>
      <c r="CC243" s="156">
        <f t="shared" si="95"/>
        <v>0</v>
      </c>
      <c r="CD243" s="156">
        <f t="shared" si="96"/>
        <v>0</v>
      </c>
      <c r="CE243" s="156">
        <f t="shared" si="97"/>
        <v>0</v>
      </c>
      <c r="CG243" s="156">
        <f t="shared" si="98"/>
        <v>0</v>
      </c>
      <c r="CH243" s="156">
        <f t="shared" si="99"/>
        <v>0</v>
      </c>
      <c r="CJ243" s="204" t="str">
        <f t="shared" si="100"/>
        <v>ok</v>
      </c>
      <c r="CK243" s="205">
        <f t="shared" ref="CK243:CK306" si="108">SUMIF(CJ243,"Deficit",AU243)</f>
        <v>0</v>
      </c>
      <c r="CL243">
        <f t="shared" si="106"/>
        <v>0</v>
      </c>
      <c r="CN243" s="216">
        <f t="shared" si="101"/>
        <v>0</v>
      </c>
      <c r="CO243" s="216">
        <f t="shared" si="102"/>
        <v>0</v>
      </c>
      <c r="CP243" s="216">
        <f t="shared" si="107"/>
        <v>0</v>
      </c>
      <c r="CQ243" s="156">
        <f t="shared" si="83"/>
        <v>0</v>
      </c>
    </row>
    <row r="244" spans="1:95" x14ac:dyDescent="0.2">
      <c r="A244" s="73">
        <v>3090</v>
      </c>
      <c r="B244" s="25" t="s">
        <v>980</v>
      </c>
      <c r="C244" s="25" t="s">
        <v>702</v>
      </c>
      <c r="D244" s="78"/>
      <c r="E244" s="78"/>
      <c r="F244" s="78"/>
      <c r="G244" s="78"/>
      <c r="H244" s="147">
        <f t="array" ref="H244">SUM(IF('SAP report test'!$A$2:$A$2298=$A244,IF('SAP report test'!$D$2:$D$2298="CI04",'SAP report test'!$N$2:$N$2298)))</f>
        <v>0</v>
      </c>
      <c r="I244" s="148"/>
      <c r="J244" s="148"/>
      <c r="K244" s="149"/>
      <c r="L244" s="147">
        <f>SUMIF(Balances!$A$5:$A$313,$A244,Balances!$P$5:$P$313)-SUMIF(Funding!$A$6:$A$294,$A244,Funding!$D$6:$D$294)</f>
        <v>0</v>
      </c>
      <c r="M244" s="148"/>
      <c r="N244" s="148"/>
      <c r="O244" s="149"/>
      <c r="P244" s="147">
        <f>SUMIF(Balances!$A$5:$A$313,$A244,Balances!$Q$5:$Q$313)-SUMIF(Funding!$A$6:$A$294,$A244,Funding!$E$6:$E$294)</f>
        <v>0</v>
      </c>
      <c r="Q244" s="148"/>
      <c r="R244" s="148"/>
      <c r="S244" s="149"/>
      <c r="T244" s="147">
        <f>SUMIF(Balances!$A$5:$A$313,$A244,Balances!$R$5:$R$313)-SUMIF(Funding!$A$6:$A$294,$A244,Funding!$F$6:$F$294)</f>
        <v>0</v>
      </c>
      <c r="U244" s="148"/>
      <c r="V244" s="148"/>
      <c r="W244" s="149"/>
      <c r="X244" s="147">
        <f>SUMIF(Balances!$A$7:$A$313,$A244,Balances!$S$7:$S$313)</f>
        <v>0</v>
      </c>
      <c r="Y244" s="148"/>
      <c r="Z244" s="148"/>
      <c r="AA244" s="149"/>
      <c r="AB244" s="147">
        <f>SUMIF(Balances!$A$7:$A$313,$A244,Balances!$T$7:$T$313)</f>
        <v>0</v>
      </c>
      <c r="AC244" s="148"/>
      <c r="AD244" s="148"/>
      <c r="AE244" s="149"/>
      <c r="AF244" s="147"/>
      <c r="AG244" s="148"/>
      <c r="AH244" s="148"/>
      <c r="AI244" s="149"/>
      <c r="AJ244" s="147">
        <f t="array" ref="AJ244">SUM(IF('SAP report test'!$A$2:$A$2298=$A244,IF('SAP report test'!$D$2:$D$2298="CI03",'SAP report test'!$N$2:$N$2298)))+SUMIF(Balances!$A$7:$A$313,$A244,Balances!$V$7:$V$313)</f>
        <v>0</v>
      </c>
      <c r="AK244" s="148"/>
      <c r="AL244" s="148"/>
      <c r="AM244" s="149"/>
      <c r="AN244" s="147">
        <f>SUMIF(Balances!$A$5:$A$313,$A244,Balances!$O$5:$O$313)-SUMIF(Funding!$A$6:$A$294,$A244,Funding!$K$6:$K$294)</f>
        <v>0</v>
      </c>
      <c r="AO244" s="148"/>
      <c r="AP244" s="148"/>
      <c r="AQ244" s="149"/>
      <c r="AS244" s="23">
        <f>SUM(D244:AQ245)</f>
        <v>0</v>
      </c>
      <c r="AT244" s="130"/>
      <c r="AU244" s="23">
        <f>SUM(AS244:AT244)</f>
        <v>0</v>
      </c>
      <c r="AW244" s="23">
        <f>SUM(AN244:AQ245)</f>
        <v>0</v>
      </c>
      <c r="AX244" s="23">
        <f>SUM(H244:K245)</f>
        <v>0</v>
      </c>
      <c r="AY244" s="23">
        <f>SUM(L244:O245)</f>
        <v>0</v>
      </c>
      <c r="AZ244" s="23">
        <f>SUM(P244:S245)</f>
        <v>0</v>
      </c>
      <c r="BA244" s="23">
        <f>SUM(T244:W245)</f>
        <v>0</v>
      </c>
      <c r="BB244" s="23">
        <f>SUM(X244:AA245)</f>
        <v>0</v>
      </c>
      <c r="BC244" s="23">
        <f>SUM(AB244:AE245)</f>
        <v>0</v>
      </c>
      <c r="BD244" s="23">
        <f>SUM(AF244:AI245)</f>
        <v>0</v>
      </c>
      <c r="BE244" s="23">
        <f>SUM(AJ244:AM245)</f>
        <v>0</v>
      </c>
      <c r="BF244" s="23">
        <f>SUM(AW244:BE244)</f>
        <v>0</v>
      </c>
      <c r="BG244" s="23">
        <f>SUM(AS244-BF244)</f>
        <v>0</v>
      </c>
      <c r="BH244" s="23">
        <f>SUM(AW244:BD244)</f>
        <v>0</v>
      </c>
      <c r="BJ244" s="23">
        <f t="shared" si="84"/>
        <v>0</v>
      </c>
      <c r="BK244" s="23">
        <f t="shared" si="85"/>
        <v>0</v>
      </c>
      <c r="BL244" s="23">
        <f t="shared" si="86"/>
        <v>0</v>
      </c>
      <c r="BM244" s="23">
        <f t="shared" si="87"/>
        <v>0</v>
      </c>
      <c r="BN244" s="23">
        <f t="shared" si="88"/>
        <v>0</v>
      </c>
      <c r="BO244" s="23">
        <f t="shared" si="89"/>
        <v>0</v>
      </c>
      <c r="BP244" s="23">
        <f t="shared" si="90"/>
        <v>0</v>
      </c>
      <c r="BQ244" s="23">
        <f t="shared" si="91"/>
        <v>0</v>
      </c>
      <c r="BR244" s="23">
        <f t="shared" si="103"/>
        <v>0</v>
      </c>
      <c r="BS244" s="23">
        <f t="shared" si="104"/>
        <v>0</v>
      </c>
      <c r="BT244" s="23">
        <f t="shared" si="105"/>
        <v>0</v>
      </c>
      <c r="BX244" s="73">
        <v>3090</v>
      </c>
      <c r="BY244" s="25" t="s">
        <v>980</v>
      </c>
      <c r="BZ244" s="23">
        <f t="shared" si="92"/>
        <v>0</v>
      </c>
      <c r="CA244" s="130">
        <f t="shared" si="93"/>
        <v>0</v>
      </c>
      <c r="CB244" s="156">
        <f t="shared" si="94"/>
        <v>0</v>
      </c>
      <c r="CC244" s="156">
        <f t="shared" si="95"/>
        <v>0</v>
      </c>
      <c r="CD244" s="156">
        <f t="shared" si="96"/>
        <v>0</v>
      </c>
      <c r="CE244" s="156">
        <f t="shared" si="97"/>
        <v>0</v>
      </c>
      <c r="CG244" s="156">
        <f t="shared" si="98"/>
        <v>0</v>
      </c>
      <c r="CH244" s="156">
        <f t="shared" si="99"/>
        <v>0</v>
      </c>
      <c r="CJ244" s="204" t="str">
        <f t="shared" si="100"/>
        <v>ok</v>
      </c>
      <c r="CK244" s="205">
        <f t="shared" si="108"/>
        <v>0</v>
      </c>
      <c r="CL244">
        <f t="shared" si="106"/>
        <v>0</v>
      </c>
      <c r="CN244" s="216">
        <f t="shared" si="101"/>
        <v>0</v>
      </c>
      <c r="CO244" s="216">
        <f t="shared" si="102"/>
        <v>0</v>
      </c>
      <c r="CP244" s="216">
        <f t="shared" si="107"/>
        <v>0</v>
      </c>
      <c r="CQ244" s="156">
        <f t="shared" si="83"/>
        <v>0</v>
      </c>
    </row>
    <row r="245" spans="1:95" x14ac:dyDescent="0.2">
      <c r="A245" s="73">
        <v>3090</v>
      </c>
      <c r="B245" s="25" t="s">
        <v>980</v>
      </c>
      <c r="C245" s="25" t="s">
        <v>703</v>
      </c>
      <c r="D245" s="78">
        <f t="array" ref="D245">SUM(IF('SAP report test'!$A$2:$A$2298=$A245,IF('SAP report test'!$D$2:$D$2298=D$3,'SAP report test'!$N$2:$N$2298)))-SUM(H245,L245,P245,T245,X245,AB245,AF245,AJ245,AN245)</f>
        <v>0</v>
      </c>
      <c r="E245" s="78">
        <f t="array" ref="E245">SUM(IF('SAP report test'!$A$2:$A$2298=$A245,IF('SAP report test'!$D$2:$D$2298=E$3,'SAP report test'!$N$2:$N$2298)))-SUM(I245,M245,Q245,U245,Y245,AC245,AG245,AK245,AO245)</f>
        <v>0</v>
      </c>
      <c r="F245" s="78">
        <f t="array" ref="F245">SUM(IF('SAP report test'!$A$2:$A$2298=$A245,IF('SAP report test'!$D$2:$D$2298=F$3,'SAP report test'!$N$2:$N$2298)))-SUM(J245,N245,R245,V245,Z245,AD245,AH245,AL245,AP245)</f>
        <v>0</v>
      </c>
      <c r="G245" s="78">
        <f t="array" ref="G245">SUM(IF('SAP report test'!$A$2:$A$2298=$A245,IF('SAP report test'!$D$2:$D$2298=G$3,'SAP report test'!$N$2:$N$2298)))-SUM(K245,O245,S245,W245,AA245,AE245,AI245,AM245,AQ245)</f>
        <v>0</v>
      </c>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S245" s="23"/>
      <c r="AT245" s="42"/>
      <c r="BJ245" s="23">
        <f t="shared" si="84"/>
        <v>0</v>
      </c>
      <c r="BK245" s="23">
        <f t="shared" si="85"/>
        <v>0</v>
      </c>
      <c r="BL245" s="23">
        <f t="shared" si="86"/>
        <v>0</v>
      </c>
      <c r="BM245" s="23">
        <f t="shared" si="87"/>
        <v>0</v>
      </c>
      <c r="BN245" s="23">
        <f t="shared" si="88"/>
        <v>0</v>
      </c>
      <c r="BO245" s="23">
        <f t="shared" si="89"/>
        <v>0</v>
      </c>
      <c r="BP245" s="23">
        <f t="shared" si="90"/>
        <v>0</v>
      </c>
      <c r="BQ245" s="23">
        <f t="shared" si="91"/>
        <v>0</v>
      </c>
      <c r="BR245" s="23">
        <f t="shared" si="103"/>
        <v>0</v>
      </c>
      <c r="BS245" s="23">
        <f t="shared" si="104"/>
        <v>0</v>
      </c>
      <c r="BT245" s="23">
        <f t="shared" si="105"/>
        <v>0</v>
      </c>
      <c r="BX245" s="73">
        <v>3090</v>
      </c>
      <c r="BY245" s="25" t="s">
        <v>980</v>
      </c>
      <c r="BZ245" s="23">
        <f t="shared" si="92"/>
        <v>0</v>
      </c>
      <c r="CA245" s="130">
        <f t="shared" si="93"/>
        <v>0</v>
      </c>
      <c r="CB245" s="156">
        <f t="shared" si="94"/>
        <v>0</v>
      </c>
      <c r="CC245" s="156">
        <f t="shared" si="95"/>
        <v>0</v>
      </c>
      <c r="CD245" s="156">
        <f t="shared" si="96"/>
        <v>0</v>
      </c>
      <c r="CE245" s="156">
        <f t="shared" si="97"/>
        <v>0</v>
      </c>
      <c r="CG245" s="156">
        <f t="shared" si="98"/>
        <v>0</v>
      </c>
      <c r="CH245" s="156">
        <f t="shared" si="99"/>
        <v>0</v>
      </c>
      <c r="CJ245" s="204" t="str">
        <f t="shared" si="100"/>
        <v>ok</v>
      </c>
      <c r="CK245" s="205">
        <f t="shared" si="108"/>
        <v>0</v>
      </c>
      <c r="CL245">
        <f t="shared" si="106"/>
        <v>0</v>
      </c>
      <c r="CN245" s="216">
        <f t="shared" si="101"/>
        <v>0</v>
      </c>
      <c r="CO245" s="216">
        <f t="shared" si="102"/>
        <v>0</v>
      </c>
      <c r="CP245" s="216">
        <f t="shared" si="107"/>
        <v>0</v>
      </c>
      <c r="CQ245" s="156">
        <f t="shared" si="83"/>
        <v>0</v>
      </c>
    </row>
    <row r="246" spans="1:95" x14ac:dyDescent="0.2">
      <c r="A246" s="73">
        <v>3100</v>
      </c>
      <c r="B246" s="25" t="s">
        <v>1106</v>
      </c>
      <c r="C246" s="25" t="s">
        <v>702</v>
      </c>
      <c r="D246" s="78"/>
      <c r="E246" s="78"/>
      <c r="F246" s="78"/>
      <c r="G246" s="78"/>
      <c r="H246" s="147">
        <f t="array" ref="H246">SUM(IF('SAP report test'!$A$2:$A$2298=$A246,IF('SAP report test'!$D$2:$D$2298="CI04",'SAP report test'!$N$2:$N$2298)))</f>
        <v>0</v>
      </c>
      <c r="I246" s="148"/>
      <c r="J246" s="148"/>
      <c r="K246" s="149"/>
      <c r="L246" s="147">
        <f>SUMIF(Balances!$A$5:$A$313,$A246,Balances!$P$5:$P$313)-SUMIF(Funding!$A$6:$A$294,$A246,Funding!$D$6:$D$294)</f>
        <v>0</v>
      </c>
      <c r="M246" s="148"/>
      <c r="N246" s="148"/>
      <c r="O246" s="149"/>
      <c r="P246" s="147">
        <f>SUMIF(Balances!$A$5:$A$313,$A246,Balances!$Q$5:$Q$313)-SUMIF(Funding!$A$6:$A$294,$A246,Funding!$E$6:$E$294)</f>
        <v>0</v>
      </c>
      <c r="Q246" s="148"/>
      <c r="R246" s="148"/>
      <c r="S246" s="149"/>
      <c r="T246" s="147">
        <f>SUMIF(Balances!$A$5:$A$313,$A246,Balances!$R$5:$R$313)-SUMIF(Funding!$A$6:$A$294,$A246,Funding!$F$6:$F$294)</f>
        <v>0</v>
      </c>
      <c r="U246" s="148"/>
      <c r="V246" s="148"/>
      <c r="W246" s="149"/>
      <c r="X246" s="147">
        <f>SUMIF(Balances!$A$7:$A$313,$A246,Balances!$S$7:$S$313)</f>
        <v>0</v>
      </c>
      <c r="Y246" s="148"/>
      <c r="Z246" s="148"/>
      <c r="AA246" s="149"/>
      <c r="AB246" s="147">
        <f>SUMIF(Balances!$A$7:$A$313,$A246,Balances!$T$7:$T$313)</f>
        <v>0</v>
      </c>
      <c r="AC246" s="148"/>
      <c r="AD246" s="148"/>
      <c r="AE246" s="149"/>
      <c r="AF246" s="147"/>
      <c r="AG246" s="148"/>
      <c r="AH246" s="148"/>
      <c r="AI246" s="149"/>
      <c r="AJ246" s="147">
        <f t="array" ref="AJ246">SUM(IF('SAP report test'!$A$2:$A$2298=$A246,IF('SAP report test'!$D$2:$D$2298="CI03",'SAP report test'!$N$2:$N$2298)))+SUMIF(Balances!$A$7:$A$313,$A246,Balances!$V$7:$V$313)</f>
        <v>0</v>
      </c>
      <c r="AK246" s="148"/>
      <c r="AL246" s="148"/>
      <c r="AM246" s="149"/>
      <c r="AN246" s="147">
        <f>SUMIF(Balances!$A$5:$A$313,$A246,Balances!$O$5:$O$313)-SUMIF(Funding!$A$6:$A$294,$A246,Funding!$K$6:$K$294)</f>
        <v>-11138.75</v>
      </c>
      <c r="AO246" s="148"/>
      <c r="AP246" s="148"/>
      <c r="AQ246" s="149"/>
      <c r="AS246" s="23">
        <f>SUM(D246:AQ247)</f>
        <v>-8029.75</v>
      </c>
      <c r="AT246" s="42"/>
      <c r="AU246" s="23">
        <f>SUM(AS246:AT246)</f>
        <v>-8029.75</v>
      </c>
      <c r="AW246" s="23">
        <f>SUM(AN246:AQ247)</f>
        <v>-8029.75</v>
      </c>
      <c r="AX246" s="23">
        <f>SUM(H246:K247)</f>
        <v>0</v>
      </c>
      <c r="AY246" s="23">
        <f>SUM(L246:O247)</f>
        <v>0</v>
      </c>
      <c r="AZ246" s="23">
        <f>SUM(P246:S247)</f>
        <v>0</v>
      </c>
      <c r="BA246" s="23">
        <f>SUM(T246:W247)</f>
        <v>0</v>
      </c>
      <c r="BB246" s="23">
        <f>SUM(X246:AA247)</f>
        <v>0</v>
      </c>
      <c r="BC246" s="23">
        <f>SUM(AB246:AE247)</f>
        <v>0</v>
      </c>
      <c r="BD246" s="23">
        <f>SUM(AF246:AI247)</f>
        <v>0</v>
      </c>
      <c r="BE246" s="23">
        <f>SUM(AJ246:AM247)</f>
        <v>0</v>
      </c>
      <c r="BF246" s="23">
        <f>SUM(AW246:BE246)</f>
        <v>-8029.75</v>
      </c>
      <c r="BG246" s="23">
        <f>SUM(AS246-BF246)</f>
        <v>0</v>
      </c>
      <c r="BH246" s="23">
        <f>SUM(AW246:BD246)</f>
        <v>-8029.75</v>
      </c>
      <c r="BJ246" s="23">
        <f t="shared" si="84"/>
        <v>-8029.75</v>
      </c>
      <c r="BK246" s="23">
        <f t="shared" si="85"/>
        <v>0</v>
      </c>
      <c r="BL246" s="23">
        <f t="shared" si="86"/>
        <v>0</v>
      </c>
      <c r="BM246" s="23">
        <f t="shared" si="87"/>
        <v>0</v>
      </c>
      <c r="BN246" s="23">
        <f t="shared" si="88"/>
        <v>0</v>
      </c>
      <c r="BO246" s="23">
        <f t="shared" si="89"/>
        <v>0</v>
      </c>
      <c r="BP246" s="23">
        <f t="shared" si="90"/>
        <v>0</v>
      </c>
      <c r="BQ246" s="23">
        <f t="shared" si="91"/>
        <v>0</v>
      </c>
      <c r="BR246" s="23">
        <f t="shared" si="103"/>
        <v>-8029.75</v>
      </c>
      <c r="BS246" s="23">
        <f t="shared" si="104"/>
        <v>0</v>
      </c>
      <c r="BT246" s="23">
        <f t="shared" si="105"/>
        <v>-8029.75</v>
      </c>
      <c r="BX246" s="73">
        <v>3100</v>
      </c>
      <c r="BY246" s="25" t="s">
        <v>1106</v>
      </c>
      <c r="BZ246" s="23">
        <f t="shared" si="92"/>
        <v>-8029.75</v>
      </c>
      <c r="CA246" s="130">
        <f t="shared" si="93"/>
        <v>0</v>
      </c>
      <c r="CB246" s="156">
        <f t="shared" si="94"/>
        <v>-8029.75</v>
      </c>
      <c r="CC246" s="156">
        <f t="shared" si="95"/>
        <v>-8030</v>
      </c>
      <c r="CD246" s="156">
        <f t="shared" si="96"/>
        <v>0</v>
      </c>
      <c r="CE246" s="156">
        <f t="shared" si="97"/>
        <v>-8030</v>
      </c>
      <c r="CG246" s="156">
        <f t="shared" si="98"/>
        <v>0.25</v>
      </c>
      <c r="CH246" s="156">
        <f t="shared" si="99"/>
        <v>0</v>
      </c>
      <c r="CJ246" s="204" t="str">
        <f t="shared" si="100"/>
        <v>ok</v>
      </c>
      <c r="CK246" s="205">
        <f t="shared" si="108"/>
        <v>0</v>
      </c>
      <c r="CL246">
        <f t="shared" si="106"/>
        <v>0</v>
      </c>
      <c r="CN246" s="216">
        <f t="shared" si="101"/>
        <v>-8029.75</v>
      </c>
      <c r="CO246" s="216">
        <f t="shared" si="102"/>
        <v>0</v>
      </c>
      <c r="CP246" s="216">
        <f t="shared" si="107"/>
        <v>-8029.75</v>
      </c>
      <c r="CQ246" s="156">
        <f t="shared" si="83"/>
        <v>0</v>
      </c>
    </row>
    <row r="247" spans="1:95" x14ac:dyDescent="0.2">
      <c r="A247" s="73">
        <v>3100</v>
      </c>
      <c r="B247" s="25" t="s">
        <v>1106</v>
      </c>
      <c r="C247" s="25" t="s">
        <v>703</v>
      </c>
      <c r="D247" s="78">
        <f t="array" ref="D247">SUM(IF('SAP report test'!$A$2:$A$2298=$A247,IF('SAP report test'!$D$2:$D$2298=D$3,'SAP report test'!$N$2:$N$2298)))-SUM(H247,L247,P247,T247,X247,AB247,AF247,AJ247,AN247)</f>
        <v>0</v>
      </c>
      <c r="E247" s="78">
        <f t="array" ref="E247">SUM(IF('SAP report test'!$A$2:$A$2298=$A247,IF('SAP report test'!$D$2:$D$2298=E$3,'SAP report test'!$N$2:$N$2298)))-SUM(I247,M247,Q247,U247,Y247,AC247,AG247,AK247,AO247)</f>
        <v>0</v>
      </c>
      <c r="F247" s="78">
        <f t="array" ref="F247">SUM(IF('SAP report test'!$A$2:$A$2298=$A247,IF('SAP report test'!$D$2:$D$2298=F$3,'SAP report test'!$N$2:$N$2298)))-SUM(J247,N247,R247,V247,Z247,AD247,AH247,AL247,AP247)</f>
        <v>0</v>
      </c>
      <c r="G247" s="78">
        <f t="array" ref="G247">SUM(IF('SAP report test'!$A$2:$A$2298=$A247,IF('SAP report test'!$D$2:$D$2298=G$3,'SAP report test'!$N$2:$N$2298)))-SUM(K247,O247,S247,W247,AA247,AE247,AI247,AM247,AQ247)</f>
        <v>0</v>
      </c>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v>3109</v>
      </c>
      <c r="AS247" s="23"/>
      <c r="AT247" s="42"/>
      <c r="BJ247" s="23">
        <f t="shared" si="84"/>
        <v>0</v>
      </c>
      <c r="BK247" s="23">
        <f t="shared" si="85"/>
        <v>0</v>
      </c>
      <c r="BL247" s="23">
        <f t="shared" si="86"/>
        <v>0</v>
      </c>
      <c r="BM247" s="23">
        <f t="shared" si="87"/>
        <v>0</v>
      </c>
      <c r="BN247" s="23">
        <f t="shared" si="88"/>
        <v>0</v>
      </c>
      <c r="BO247" s="23">
        <f t="shared" si="89"/>
        <v>0</v>
      </c>
      <c r="BP247" s="23">
        <f t="shared" si="90"/>
        <v>0</v>
      </c>
      <c r="BQ247" s="23">
        <f t="shared" si="91"/>
        <v>0</v>
      </c>
      <c r="BR247" s="23">
        <f t="shared" si="103"/>
        <v>0</v>
      </c>
      <c r="BS247" s="23">
        <f t="shared" si="104"/>
        <v>0</v>
      </c>
      <c r="BT247" s="23">
        <f t="shared" si="105"/>
        <v>0</v>
      </c>
      <c r="BX247" s="73">
        <v>3100</v>
      </c>
      <c r="BY247" s="25" t="s">
        <v>1106</v>
      </c>
      <c r="BZ247" s="23">
        <f t="shared" si="92"/>
        <v>0</v>
      </c>
      <c r="CA247" s="130">
        <f t="shared" si="93"/>
        <v>0</v>
      </c>
      <c r="CB247" s="156">
        <f t="shared" si="94"/>
        <v>0</v>
      </c>
      <c r="CC247" s="156">
        <f t="shared" si="95"/>
        <v>0</v>
      </c>
      <c r="CD247" s="156">
        <f t="shared" si="96"/>
        <v>0</v>
      </c>
      <c r="CE247" s="156">
        <f t="shared" si="97"/>
        <v>0</v>
      </c>
      <c r="CG247" s="156">
        <f t="shared" si="98"/>
        <v>0</v>
      </c>
      <c r="CH247" s="156">
        <f t="shared" si="99"/>
        <v>0</v>
      </c>
      <c r="CJ247" s="204" t="str">
        <f t="shared" si="100"/>
        <v>ok</v>
      </c>
      <c r="CK247" s="205">
        <f t="shared" si="108"/>
        <v>0</v>
      </c>
      <c r="CL247">
        <f t="shared" si="106"/>
        <v>0</v>
      </c>
      <c r="CN247" s="216">
        <f t="shared" si="101"/>
        <v>0</v>
      </c>
      <c r="CO247" s="216">
        <f t="shared" si="102"/>
        <v>0</v>
      </c>
      <c r="CP247" s="216">
        <f t="shared" si="107"/>
        <v>0</v>
      </c>
      <c r="CQ247" s="156">
        <f t="shared" si="83"/>
        <v>0</v>
      </c>
    </row>
    <row r="248" spans="1:95" x14ac:dyDescent="0.2">
      <c r="A248" s="73">
        <v>3120</v>
      </c>
      <c r="B248" s="25" t="s">
        <v>981</v>
      </c>
      <c r="C248" s="25" t="s">
        <v>702</v>
      </c>
      <c r="D248" s="78"/>
      <c r="E248" s="78"/>
      <c r="F248" s="78"/>
      <c r="G248" s="78"/>
      <c r="H248" s="147">
        <f t="array" ref="H248">SUM(IF('SAP report test'!$A$2:$A$2298=$A248,IF('SAP report test'!$D$2:$D$2298="CI04",'SAP report test'!$N$2:$N$2298)))</f>
        <v>0</v>
      </c>
      <c r="I248" s="148"/>
      <c r="J248" s="148"/>
      <c r="K248" s="149"/>
      <c r="L248" s="147">
        <f>SUMIF(Balances!$A$5:$A$313,$A248,Balances!$P$5:$P$313)-SUMIF(Funding!$A$6:$A$294,$A248,Funding!$D$6:$D$294)</f>
        <v>0</v>
      </c>
      <c r="M248" s="148"/>
      <c r="N248" s="148"/>
      <c r="O248" s="149"/>
      <c r="P248" s="147">
        <f>SUMIF(Balances!$A$5:$A$313,$A248,Balances!$Q$5:$Q$313)-SUMIF(Funding!$A$6:$A$294,$A248,Funding!$E$6:$E$294)</f>
        <v>0</v>
      </c>
      <c r="Q248" s="148"/>
      <c r="R248" s="148"/>
      <c r="S248" s="149"/>
      <c r="T248" s="147">
        <f>SUMIF(Balances!$A$5:$A$313,$A248,Balances!$R$5:$R$313)-SUMIF(Funding!$A$6:$A$294,$A248,Funding!$F$6:$F$294)</f>
        <v>0</v>
      </c>
      <c r="U248" s="148"/>
      <c r="V248" s="148"/>
      <c r="W248" s="149"/>
      <c r="X248" s="147">
        <f>SUMIF(Balances!$A$7:$A$313,$A248,Balances!$S$7:$S$313)</f>
        <v>0</v>
      </c>
      <c r="Y248" s="148"/>
      <c r="Z248" s="148"/>
      <c r="AA248" s="149"/>
      <c r="AB248" s="147">
        <f>SUMIF(Balances!$A$7:$A$313,$A248,Balances!$T$7:$T$313)</f>
        <v>0</v>
      </c>
      <c r="AC248" s="148"/>
      <c r="AD248" s="148"/>
      <c r="AE248" s="149"/>
      <c r="AF248" s="147"/>
      <c r="AG248" s="148"/>
      <c r="AH248" s="148"/>
      <c r="AI248" s="149"/>
      <c r="AJ248" s="147">
        <f t="array" ref="AJ248">SUM(IF('SAP report test'!$A$2:$A$2298=$A248,IF('SAP report test'!$D$2:$D$2298="CI03",'SAP report test'!$N$2:$N$2298)))+SUMIF(Balances!$A$7:$A$313,$A248,Balances!$V$7:$V$313)</f>
        <v>-25000</v>
      </c>
      <c r="AK248" s="148"/>
      <c r="AL248" s="148"/>
      <c r="AM248" s="149"/>
      <c r="AN248" s="147">
        <f>SUMIF(Balances!$A$5:$A$313,$A248,Balances!$O$5:$O$313)-SUMIF(Funding!$A$6:$A$294,$A248,Funding!$K$6:$K$294)</f>
        <v>-14739.23</v>
      </c>
      <c r="AO248" s="148"/>
      <c r="AP248" s="148"/>
      <c r="AQ248" s="149"/>
      <c r="AS248" s="23">
        <f>SUM(D248:AQ249)</f>
        <v>-11979.229999999996</v>
      </c>
      <c r="AT248" s="42"/>
      <c r="AU248" s="23">
        <f>SUM(AS248:AT248)</f>
        <v>-11979.229999999996</v>
      </c>
      <c r="AW248" s="23">
        <f>SUM(AN248:AQ249)</f>
        <v>-11979.23</v>
      </c>
      <c r="AX248" s="23">
        <f>SUM(H248:K249)</f>
        <v>0</v>
      </c>
      <c r="AY248" s="23">
        <f>SUM(L248:O249)</f>
        <v>0</v>
      </c>
      <c r="AZ248" s="23">
        <f>SUM(P248:S249)</f>
        <v>0</v>
      </c>
      <c r="BA248" s="23">
        <f>SUM(T248:W249)</f>
        <v>0</v>
      </c>
      <c r="BB248" s="23">
        <f>SUM(X248:AA249)</f>
        <v>0</v>
      </c>
      <c r="BC248" s="23">
        <f>SUM(AB248:AE249)</f>
        <v>0</v>
      </c>
      <c r="BD248" s="23">
        <f>SUM(AF248:AI249)</f>
        <v>0</v>
      </c>
      <c r="BE248" s="23">
        <f>SUM(AJ248:AM249)</f>
        <v>0</v>
      </c>
      <c r="BF248" s="23">
        <f>SUM(AW248:BE248)</f>
        <v>-11979.23</v>
      </c>
      <c r="BG248" s="23">
        <f>SUM(AS248-BF248)</f>
        <v>3.637978807091713E-12</v>
      </c>
      <c r="BH248" s="23">
        <f>SUM(AW248:BD248)</f>
        <v>-11979.23</v>
      </c>
      <c r="BJ248" s="23">
        <f t="shared" si="84"/>
        <v>-11979.23</v>
      </c>
      <c r="BK248" s="23">
        <f t="shared" si="85"/>
        <v>0</v>
      </c>
      <c r="BL248" s="23">
        <f t="shared" si="86"/>
        <v>0</v>
      </c>
      <c r="BM248" s="23">
        <f t="shared" si="87"/>
        <v>0</v>
      </c>
      <c r="BN248" s="23">
        <f t="shared" si="88"/>
        <v>0</v>
      </c>
      <c r="BO248" s="23">
        <f t="shared" si="89"/>
        <v>0</v>
      </c>
      <c r="BP248" s="23">
        <f t="shared" si="90"/>
        <v>0</v>
      </c>
      <c r="BQ248" s="23">
        <f t="shared" si="91"/>
        <v>0</v>
      </c>
      <c r="BR248" s="23">
        <f t="shared" si="103"/>
        <v>-11979.23</v>
      </c>
      <c r="BS248" s="23">
        <f t="shared" si="104"/>
        <v>3.637978807091713E-12</v>
      </c>
      <c r="BT248" s="23">
        <f t="shared" si="105"/>
        <v>-11979.23</v>
      </c>
      <c r="BX248" s="73">
        <v>3120</v>
      </c>
      <c r="BY248" s="25" t="s">
        <v>981</v>
      </c>
      <c r="BZ248" s="23">
        <f t="shared" si="92"/>
        <v>-11979.23</v>
      </c>
      <c r="CA248" s="130">
        <f t="shared" si="93"/>
        <v>0</v>
      </c>
      <c r="CB248" s="156">
        <f t="shared" si="94"/>
        <v>-11979.23</v>
      </c>
      <c r="CC248" s="156">
        <f t="shared" si="95"/>
        <v>-11979</v>
      </c>
      <c r="CD248" s="156">
        <f t="shared" si="96"/>
        <v>0</v>
      </c>
      <c r="CE248" s="156">
        <f t="shared" si="97"/>
        <v>-11979</v>
      </c>
      <c r="CG248" s="156">
        <f t="shared" si="98"/>
        <v>-0.22999999999956344</v>
      </c>
      <c r="CH248" s="156">
        <f t="shared" si="99"/>
        <v>0</v>
      </c>
      <c r="CJ248" s="204" t="str">
        <f t="shared" si="100"/>
        <v>ok</v>
      </c>
      <c r="CK248" s="205">
        <f t="shared" si="108"/>
        <v>0</v>
      </c>
      <c r="CL248">
        <f t="shared" si="106"/>
        <v>0</v>
      </c>
      <c r="CN248" s="216">
        <f t="shared" si="101"/>
        <v>-11979.23</v>
      </c>
      <c r="CO248" s="216">
        <f t="shared" si="102"/>
        <v>0</v>
      </c>
      <c r="CP248" s="216">
        <f t="shared" si="107"/>
        <v>-11979.23</v>
      </c>
      <c r="CQ248" s="156">
        <f t="shared" si="83"/>
        <v>0</v>
      </c>
    </row>
    <row r="249" spans="1:95" x14ac:dyDescent="0.2">
      <c r="A249" s="73">
        <v>3120</v>
      </c>
      <c r="B249" s="25" t="s">
        <v>981</v>
      </c>
      <c r="C249" s="25" t="s">
        <v>703</v>
      </c>
      <c r="D249" s="78">
        <f t="array" ref="D249">SUM(IF('SAP report test'!$A$2:$A$2298=$A249,IF('SAP report test'!$D$2:$D$2298=D$3,'SAP report test'!$N$2:$N$2298)))-SUM(H249,L249,P249,T249,X249,AB249,AF249,AJ249,AN249)</f>
        <v>0</v>
      </c>
      <c r="E249" s="78">
        <f t="array" ref="E249">SUM(IF('SAP report test'!$A$2:$A$2298=$A249,IF('SAP report test'!$D$2:$D$2298=E$3,'SAP report test'!$N$2:$N$2298)))-SUM(I249,M249,Q249,U249,Y249,AC249,AG249,AK249,AO249)</f>
        <v>0</v>
      </c>
      <c r="F249" s="78">
        <f t="array" ref="F249">SUM(IF('SAP report test'!$A$2:$A$2298=$A249,IF('SAP report test'!$D$2:$D$2298=F$3,'SAP report test'!$N$2:$N$2298)))-SUM(J249,N249,R249,V249,Z249,AD249,AH249,AL249,AP249)</f>
        <v>0</v>
      </c>
      <c r="G249" s="78">
        <f t="array" ref="G249">SUM(IF('SAP report test'!$A$2:$A$2298=$A249,IF('SAP report test'!$D$2:$D$2298=G$3,'SAP report test'!$N$2:$N$2298)))-SUM(K249,O249,S249,W249,AA249,AE249,AI249,AM249,AQ249)</f>
        <v>0</v>
      </c>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v>25000</v>
      </c>
      <c r="AL249" s="62"/>
      <c r="AM249" s="62"/>
      <c r="AN249" s="62"/>
      <c r="AO249" s="62">
        <v>2760</v>
      </c>
      <c r="AP249" s="62"/>
      <c r="AQ249" s="62"/>
      <c r="AS249" s="23"/>
      <c r="AT249" s="42"/>
      <c r="BJ249" s="23">
        <f t="shared" si="84"/>
        <v>0</v>
      </c>
      <c r="BK249" s="23">
        <f t="shared" si="85"/>
        <v>0</v>
      </c>
      <c r="BL249" s="23">
        <f t="shared" si="86"/>
        <v>0</v>
      </c>
      <c r="BM249" s="23">
        <f t="shared" si="87"/>
        <v>0</v>
      </c>
      <c r="BN249" s="23">
        <f t="shared" si="88"/>
        <v>0</v>
      </c>
      <c r="BO249" s="23">
        <f t="shared" si="89"/>
        <v>0</v>
      </c>
      <c r="BP249" s="23">
        <f t="shared" si="90"/>
        <v>0</v>
      </c>
      <c r="BQ249" s="23">
        <f t="shared" si="91"/>
        <v>0</v>
      </c>
      <c r="BR249" s="23">
        <f t="shared" si="103"/>
        <v>0</v>
      </c>
      <c r="BS249" s="23">
        <f t="shared" si="104"/>
        <v>0</v>
      </c>
      <c r="BT249" s="23">
        <f t="shared" si="105"/>
        <v>0</v>
      </c>
      <c r="BX249" s="73">
        <v>3120</v>
      </c>
      <c r="BY249" s="25" t="s">
        <v>981</v>
      </c>
      <c r="BZ249" s="23">
        <f t="shared" si="92"/>
        <v>0</v>
      </c>
      <c r="CA249" s="130">
        <f t="shared" si="93"/>
        <v>0</v>
      </c>
      <c r="CB249" s="156">
        <f t="shared" si="94"/>
        <v>0</v>
      </c>
      <c r="CC249" s="156">
        <f t="shared" si="95"/>
        <v>0</v>
      </c>
      <c r="CD249" s="156">
        <f t="shared" si="96"/>
        <v>0</v>
      </c>
      <c r="CE249" s="156">
        <f t="shared" si="97"/>
        <v>0</v>
      </c>
      <c r="CG249" s="156">
        <f t="shared" si="98"/>
        <v>0</v>
      </c>
      <c r="CH249" s="156">
        <f t="shared" si="99"/>
        <v>0</v>
      </c>
      <c r="CJ249" s="204" t="str">
        <f t="shared" si="100"/>
        <v>ok</v>
      </c>
      <c r="CK249" s="205">
        <f t="shared" si="108"/>
        <v>0</v>
      </c>
      <c r="CL249">
        <f t="shared" si="106"/>
        <v>0</v>
      </c>
      <c r="CN249" s="216">
        <f t="shared" si="101"/>
        <v>0</v>
      </c>
      <c r="CO249" s="216">
        <f t="shared" si="102"/>
        <v>0</v>
      </c>
      <c r="CP249" s="216">
        <f t="shared" si="107"/>
        <v>0</v>
      </c>
      <c r="CQ249" s="156">
        <f t="shared" si="83"/>
        <v>0</v>
      </c>
    </row>
    <row r="250" spans="1:95" x14ac:dyDescent="0.2">
      <c r="A250" s="73">
        <v>3122</v>
      </c>
      <c r="B250" s="25" t="s">
        <v>1107</v>
      </c>
      <c r="C250" s="25" t="s">
        <v>702</v>
      </c>
      <c r="D250" s="78"/>
      <c r="E250" s="78"/>
      <c r="F250" s="78"/>
      <c r="G250" s="78"/>
      <c r="H250" s="147">
        <f t="array" ref="H250">SUM(IF('SAP report test'!$A$2:$A$2298=$A250,IF('SAP report test'!$D$2:$D$2298="CI04",'SAP report test'!$N$2:$N$2298)))</f>
        <v>0</v>
      </c>
      <c r="I250" s="148"/>
      <c r="J250" s="148"/>
      <c r="K250" s="149"/>
      <c r="L250" s="147">
        <f>SUMIF(Balances!$A$5:$A$313,$A250,Balances!$P$5:$P$313)-SUMIF(Funding!$A$6:$A$294,$A250,Funding!$D$6:$D$294)</f>
        <v>0</v>
      </c>
      <c r="M250" s="148"/>
      <c r="N250" s="148"/>
      <c r="O250" s="149"/>
      <c r="P250" s="147">
        <f>SUMIF(Balances!$A$5:$A$313,$A250,Balances!$Q$5:$Q$313)-SUMIF(Funding!$A$6:$A$294,$A250,Funding!$E$6:$E$294)</f>
        <v>0</v>
      </c>
      <c r="Q250" s="148"/>
      <c r="R250" s="148"/>
      <c r="S250" s="149"/>
      <c r="T250" s="147">
        <f>SUMIF(Balances!$A$5:$A$313,$A250,Balances!$R$5:$R$313)-SUMIF(Funding!$A$6:$A$294,$A250,Funding!$F$6:$F$294)</f>
        <v>0</v>
      </c>
      <c r="U250" s="148"/>
      <c r="V250" s="148"/>
      <c r="W250" s="149"/>
      <c r="X250" s="147">
        <f>SUMIF(Balances!$A$7:$A$313,$A250,Balances!$S$7:$S$313)</f>
        <v>0</v>
      </c>
      <c r="Y250" s="148"/>
      <c r="Z250" s="148"/>
      <c r="AA250" s="149"/>
      <c r="AB250" s="147">
        <f>SUMIF(Balances!$A$7:$A$313,$A250,Balances!$T$7:$T$313)</f>
        <v>0</v>
      </c>
      <c r="AC250" s="148"/>
      <c r="AD250" s="148"/>
      <c r="AE250" s="149"/>
      <c r="AF250" s="147"/>
      <c r="AG250" s="148"/>
      <c r="AH250" s="148"/>
      <c r="AI250" s="149"/>
      <c r="AJ250" s="147">
        <f t="array" ref="AJ250">SUM(IF('SAP report test'!$A$2:$A$2298=$A250,IF('SAP report test'!$D$2:$D$2298="CI03",'SAP report test'!$N$2:$N$2298)))+SUMIF(Balances!$A$7:$A$313,$A250,Balances!$V$7:$V$313)</f>
        <v>0</v>
      </c>
      <c r="AK250" s="148"/>
      <c r="AL250" s="148"/>
      <c r="AM250" s="149"/>
      <c r="AN250" s="147">
        <f>SUMIF(Balances!$A$5:$A$313,$A250,Balances!$O$5:$O$313)-SUMIF(Funding!$A$6:$A$294,$A250,Funding!$K$6:$K$294)</f>
        <v>-29423.05</v>
      </c>
      <c r="AO250" s="148"/>
      <c r="AP250" s="148"/>
      <c r="AQ250" s="149"/>
      <c r="AS250" s="23">
        <f>SUM(D250:AQ251)</f>
        <v>-15572.879999999997</v>
      </c>
      <c r="AT250" s="42"/>
      <c r="AU250" s="23">
        <f>SUM(AS250:AT250)</f>
        <v>-15572.879999999997</v>
      </c>
      <c r="AW250" s="23">
        <f>SUM(AN250:AQ251)</f>
        <v>-15573.05</v>
      </c>
      <c r="AX250" s="23">
        <f>SUM(H250:K251)</f>
        <v>0</v>
      </c>
      <c r="AY250" s="23">
        <f>SUM(L250:O251)</f>
        <v>0</v>
      </c>
      <c r="AZ250" s="23">
        <f>SUM(P250:S251)</f>
        <v>0</v>
      </c>
      <c r="BA250" s="23">
        <f>SUM(T250:W251)</f>
        <v>0</v>
      </c>
      <c r="BB250" s="23">
        <f>SUM(X250:AA251)</f>
        <v>0</v>
      </c>
      <c r="BC250" s="23">
        <f>SUM(AB250:AE251)</f>
        <v>0</v>
      </c>
      <c r="BD250" s="23">
        <f>SUM(AF250:AI251)</f>
        <v>0</v>
      </c>
      <c r="BE250" s="23">
        <f>SUM(AJ250:AM251)</f>
        <v>0</v>
      </c>
      <c r="BF250" s="23">
        <f>SUM(AW250:BE250)</f>
        <v>-15573.05</v>
      </c>
      <c r="BG250" s="23">
        <f>SUM(AS250-BF250)</f>
        <v>0.17000000000189175</v>
      </c>
      <c r="BH250" s="23">
        <f>SUM(AW250:BD250)</f>
        <v>-15573.05</v>
      </c>
      <c r="BJ250" s="23">
        <f t="shared" si="84"/>
        <v>-15573.05</v>
      </c>
      <c r="BK250" s="23">
        <f t="shared" si="85"/>
        <v>0</v>
      </c>
      <c r="BL250" s="23">
        <f t="shared" si="86"/>
        <v>0</v>
      </c>
      <c r="BM250" s="23">
        <f t="shared" si="87"/>
        <v>0</v>
      </c>
      <c r="BN250" s="23">
        <f t="shared" si="88"/>
        <v>0</v>
      </c>
      <c r="BO250" s="23">
        <f t="shared" si="89"/>
        <v>0</v>
      </c>
      <c r="BP250" s="23">
        <f t="shared" si="90"/>
        <v>0</v>
      </c>
      <c r="BQ250" s="23">
        <f t="shared" si="91"/>
        <v>0</v>
      </c>
      <c r="BR250" s="23">
        <f t="shared" si="103"/>
        <v>-15573.05</v>
      </c>
      <c r="BS250" s="23">
        <f t="shared" si="104"/>
        <v>0.17000000000189175</v>
      </c>
      <c r="BT250" s="23">
        <f t="shared" si="105"/>
        <v>-15573.05</v>
      </c>
      <c r="BX250" s="73">
        <v>3122</v>
      </c>
      <c r="BY250" s="25" t="s">
        <v>1107</v>
      </c>
      <c r="BZ250" s="23">
        <f t="shared" si="92"/>
        <v>-15573.05</v>
      </c>
      <c r="CA250" s="130">
        <f t="shared" si="93"/>
        <v>0</v>
      </c>
      <c r="CB250" s="156">
        <f t="shared" si="94"/>
        <v>-15573.05</v>
      </c>
      <c r="CC250" s="156">
        <f t="shared" si="95"/>
        <v>-15573</v>
      </c>
      <c r="CD250" s="156">
        <f t="shared" si="96"/>
        <v>0</v>
      </c>
      <c r="CE250" s="156">
        <f t="shared" si="97"/>
        <v>-15573</v>
      </c>
      <c r="CG250" s="156">
        <f t="shared" si="98"/>
        <v>-4.9999999999272404E-2</v>
      </c>
      <c r="CH250" s="156">
        <f t="shared" si="99"/>
        <v>0</v>
      </c>
      <c r="CJ250" s="204" t="str">
        <f t="shared" si="100"/>
        <v>ok</v>
      </c>
      <c r="CK250" s="205">
        <f t="shared" si="108"/>
        <v>0</v>
      </c>
      <c r="CL250">
        <f t="shared" si="106"/>
        <v>0</v>
      </c>
      <c r="CN250" s="216">
        <f t="shared" si="101"/>
        <v>-15573.05</v>
      </c>
      <c r="CO250" s="216">
        <f t="shared" si="102"/>
        <v>0</v>
      </c>
      <c r="CP250" s="216">
        <f t="shared" si="107"/>
        <v>-15573.05</v>
      </c>
      <c r="CQ250" s="156">
        <f t="shared" si="83"/>
        <v>0</v>
      </c>
    </row>
    <row r="251" spans="1:95" x14ac:dyDescent="0.2">
      <c r="A251" s="73">
        <v>3122</v>
      </c>
      <c r="B251" s="25" t="s">
        <v>1107</v>
      </c>
      <c r="C251" s="25" t="s">
        <v>703</v>
      </c>
      <c r="D251" s="78">
        <f t="array" ref="D251">SUM(IF('SAP report test'!$A$2:$A$2298=$A251,IF('SAP report test'!$D$2:$D$2298=D$3,'SAP report test'!$N$2:$N$2298)))-SUM(H251,L251,P251,T251,X251,AB251,AF251,AJ251,AN251)</f>
        <v>0</v>
      </c>
      <c r="E251" s="78">
        <f t="array" ref="E251">SUM(IF('SAP report test'!$A$2:$A$2298=$A251,IF('SAP report test'!$D$2:$D$2298=E$3,'SAP report test'!$N$2:$N$2298)))-SUM(I251,M251,Q251,U251,Y251,AC251,AG251,AK251,AO251)</f>
        <v>0</v>
      </c>
      <c r="F251" s="78">
        <f t="array" ref="F251">SUM(IF('SAP report test'!$A$2:$A$2298=$A251,IF('SAP report test'!$D$2:$D$2298=F$3,'SAP report test'!$N$2:$N$2298)))-SUM(J251,N251,R251,V251,Z251,AD251,AH251,AL251,AP251)</f>
        <v>-2.9999999999745341E-2</v>
      </c>
      <c r="G251" s="78">
        <f t="array" ref="G251">SUM(IF('SAP report test'!$A$2:$A$2298=$A251,IF('SAP report test'!$D$2:$D$2298=G$3,'SAP report test'!$N$2:$N$2298)))-SUM(K251,O251,S251,W251,AA251,AE251,AI251,AM251,AQ251)</f>
        <v>0.1999999999998181</v>
      </c>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v>2265</v>
      </c>
      <c r="AP251" s="62">
        <v>5354</v>
      </c>
      <c r="AQ251" s="62">
        <v>6231</v>
      </c>
      <c r="AS251" s="23"/>
      <c r="AT251" s="42"/>
      <c r="BJ251" s="23">
        <f t="shared" si="84"/>
        <v>0</v>
      </c>
      <c r="BK251" s="23">
        <f t="shared" si="85"/>
        <v>0</v>
      </c>
      <c r="BL251" s="23">
        <f t="shared" si="86"/>
        <v>0</v>
      </c>
      <c r="BM251" s="23">
        <f t="shared" si="87"/>
        <v>0</v>
      </c>
      <c r="BN251" s="23">
        <f t="shared" si="88"/>
        <v>0</v>
      </c>
      <c r="BO251" s="23">
        <f t="shared" si="89"/>
        <v>0</v>
      </c>
      <c r="BP251" s="23">
        <f t="shared" si="90"/>
        <v>0</v>
      </c>
      <c r="BQ251" s="23">
        <f t="shared" si="91"/>
        <v>0</v>
      </c>
      <c r="BR251" s="23">
        <f t="shared" si="103"/>
        <v>0</v>
      </c>
      <c r="BS251" s="23">
        <f t="shared" si="104"/>
        <v>0</v>
      </c>
      <c r="BT251" s="23">
        <f t="shared" si="105"/>
        <v>0</v>
      </c>
      <c r="BX251" s="73">
        <v>3122</v>
      </c>
      <c r="BY251" s="25" t="s">
        <v>1107</v>
      </c>
      <c r="BZ251" s="23">
        <f t="shared" si="92"/>
        <v>0</v>
      </c>
      <c r="CA251" s="130">
        <f t="shared" si="93"/>
        <v>0</v>
      </c>
      <c r="CB251" s="156">
        <f t="shared" si="94"/>
        <v>0</v>
      </c>
      <c r="CC251" s="156">
        <f t="shared" si="95"/>
        <v>0</v>
      </c>
      <c r="CD251" s="156">
        <f t="shared" si="96"/>
        <v>0</v>
      </c>
      <c r="CE251" s="156">
        <f t="shared" si="97"/>
        <v>0</v>
      </c>
      <c r="CG251" s="156">
        <f t="shared" si="98"/>
        <v>0</v>
      </c>
      <c r="CH251" s="156">
        <f t="shared" si="99"/>
        <v>0</v>
      </c>
      <c r="CJ251" s="204" t="str">
        <f t="shared" si="100"/>
        <v>ok</v>
      </c>
      <c r="CK251" s="205">
        <f t="shared" si="108"/>
        <v>0</v>
      </c>
      <c r="CL251">
        <f t="shared" si="106"/>
        <v>0</v>
      </c>
      <c r="CN251" s="216">
        <f t="shared" si="101"/>
        <v>0</v>
      </c>
      <c r="CO251" s="216">
        <f t="shared" si="102"/>
        <v>0</v>
      </c>
      <c r="CP251" s="216">
        <f t="shared" si="107"/>
        <v>0</v>
      </c>
      <c r="CQ251" s="156">
        <f t="shared" si="83"/>
        <v>0</v>
      </c>
    </row>
    <row r="252" spans="1:95" x14ac:dyDescent="0.2">
      <c r="A252" s="73">
        <v>3123</v>
      </c>
      <c r="B252" s="25" t="s">
        <v>982</v>
      </c>
      <c r="C252" s="25" t="s">
        <v>702</v>
      </c>
      <c r="D252" s="78"/>
      <c r="E252" s="78"/>
      <c r="F252" s="78"/>
      <c r="G252" s="78"/>
      <c r="H252" s="147">
        <f t="array" ref="H252">SUM(IF('SAP report test'!$A$2:$A$2298=$A252,IF('SAP report test'!$D$2:$D$2298="CI04",'SAP report test'!$N$2:$N$2298)))</f>
        <v>0</v>
      </c>
      <c r="I252" s="148"/>
      <c r="J252" s="148"/>
      <c r="K252" s="149"/>
      <c r="L252" s="147">
        <f>SUMIF(Balances!$A$5:$A$313,$A252,Balances!$P$5:$P$313)-SUMIF(Funding!$A$6:$A$294,$A252,Funding!$D$6:$D$294)</f>
        <v>0</v>
      </c>
      <c r="M252" s="148"/>
      <c r="N252" s="148"/>
      <c r="O252" s="149"/>
      <c r="P252" s="147">
        <f>SUMIF(Balances!$A$5:$A$313,$A252,Balances!$Q$5:$Q$313)-SUMIF(Funding!$A$6:$A$294,$A252,Funding!$E$6:$E$294)</f>
        <v>0</v>
      </c>
      <c r="Q252" s="148"/>
      <c r="R252" s="148"/>
      <c r="S252" s="149"/>
      <c r="T252" s="147">
        <f>SUMIF(Balances!$A$5:$A$313,$A252,Balances!$R$5:$R$313)-SUMIF(Funding!$A$6:$A$294,$A252,Funding!$F$6:$F$294)</f>
        <v>0</v>
      </c>
      <c r="U252" s="148"/>
      <c r="V252" s="148"/>
      <c r="W252" s="149"/>
      <c r="X252" s="147">
        <f>SUMIF(Balances!$A$7:$A$313,$A252,Balances!$S$7:$S$313)</f>
        <v>0</v>
      </c>
      <c r="Y252" s="148"/>
      <c r="Z252" s="148"/>
      <c r="AA252" s="149"/>
      <c r="AB252" s="147">
        <f>SUMIF(Balances!$A$7:$A$313,$A252,Balances!$T$7:$T$313)</f>
        <v>0</v>
      </c>
      <c r="AC252" s="148"/>
      <c r="AD252" s="148"/>
      <c r="AE252" s="149"/>
      <c r="AF252" s="147"/>
      <c r="AG252" s="148"/>
      <c r="AH252" s="148"/>
      <c r="AI252" s="149"/>
      <c r="AJ252" s="147">
        <f t="array" ref="AJ252">SUM(IF('SAP report test'!$A$2:$A$2298=$A252,IF('SAP report test'!$D$2:$D$2298="CI03",'SAP report test'!$N$2:$N$2298)))+SUMIF(Balances!$A$7:$A$313,$A252,Balances!$V$7:$V$313)</f>
        <v>0</v>
      </c>
      <c r="AK252" s="148"/>
      <c r="AL252" s="148"/>
      <c r="AM252" s="149"/>
      <c r="AN252" s="147">
        <f>SUMIF(Balances!$A$5:$A$313,$A252,Balances!$O$5:$O$313)-SUMIF(Funding!$A$6:$A$294,$A252,Funding!$K$6:$K$294)</f>
        <v>-11357.43</v>
      </c>
      <c r="AO252" s="148"/>
      <c r="AP252" s="148"/>
      <c r="AQ252" s="149"/>
      <c r="AS252" s="23">
        <f>SUM(D252:AQ253)</f>
        <v>-7535.73</v>
      </c>
      <c r="AT252" s="130"/>
      <c r="AU252" s="23">
        <f>SUM(AS252:AT252)</f>
        <v>-7535.73</v>
      </c>
      <c r="AW252" s="23">
        <f>SUM(AN252:AQ253)</f>
        <v>-7535.43</v>
      </c>
      <c r="AX252" s="23">
        <f>SUM(H252:K253)</f>
        <v>0</v>
      </c>
      <c r="AY252" s="23">
        <f>SUM(L252:O253)</f>
        <v>0</v>
      </c>
      <c r="AZ252" s="23">
        <f>SUM(P252:S253)</f>
        <v>0</v>
      </c>
      <c r="BA252" s="23">
        <f>SUM(T252:W253)</f>
        <v>0</v>
      </c>
      <c r="BB252" s="23">
        <f>SUM(X252:AA253)</f>
        <v>0</v>
      </c>
      <c r="BC252" s="23">
        <f>SUM(AB252:AE253)</f>
        <v>0</v>
      </c>
      <c r="BD252" s="23">
        <f>SUM(AF252:AI253)</f>
        <v>0</v>
      </c>
      <c r="BE252" s="23">
        <f>SUM(AJ252:AM253)</f>
        <v>0</v>
      </c>
      <c r="BF252" s="23">
        <f>SUM(AW252:BE252)</f>
        <v>-7535.43</v>
      </c>
      <c r="BG252" s="23">
        <f>SUM(AS252-BF252)</f>
        <v>-0.2999999999992724</v>
      </c>
      <c r="BH252" s="23">
        <f>SUM(AW252:BD252)</f>
        <v>-7535.43</v>
      </c>
      <c r="BJ252" s="23">
        <f t="shared" si="84"/>
        <v>-7535.43</v>
      </c>
      <c r="BK252" s="23">
        <f t="shared" si="85"/>
        <v>0</v>
      </c>
      <c r="BL252" s="23">
        <f t="shared" si="86"/>
        <v>0</v>
      </c>
      <c r="BM252" s="23">
        <f t="shared" si="87"/>
        <v>0</v>
      </c>
      <c r="BN252" s="23">
        <f t="shared" si="88"/>
        <v>0</v>
      </c>
      <c r="BO252" s="23">
        <f t="shared" si="89"/>
        <v>0</v>
      </c>
      <c r="BP252" s="23">
        <f t="shared" si="90"/>
        <v>0</v>
      </c>
      <c r="BQ252" s="23">
        <f t="shared" si="91"/>
        <v>0</v>
      </c>
      <c r="BR252" s="23">
        <f t="shared" si="103"/>
        <v>-7535.43</v>
      </c>
      <c r="BS252" s="23">
        <f t="shared" si="104"/>
        <v>-0.2999999999992724</v>
      </c>
      <c r="BT252" s="23">
        <f t="shared" si="105"/>
        <v>-7535.43</v>
      </c>
      <c r="BX252" s="73">
        <v>3123</v>
      </c>
      <c r="BY252" s="25" t="s">
        <v>982</v>
      </c>
      <c r="BZ252" s="23">
        <f t="shared" si="92"/>
        <v>-7535.43</v>
      </c>
      <c r="CA252" s="130">
        <f t="shared" si="93"/>
        <v>0</v>
      </c>
      <c r="CB252" s="156">
        <f t="shared" si="94"/>
        <v>-7535.43</v>
      </c>
      <c r="CC252" s="156">
        <f t="shared" si="95"/>
        <v>-7535</v>
      </c>
      <c r="CD252" s="156">
        <f t="shared" si="96"/>
        <v>0</v>
      </c>
      <c r="CE252" s="156">
        <f t="shared" si="97"/>
        <v>-7535</v>
      </c>
      <c r="CG252" s="156">
        <f t="shared" si="98"/>
        <v>-0.43000000000029104</v>
      </c>
      <c r="CH252" s="156">
        <f t="shared" si="99"/>
        <v>0</v>
      </c>
      <c r="CJ252" s="204" t="str">
        <f t="shared" si="100"/>
        <v>ok</v>
      </c>
      <c r="CK252" s="205">
        <f t="shared" si="108"/>
        <v>0</v>
      </c>
      <c r="CL252">
        <f t="shared" si="106"/>
        <v>0</v>
      </c>
      <c r="CN252" s="216">
        <f t="shared" si="101"/>
        <v>-7535.43</v>
      </c>
      <c r="CO252" s="216">
        <f t="shared" si="102"/>
        <v>0</v>
      </c>
      <c r="CP252" s="216">
        <f t="shared" si="107"/>
        <v>-7535.43</v>
      </c>
      <c r="CQ252" s="156">
        <f t="shared" si="83"/>
        <v>0</v>
      </c>
    </row>
    <row r="253" spans="1:95" x14ac:dyDescent="0.2">
      <c r="A253" s="73">
        <v>3123</v>
      </c>
      <c r="B253" s="25" t="s">
        <v>982</v>
      </c>
      <c r="C253" s="25" t="s">
        <v>703</v>
      </c>
      <c r="D253" s="78">
        <f t="array" ref="D253">SUM(IF('SAP report test'!$A$2:$A$2298=$A253,IF('SAP report test'!$D$2:$D$2298=D$3,'SAP report test'!$N$2:$N$2298)))-SUM(H253,L253,P253,T253,X253,AB253,AF253,AJ253,AN253)</f>
        <v>0</v>
      </c>
      <c r="E253" s="78">
        <f t="array" ref="E253">SUM(IF('SAP report test'!$A$2:$A$2298=$A253,IF('SAP report test'!$D$2:$D$2298=E$3,'SAP report test'!$N$2:$N$2298)))-SUM(I253,M253,Q253,U253,Y253,AC253,AG253,AK253,AO253)</f>
        <v>-0.3000000000001819</v>
      </c>
      <c r="F253" s="78">
        <f t="array" ref="F253">SUM(IF('SAP report test'!$A$2:$A$2298=$A253,IF('SAP report test'!$D$2:$D$2298=F$3,'SAP report test'!$N$2:$N$2298)))-SUM(J253,N253,R253,V253,Z253,AD253,AH253,AL253,AP253)</f>
        <v>0</v>
      </c>
      <c r="G253" s="78">
        <f t="array" ref="G253">SUM(IF('SAP report test'!$A$2:$A$2298=$A253,IF('SAP report test'!$D$2:$D$2298=G$3,'SAP report test'!$N$2:$N$2298)))-SUM(K253,O253,S253,W253,AA253,AE253,AI253,AM253,AQ253)</f>
        <v>0</v>
      </c>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v>3822</v>
      </c>
      <c r="AP253" s="62"/>
      <c r="AQ253" s="62"/>
      <c r="AS253" s="23"/>
      <c r="AT253" s="42"/>
      <c r="BJ253" s="23">
        <f t="shared" si="84"/>
        <v>0</v>
      </c>
      <c r="BK253" s="23">
        <f t="shared" si="85"/>
        <v>0</v>
      </c>
      <c r="BL253" s="23">
        <f t="shared" si="86"/>
        <v>0</v>
      </c>
      <c r="BM253" s="23">
        <f t="shared" si="87"/>
        <v>0</v>
      </c>
      <c r="BN253" s="23">
        <f t="shared" si="88"/>
        <v>0</v>
      </c>
      <c r="BO253" s="23">
        <f t="shared" si="89"/>
        <v>0</v>
      </c>
      <c r="BP253" s="23">
        <f t="shared" si="90"/>
        <v>0</v>
      </c>
      <c r="BQ253" s="23">
        <f t="shared" si="91"/>
        <v>0</v>
      </c>
      <c r="BR253" s="23">
        <f t="shared" si="103"/>
        <v>0</v>
      </c>
      <c r="BS253" s="23">
        <f t="shared" si="104"/>
        <v>0</v>
      </c>
      <c r="BT253" s="23">
        <f t="shared" si="105"/>
        <v>0</v>
      </c>
      <c r="BX253" s="73">
        <v>3123</v>
      </c>
      <c r="BY253" s="25" t="s">
        <v>982</v>
      </c>
      <c r="BZ253" s="23">
        <f t="shared" si="92"/>
        <v>0</v>
      </c>
      <c r="CA253" s="130">
        <f t="shared" si="93"/>
        <v>0</v>
      </c>
      <c r="CB253" s="156">
        <f t="shared" si="94"/>
        <v>0</v>
      </c>
      <c r="CC253" s="156">
        <f t="shared" si="95"/>
        <v>0</v>
      </c>
      <c r="CD253" s="156">
        <f t="shared" si="96"/>
        <v>0</v>
      </c>
      <c r="CE253" s="156">
        <f t="shared" si="97"/>
        <v>0</v>
      </c>
      <c r="CG253" s="156">
        <f t="shared" si="98"/>
        <v>0</v>
      </c>
      <c r="CH253" s="156">
        <f t="shared" si="99"/>
        <v>0</v>
      </c>
      <c r="CJ253" s="204" t="str">
        <f t="shared" si="100"/>
        <v>ok</v>
      </c>
      <c r="CK253" s="205">
        <f t="shared" si="108"/>
        <v>0</v>
      </c>
      <c r="CL253">
        <f t="shared" si="106"/>
        <v>0</v>
      </c>
      <c r="CN253" s="216">
        <f t="shared" si="101"/>
        <v>0</v>
      </c>
      <c r="CO253" s="216">
        <f t="shared" si="102"/>
        <v>0</v>
      </c>
      <c r="CP253" s="216">
        <f t="shared" si="107"/>
        <v>0</v>
      </c>
      <c r="CQ253" s="156">
        <f t="shared" si="83"/>
        <v>0</v>
      </c>
    </row>
    <row r="254" spans="1:95" x14ac:dyDescent="0.2">
      <c r="A254" s="73">
        <v>3124</v>
      </c>
      <c r="B254" s="25" t="s">
        <v>983</v>
      </c>
      <c r="C254" s="25" t="s">
        <v>702</v>
      </c>
      <c r="D254" s="78"/>
      <c r="E254" s="78"/>
      <c r="F254" s="78"/>
      <c r="G254" s="78"/>
      <c r="H254" s="147">
        <f t="array" ref="H254">SUM(IF('SAP report test'!$A$2:$A$2298=$A254,IF('SAP report test'!$D$2:$D$2298="CI04",'SAP report test'!$N$2:$N$2298)))</f>
        <v>0</v>
      </c>
      <c r="I254" s="148"/>
      <c r="J254" s="148"/>
      <c r="K254" s="149"/>
      <c r="L254" s="147">
        <f>SUMIF(Balances!$A$5:$A$313,$A254,Balances!$P$5:$P$313)-SUMIF(Funding!$A$6:$A$294,$A254,Funding!$D$6:$D$294)</f>
        <v>0</v>
      </c>
      <c r="M254" s="148"/>
      <c r="N254" s="148"/>
      <c r="O254" s="149"/>
      <c r="P254" s="147">
        <f>SUMIF(Balances!$A$5:$A$313,$A254,Balances!$Q$5:$Q$313)-SUMIF(Funding!$A$6:$A$294,$A254,Funding!$E$6:$E$294)</f>
        <v>0</v>
      </c>
      <c r="Q254" s="148"/>
      <c r="R254" s="148"/>
      <c r="S254" s="149"/>
      <c r="T254" s="147">
        <f>SUMIF(Balances!$A$5:$A$313,$A254,Balances!$R$5:$R$313)-SUMIF(Funding!$A$6:$A$294,$A254,Funding!$F$6:$F$294)</f>
        <v>0</v>
      </c>
      <c r="U254" s="148"/>
      <c r="V254" s="148"/>
      <c r="W254" s="149"/>
      <c r="X254" s="147">
        <f>SUMIF(Balances!$A$7:$A$313,$A254,Balances!$S$7:$S$313)</f>
        <v>0</v>
      </c>
      <c r="Y254" s="148"/>
      <c r="Z254" s="148"/>
      <c r="AA254" s="149"/>
      <c r="AB254" s="147">
        <f>SUMIF(Balances!$A$7:$A$313,$A254,Balances!$T$7:$T$313)</f>
        <v>0</v>
      </c>
      <c r="AC254" s="148"/>
      <c r="AD254" s="148"/>
      <c r="AE254" s="149"/>
      <c r="AF254" s="147"/>
      <c r="AG254" s="148"/>
      <c r="AH254" s="148"/>
      <c r="AI254" s="149"/>
      <c r="AJ254" s="147">
        <f t="array" ref="AJ254">SUM(IF('SAP report test'!$A$2:$A$2298=$A254,IF('SAP report test'!$D$2:$D$2298="CI03",'SAP report test'!$N$2:$N$2298)))+SUMIF(Balances!$A$7:$A$313,$A254,Balances!$V$7:$V$313)</f>
        <v>0</v>
      </c>
      <c r="AK254" s="148"/>
      <c r="AL254" s="148"/>
      <c r="AM254" s="149"/>
      <c r="AN254" s="147">
        <f>SUMIF(Balances!$A$5:$A$313,$A254,Balances!$O$5:$O$313)-SUMIF(Funding!$A$6:$A$294,$A254,Funding!$K$6:$K$294)</f>
        <v>0</v>
      </c>
      <c r="AO254" s="148"/>
      <c r="AP254" s="148"/>
      <c r="AQ254" s="149"/>
      <c r="AS254" s="23">
        <f>SUM(D254:AQ255)</f>
        <v>0</v>
      </c>
      <c r="AT254" s="42"/>
      <c r="AU254" s="23">
        <f>SUM(AS254:AT254)</f>
        <v>0</v>
      </c>
      <c r="AW254" s="23">
        <f>SUM(AN254:AQ255)</f>
        <v>0</v>
      </c>
      <c r="AX254" s="23">
        <f>SUM(H254:K255)</f>
        <v>0</v>
      </c>
      <c r="AY254" s="23">
        <f>SUM(L254:O255)</f>
        <v>0</v>
      </c>
      <c r="AZ254" s="23">
        <f>SUM(P254:S255)</f>
        <v>0</v>
      </c>
      <c r="BA254" s="23">
        <f>SUM(T254:W255)</f>
        <v>0</v>
      </c>
      <c r="BB254" s="23">
        <f>SUM(X254:AA255)</f>
        <v>0</v>
      </c>
      <c r="BC254" s="23">
        <f>SUM(AB254:AE255)</f>
        <v>0</v>
      </c>
      <c r="BD254" s="23">
        <f>SUM(AF254:AI255)</f>
        <v>0</v>
      </c>
      <c r="BE254" s="23">
        <f>SUM(AJ254:AM255)</f>
        <v>0</v>
      </c>
      <c r="BF254" s="23">
        <f>SUM(AW254:BE254)</f>
        <v>0</v>
      </c>
      <c r="BG254" s="23">
        <f>SUM(AS254-BF254)</f>
        <v>0</v>
      </c>
      <c r="BH254" s="23">
        <f>SUM(AW254:BD254)</f>
        <v>0</v>
      </c>
      <c r="BJ254" s="23">
        <f t="shared" si="84"/>
        <v>0</v>
      </c>
      <c r="BK254" s="23">
        <f t="shared" si="85"/>
        <v>0</v>
      </c>
      <c r="BL254" s="23">
        <f t="shared" si="86"/>
        <v>0</v>
      </c>
      <c r="BM254" s="23">
        <f t="shared" si="87"/>
        <v>0</v>
      </c>
      <c r="BN254" s="23">
        <f t="shared" si="88"/>
        <v>0</v>
      </c>
      <c r="BO254" s="23">
        <f t="shared" si="89"/>
        <v>0</v>
      </c>
      <c r="BP254" s="23">
        <f t="shared" si="90"/>
        <v>0</v>
      </c>
      <c r="BQ254" s="23">
        <f t="shared" si="91"/>
        <v>0</v>
      </c>
      <c r="BR254" s="23">
        <f t="shared" si="103"/>
        <v>0</v>
      </c>
      <c r="BS254" s="23">
        <f t="shared" si="104"/>
        <v>0</v>
      </c>
      <c r="BT254" s="23">
        <f t="shared" si="105"/>
        <v>0</v>
      </c>
      <c r="BX254" s="73">
        <v>3124</v>
      </c>
      <c r="BY254" s="25" t="s">
        <v>983</v>
      </c>
      <c r="BZ254" s="23">
        <f t="shared" si="92"/>
        <v>0</v>
      </c>
      <c r="CA254" s="130">
        <f t="shared" si="93"/>
        <v>0</v>
      </c>
      <c r="CB254" s="156">
        <f t="shared" si="94"/>
        <v>0</v>
      </c>
      <c r="CC254" s="156">
        <f t="shared" si="95"/>
        <v>0</v>
      </c>
      <c r="CD254" s="156">
        <f t="shared" si="96"/>
        <v>0</v>
      </c>
      <c r="CE254" s="156">
        <f t="shared" si="97"/>
        <v>0</v>
      </c>
      <c r="CG254" s="156">
        <f t="shared" si="98"/>
        <v>0</v>
      </c>
      <c r="CH254" s="156">
        <f t="shared" si="99"/>
        <v>0</v>
      </c>
      <c r="CJ254" s="204" t="str">
        <f t="shared" si="100"/>
        <v>ok</v>
      </c>
      <c r="CK254" s="205">
        <f t="shared" si="108"/>
        <v>0</v>
      </c>
      <c r="CL254">
        <f t="shared" si="106"/>
        <v>0</v>
      </c>
      <c r="CN254" s="216">
        <f t="shared" si="101"/>
        <v>0</v>
      </c>
      <c r="CO254" s="216">
        <f t="shared" si="102"/>
        <v>0</v>
      </c>
      <c r="CP254" s="216">
        <f t="shared" si="107"/>
        <v>0</v>
      </c>
      <c r="CQ254" s="156">
        <f t="shared" si="83"/>
        <v>0</v>
      </c>
    </row>
    <row r="255" spans="1:95" x14ac:dyDescent="0.2">
      <c r="A255" s="73">
        <v>3124</v>
      </c>
      <c r="B255" s="25" t="s">
        <v>983</v>
      </c>
      <c r="C255" s="25" t="s">
        <v>703</v>
      </c>
      <c r="D255" s="78">
        <f t="array" ref="D255">SUM(IF('SAP report test'!$A$2:$A$2298=$A255,IF('SAP report test'!$D$2:$D$2298=D$3,'SAP report test'!$N$2:$N$2298)))-SUM(H255,L255,P255,T255,X255,AB255,AF255,AJ255,AN255)</f>
        <v>0</v>
      </c>
      <c r="E255" s="78">
        <f t="array" ref="E255">SUM(IF('SAP report test'!$A$2:$A$2298=$A255,IF('SAP report test'!$D$2:$D$2298=E$3,'SAP report test'!$N$2:$N$2298)))-SUM(I255,M255,Q255,U255,Y255,AC255,AG255,AK255,AO255)</f>
        <v>0</v>
      </c>
      <c r="F255" s="78">
        <f t="array" ref="F255">SUM(IF('SAP report test'!$A$2:$A$2298=$A255,IF('SAP report test'!$D$2:$D$2298=F$3,'SAP report test'!$N$2:$N$2298)))-SUM(J255,N255,R255,V255,Z255,AD255,AH255,AL255,AP255)</f>
        <v>0</v>
      </c>
      <c r="G255" s="78">
        <f t="array" ref="G255">SUM(IF('SAP report test'!$A$2:$A$2298=$A255,IF('SAP report test'!$D$2:$D$2298=G$3,'SAP report test'!$N$2:$N$2298)))-SUM(K255,O255,S255,W255,AA255,AE255,AI255,AM255,AQ255)</f>
        <v>0</v>
      </c>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S255" s="23"/>
      <c r="AT255" s="42"/>
      <c r="BJ255" s="23">
        <f t="shared" si="84"/>
        <v>0</v>
      </c>
      <c r="BK255" s="23">
        <f t="shared" si="85"/>
        <v>0</v>
      </c>
      <c r="BL255" s="23">
        <f t="shared" si="86"/>
        <v>0</v>
      </c>
      <c r="BM255" s="23">
        <f t="shared" si="87"/>
        <v>0</v>
      </c>
      <c r="BN255" s="23">
        <f t="shared" si="88"/>
        <v>0</v>
      </c>
      <c r="BO255" s="23">
        <f t="shared" si="89"/>
        <v>0</v>
      </c>
      <c r="BP255" s="23">
        <f t="shared" si="90"/>
        <v>0</v>
      </c>
      <c r="BQ255" s="23">
        <f t="shared" si="91"/>
        <v>0</v>
      </c>
      <c r="BR255" s="23">
        <f t="shared" si="103"/>
        <v>0</v>
      </c>
      <c r="BS255" s="23">
        <f t="shared" si="104"/>
        <v>0</v>
      </c>
      <c r="BT255" s="23">
        <f t="shared" si="105"/>
        <v>0</v>
      </c>
      <c r="BX255" s="73">
        <v>3124</v>
      </c>
      <c r="BY255" s="25" t="s">
        <v>983</v>
      </c>
      <c r="BZ255" s="23">
        <f t="shared" si="92"/>
        <v>0</v>
      </c>
      <c r="CA255" s="130">
        <f t="shared" si="93"/>
        <v>0</v>
      </c>
      <c r="CB255" s="156">
        <f t="shared" si="94"/>
        <v>0</v>
      </c>
      <c r="CC255" s="156">
        <f t="shared" si="95"/>
        <v>0</v>
      </c>
      <c r="CD255" s="156">
        <f t="shared" si="96"/>
        <v>0</v>
      </c>
      <c r="CE255" s="156">
        <f t="shared" si="97"/>
        <v>0</v>
      </c>
      <c r="CG255" s="156">
        <f t="shared" si="98"/>
        <v>0</v>
      </c>
      <c r="CH255" s="156">
        <f t="shared" si="99"/>
        <v>0</v>
      </c>
      <c r="CJ255" s="204" t="str">
        <f t="shared" si="100"/>
        <v>ok</v>
      </c>
      <c r="CK255" s="205">
        <f t="shared" si="108"/>
        <v>0</v>
      </c>
      <c r="CL255">
        <f t="shared" si="106"/>
        <v>0</v>
      </c>
      <c r="CN255" s="216">
        <f t="shared" si="101"/>
        <v>0</v>
      </c>
      <c r="CO255" s="216">
        <f t="shared" si="102"/>
        <v>0</v>
      </c>
      <c r="CP255" s="216">
        <f t="shared" si="107"/>
        <v>0</v>
      </c>
      <c r="CQ255" s="156">
        <f t="shared" si="83"/>
        <v>0</v>
      </c>
    </row>
    <row r="256" spans="1:95" x14ac:dyDescent="0.2">
      <c r="A256" s="73">
        <v>3125</v>
      </c>
      <c r="B256" s="25" t="s">
        <v>984</v>
      </c>
      <c r="C256" s="25" t="s">
        <v>702</v>
      </c>
      <c r="D256" s="78"/>
      <c r="E256" s="78"/>
      <c r="F256" s="78"/>
      <c r="G256" s="78"/>
      <c r="H256" s="147">
        <f t="array" ref="H256">SUM(IF('SAP report test'!$A$2:$A$2298=$A256,IF('SAP report test'!$D$2:$D$2298="CI04",'SAP report test'!$N$2:$N$2298)))</f>
        <v>0</v>
      </c>
      <c r="I256" s="148"/>
      <c r="J256" s="148"/>
      <c r="K256" s="149"/>
      <c r="L256" s="147">
        <f>SUMIF(Balances!$A$5:$A$313,$A256,Balances!$P$5:$P$313)-SUMIF(Funding!$A$6:$A$294,$A256,Funding!$D$6:$D$294)</f>
        <v>0</v>
      </c>
      <c r="M256" s="148"/>
      <c r="N256" s="148"/>
      <c r="O256" s="149"/>
      <c r="P256" s="147">
        <f>SUMIF(Balances!$A$5:$A$313,$A256,Balances!$Q$5:$Q$313)-SUMIF(Funding!$A$6:$A$294,$A256,Funding!$E$6:$E$294)</f>
        <v>0</v>
      </c>
      <c r="Q256" s="148"/>
      <c r="R256" s="148"/>
      <c r="S256" s="149"/>
      <c r="T256" s="147">
        <f>SUMIF(Balances!$A$5:$A$313,$A256,Balances!$R$5:$R$313)-SUMIF(Funding!$A$6:$A$294,$A256,Funding!$F$6:$F$294)</f>
        <v>0</v>
      </c>
      <c r="U256" s="148"/>
      <c r="V256" s="148"/>
      <c r="W256" s="149"/>
      <c r="X256" s="147">
        <f>SUMIF(Balances!$A$7:$A$313,$A256,Balances!$S$7:$S$313)</f>
        <v>0</v>
      </c>
      <c r="Y256" s="148"/>
      <c r="Z256" s="148"/>
      <c r="AA256" s="149"/>
      <c r="AB256" s="147">
        <f>SUMIF(Balances!$A$7:$A$313,$A256,Balances!$T$7:$T$313)</f>
        <v>0</v>
      </c>
      <c r="AC256" s="148"/>
      <c r="AD256" s="148"/>
      <c r="AE256" s="149"/>
      <c r="AF256" s="147"/>
      <c r="AG256" s="148"/>
      <c r="AH256" s="148"/>
      <c r="AI256" s="149"/>
      <c r="AJ256" s="147">
        <f t="array" ref="AJ256">SUM(IF('SAP report test'!$A$2:$A$2298=$A256,IF('SAP report test'!$D$2:$D$2298="CI03",'SAP report test'!$N$2:$N$2298)))+SUMIF(Balances!$A$7:$A$313,$A256,Balances!$V$7:$V$313)</f>
        <v>0</v>
      </c>
      <c r="AK256" s="148"/>
      <c r="AL256" s="148"/>
      <c r="AM256" s="149"/>
      <c r="AN256" s="147">
        <f>SUMIF(Balances!$A$5:$A$313,$A256,Balances!$O$5:$O$313)-SUMIF(Funding!$A$6:$A$294,$A256,Funding!$K$6:$K$294)</f>
        <v>-11233</v>
      </c>
      <c r="AO256" s="148"/>
      <c r="AP256" s="148"/>
      <c r="AQ256" s="149"/>
      <c r="AS256" s="23">
        <f>SUM(D256:AQ257)</f>
        <v>-11233</v>
      </c>
      <c r="AT256" s="42"/>
      <c r="AU256" s="23">
        <f>SUM(AS256:AT256)</f>
        <v>-11233</v>
      </c>
      <c r="AW256" s="23">
        <f>SUM(AN256:AQ257)</f>
        <v>-11233</v>
      </c>
      <c r="AX256" s="23">
        <f>SUM(H256:K257)</f>
        <v>0</v>
      </c>
      <c r="AY256" s="23">
        <f>SUM(L256:O257)</f>
        <v>0</v>
      </c>
      <c r="AZ256" s="23">
        <f>SUM(P256:S257)</f>
        <v>0</v>
      </c>
      <c r="BA256" s="23">
        <f>SUM(T256:W257)</f>
        <v>0</v>
      </c>
      <c r="BB256" s="23">
        <f>SUM(X256:AA257)</f>
        <v>0</v>
      </c>
      <c r="BC256" s="23">
        <f>SUM(AB256:AE257)</f>
        <v>0</v>
      </c>
      <c r="BD256" s="23">
        <f>SUM(AF256:AI257)</f>
        <v>0</v>
      </c>
      <c r="BE256" s="23">
        <f>SUM(AJ256:AM257)</f>
        <v>0</v>
      </c>
      <c r="BF256" s="23">
        <f>SUM(AW256:BE256)</f>
        <v>-11233</v>
      </c>
      <c r="BG256" s="23">
        <f>SUM(AS256-BF256)</f>
        <v>0</v>
      </c>
      <c r="BH256" s="23">
        <f>SUM(AW256:BD256)</f>
        <v>-11233</v>
      </c>
      <c r="BJ256" s="23">
        <f t="shared" si="84"/>
        <v>-11233</v>
      </c>
      <c r="BK256" s="23">
        <f t="shared" si="85"/>
        <v>0</v>
      </c>
      <c r="BL256" s="23">
        <f t="shared" si="86"/>
        <v>0</v>
      </c>
      <c r="BM256" s="23">
        <f t="shared" si="87"/>
        <v>0</v>
      </c>
      <c r="BN256" s="23">
        <f t="shared" si="88"/>
        <v>0</v>
      </c>
      <c r="BO256" s="23">
        <f t="shared" si="89"/>
        <v>0</v>
      </c>
      <c r="BP256" s="23">
        <f t="shared" si="90"/>
        <v>0</v>
      </c>
      <c r="BQ256" s="23">
        <f t="shared" si="91"/>
        <v>0</v>
      </c>
      <c r="BR256" s="23">
        <f t="shared" si="103"/>
        <v>-11233</v>
      </c>
      <c r="BS256" s="23">
        <f t="shared" si="104"/>
        <v>0</v>
      </c>
      <c r="BT256" s="23">
        <f t="shared" si="105"/>
        <v>-11233</v>
      </c>
      <c r="BX256" s="73">
        <v>3125</v>
      </c>
      <c r="BY256" s="25" t="s">
        <v>984</v>
      </c>
      <c r="BZ256" s="23">
        <f t="shared" si="92"/>
        <v>-11233</v>
      </c>
      <c r="CA256" s="130">
        <f t="shared" si="93"/>
        <v>0</v>
      </c>
      <c r="CB256" s="156">
        <f t="shared" si="94"/>
        <v>-11233</v>
      </c>
      <c r="CC256" s="156">
        <f t="shared" si="95"/>
        <v>-11233</v>
      </c>
      <c r="CD256" s="156">
        <f t="shared" si="96"/>
        <v>0</v>
      </c>
      <c r="CE256" s="156">
        <f t="shared" si="97"/>
        <v>-11233</v>
      </c>
      <c r="CG256" s="156">
        <f t="shared" si="98"/>
        <v>0</v>
      </c>
      <c r="CH256" s="156">
        <f t="shared" si="99"/>
        <v>0</v>
      </c>
      <c r="CJ256" s="204" t="str">
        <f t="shared" si="100"/>
        <v>ok</v>
      </c>
      <c r="CK256" s="205">
        <f t="shared" si="108"/>
        <v>0</v>
      </c>
      <c r="CL256">
        <f t="shared" si="106"/>
        <v>0</v>
      </c>
      <c r="CN256" s="216">
        <f t="shared" si="101"/>
        <v>-11233</v>
      </c>
      <c r="CO256" s="216">
        <f t="shared" si="102"/>
        <v>0</v>
      </c>
      <c r="CP256" s="216">
        <f t="shared" si="107"/>
        <v>-11233</v>
      </c>
      <c r="CQ256" s="156">
        <f t="shared" si="83"/>
        <v>0</v>
      </c>
    </row>
    <row r="257" spans="1:95" x14ac:dyDescent="0.2">
      <c r="A257" s="73">
        <v>3125</v>
      </c>
      <c r="B257" s="25" t="s">
        <v>984</v>
      </c>
      <c r="C257" s="25" t="s">
        <v>703</v>
      </c>
      <c r="D257" s="78">
        <f t="array" ref="D257">SUM(IF('SAP report test'!$A$2:$A$2298=$A257,IF('SAP report test'!$D$2:$D$2298=D$3,'SAP report test'!$N$2:$N$2298)))-SUM(H257,L257,P257,T257,X257,AB257,AF257,AJ257,AN257)</f>
        <v>0</v>
      </c>
      <c r="E257" s="78">
        <f t="array" ref="E257">SUM(IF('SAP report test'!$A$2:$A$2298=$A257,IF('SAP report test'!$D$2:$D$2298=E$3,'SAP report test'!$N$2:$N$2298)))-SUM(I257,M257,Q257,U257,Y257,AC257,AG257,AK257,AO257)</f>
        <v>0</v>
      </c>
      <c r="F257" s="78">
        <f t="array" ref="F257">SUM(IF('SAP report test'!$A$2:$A$2298=$A257,IF('SAP report test'!$D$2:$D$2298=F$3,'SAP report test'!$N$2:$N$2298)))-SUM(J257,N257,R257,V257,Z257,AD257,AH257,AL257,AP257)</f>
        <v>0</v>
      </c>
      <c r="G257" s="78">
        <f t="array" ref="G257">SUM(IF('SAP report test'!$A$2:$A$2298=$A257,IF('SAP report test'!$D$2:$D$2298=G$3,'SAP report test'!$N$2:$N$2298)))-SUM(K257,O257,S257,W257,AA257,AE257,AI257,AM257,AQ257)</f>
        <v>0</v>
      </c>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S257" s="23"/>
      <c r="AT257" s="42"/>
      <c r="BJ257" s="23">
        <f t="shared" si="84"/>
        <v>0</v>
      </c>
      <c r="BK257" s="23">
        <f t="shared" si="85"/>
        <v>0</v>
      </c>
      <c r="BL257" s="23">
        <f t="shared" si="86"/>
        <v>0</v>
      </c>
      <c r="BM257" s="23">
        <f t="shared" si="87"/>
        <v>0</v>
      </c>
      <c r="BN257" s="23">
        <f t="shared" si="88"/>
        <v>0</v>
      </c>
      <c r="BO257" s="23">
        <f t="shared" si="89"/>
        <v>0</v>
      </c>
      <c r="BP257" s="23">
        <f t="shared" si="90"/>
        <v>0</v>
      </c>
      <c r="BQ257" s="23">
        <f t="shared" si="91"/>
        <v>0</v>
      </c>
      <c r="BR257" s="23">
        <f t="shared" si="103"/>
        <v>0</v>
      </c>
      <c r="BS257" s="23">
        <f t="shared" si="104"/>
        <v>0</v>
      </c>
      <c r="BT257" s="23">
        <f t="shared" si="105"/>
        <v>0</v>
      </c>
      <c r="BX257" s="73">
        <v>3125</v>
      </c>
      <c r="BY257" s="25" t="s">
        <v>984</v>
      </c>
      <c r="BZ257" s="23">
        <f t="shared" si="92"/>
        <v>0</v>
      </c>
      <c r="CA257" s="130">
        <f t="shared" si="93"/>
        <v>0</v>
      </c>
      <c r="CB257" s="156">
        <f t="shared" si="94"/>
        <v>0</v>
      </c>
      <c r="CC257" s="156">
        <f t="shared" si="95"/>
        <v>0</v>
      </c>
      <c r="CD257" s="156">
        <f t="shared" si="96"/>
        <v>0</v>
      </c>
      <c r="CE257" s="156">
        <f t="shared" si="97"/>
        <v>0</v>
      </c>
      <c r="CG257" s="156">
        <f t="shared" si="98"/>
        <v>0</v>
      </c>
      <c r="CH257" s="156">
        <f t="shared" si="99"/>
        <v>0</v>
      </c>
      <c r="CJ257" s="204" t="str">
        <f t="shared" si="100"/>
        <v>ok</v>
      </c>
      <c r="CK257" s="205">
        <f t="shared" si="108"/>
        <v>0</v>
      </c>
      <c r="CL257">
        <f t="shared" si="106"/>
        <v>0</v>
      </c>
      <c r="CN257" s="216">
        <f t="shared" si="101"/>
        <v>0</v>
      </c>
      <c r="CO257" s="216">
        <f t="shared" si="102"/>
        <v>0</v>
      </c>
      <c r="CP257" s="216">
        <f t="shared" si="107"/>
        <v>0</v>
      </c>
      <c r="CQ257" s="156">
        <f t="shared" si="83"/>
        <v>0</v>
      </c>
    </row>
    <row r="258" spans="1:95" x14ac:dyDescent="0.2">
      <c r="A258" s="73">
        <v>3127</v>
      </c>
      <c r="B258" s="25" t="s">
        <v>985</v>
      </c>
      <c r="C258" s="25" t="s">
        <v>702</v>
      </c>
      <c r="D258" s="78"/>
      <c r="E258" s="78"/>
      <c r="F258" s="78"/>
      <c r="G258" s="78"/>
      <c r="H258" s="147">
        <f t="array" ref="H258">SUM(IF('SAP report test'!$A$2:$A$2298=$A258,IF('SAP report test'!$D$2:$D$2298="CI04",'SAP report test'!$N$2:$N$2298)))</f>
        <v>0</v>
      </c>
      <c r="I258" s="148"/>
      <c r="J258" s="148"/>
      <c r="K258" s="149"/>
      <c r="L258" s="147">
        <f>SUMIF(Balances!$A$5:$A$313,$A258,Balances!$P$5:$P$313)-SUMIF(Funding!$A$6:$A$294,$A258,Funding!$D$6:$D$294)</f>
        <v>0</v>
      </c>
      <c r="M258" s="148"/>
      <c r="N258" s="148"/>
      <c r="O258" s="149"/>
      <c r="P258" s="147">
        <f>SUMIF(Balances!$A$5:$A$313,$A258,Balances!$Q$5:$Q$313)-SUMIF(Funding!$A$6:$A$294,$A258,Funding!$E$6:$E$294)</f>
        <v>0</v>
      </c>
      <c r="Q258" s="148"/>
      <c r="R258" s="148"/>
      <c r="S258" s="149"/>
      <c r="T258" s="147">
        <f>SUMIF(Balances!$A$5:$A$313,$A258,Balances!$R$5:$R$313)-SUMIF(Funding!$A$6:$A$294,$A258,Funding!$F$6:$F$294)</f>
        <v>0</v>
      </c>
      <c r="U258" s="148"/>
      <c r="V258" s="148"/>
      <c r="W258" s="149"/>
      <c r="X258" s="147">
        <f>SUMIF(Balances!$A$7:$A$313,$A258,Balances!$S$7:$S$313)</f>
        <v>0</v>
      </c>
      <c r="Y258" s="148"/>
      <c r="Z258" s="148"/>
      <c r="AA258" s="149"/>
      <c r="AB258" s="147">
        <f>SUMIF(Balances!$A$7:$A$313,$A258,Balances!$T$7:$T$313)</f>
        <v>0</v>
      </c>
      <c r="AC258" s="148"/>
      <c r="AD258" s="148"/>
      <c r="AE258" s="149"/>
      <c r="AF258" s="147"/>
      <c r="AG258" s="148"/>
      <c r="AH258" s="148"/>
      <c r="AI258" s="149"/>
      <c r="AJ258" s="147">
        <f t="array" ref="AJ258">SUM(IF('SAP report test'!$A$2:$A$2298=$A258,IF('SAP report test'!$D$2:$D$2298="CI03",'SAP report test'!$N$2:$N$2298)))+SUMIF(Balances!$A$7:$A$313,$A258,Balances!$V$7:$V$313)</f>
        <v>0</v>
      </c>
      <c r="AK258" s="148"/>
      <c r="AL258" s="148"/>
      <c r="AM258" s="149"/>
      <c r="AN258" s="147">
        <f>SUMIF(Balances!$A$5:$A$313,$A258,Balances!$O$5:$O$313)-SUMIF(Funding!$A$6:$A$294,$A258,Funding!$K$6:$K$294)</f>
        <v>0</v>
      </c>
      <c r="AO258" s="148"/>
      <c r="AP258" s="148"/>
      <c r="AQ258" s="149"/>
      <c r="AS258" s="23">
        <f>SUM(D258:AQ259)</f>
        <v>0</v>
      </c>
      <c r="AT258" s="42"/>
      <c r="AU258" s="23">
        <f>SUM(AS258:AT258)</f>
        <v>0</v>
      </c>
      <c r="AW258" s="23">
        <f>SUM(AN258:AQ259)</f>
        <v>0</v>
      </c>
      <c r="AX258" s="23">
        <f>SUM(H258:K259)</f>
        <v>0</v>
      </c>
      <c r="AY258" s="23">
        <f>SUM(L258:O259)</f>
        <v>0</v>
      </c>
      <c r="AZ258" s="23">
        <f>SUM(P258:S259)</f>
        <v>0</v>
      </c>
      <c r="BA258" s="23">
        <f>SUM(T258:W259)</f>
        <v>0</v>
      </c>
      <c r="BB258" s="23">
        <f>SUM(X258:AA259)</f>
        <v>0</v>
      </c>
      <c r="BC258" s="23">
        <f>SUM(AB258:AE259)</f>
        <v>0</v>
      </c>
      <c r="BD258" s="23">
        <f>SUM(AF258:AI259)</f>
        <v>0</v>
      </c>
      <c r="BE258" s="23">
        <f>SUM(AJ258:AM259)</f>
        <v>0</v>
      </c>
      <c r="BF258" s="23">
        <f>SUM(AW258:BE258)</f>
        <v>0</v>
      </c>
      <c r="BG258" s="23">
        <f>SUM(AS258-BF258)</f>
        <v>0</v>
      </c>
      <c r="BH258" s="23">
        <f>SUM(AW258:BD258)</f>
        <v>0</v>
      </c>
      <c r="BJ258" s="23">
        <f t="shared" si="84"/>
        <v>0</v>
      </c>
      <c r="BK258" s="23">
        <f t="shared" si="85"/>
        <v>0</v>
      </c>
      <c r="BL258" s="23">
        <f t="shared" si="86"/>
        <v>0</v>
      </c>
      <c r="BM258" s="23">
        <f t="shared" si="87"/>
        <v>0</v>
      </c>
      <c r="BN258" s="23">
        <f t="shared" si="88"/>
        <v>0</v>
      </c>
      <c r="BO258" s="23">
        <f t="shared" si="89"/>
        <v>0</v>
      </c>
      <c r="BP258" s="23">
        <f t="shared" si="90"/>
        <v>0</v>
      </c>
      <c r="BQ258" s="23">
        <f t="shared" si="91"/>
        <v>0</v>
      </c>
      <c r="BR258" s="23">
        <f t="shared" si="103"/>
        <v>0</v>
      </c>
      <c r="BS258" s="23">
        <f t="shared" si="104"/>
        <v>0</v>
      </c>
      <c r="BT258" s="23">
        <f t="shared" si="105"/>
        <v>0</v>
      </c>
      <c r="BX258" s="73">
        <v>3127</v>
      </c>
      <c r="BY258" s="25" t="s">
        <v>985</v>
      </c>
      <c r="BZ258" s="23">
        <f t="shared" si="92"/>
        <v>0</v>
      </c>
      <c r="CA258" s="130">
        <f t="shared" si="93"/>
        <v>0</v>
      </c>
      <c r="CB258" s="156">
        <f t="shared" si="94"/>
        <v>0</v>
      </c>
      <c r="CC258" s="156">
        <f t="shared" si="95"/>
        <v>0</v>
      </c>
      <c r="CD258" s="156">
        <f t="shared" si="96"/>
        <v>0</v>
      </c>
      <c r="CE258" s="156">
        <f t="shared" si="97"/>
        <v>0</v>
      </c>
      <c r="CG258" s="156">
        <f t="shared" si="98"/>
        <v>0</v>
      </c>
      <c r="CH258" s="156">
        <f t="shared" si="99"/>
        <v>0</v>
      </c>
      <c r="CJ258" s="204" t="str">
        <f t="shared" si="100"/>
        <v>ok</v>
      </c>
      <c r="CK258" s="205">
        <f t="shared" si="108"/>
        <v>0</v>
      </c>
      <c r="CL258">
        <f t="shared" si="106"/>
        <v>0</v>
      </c>
      <c r="CN258" s="216">
        <f t="shared" si="101"/>
        <v>0</v>
      </c>
      <c r="CO258" s="216">
        <f t="shared" si="102"/>
        <v>0</v>
      </c>
      <c r="CP258" s="216">
        <f t="shared" si="107"/>
        <v>0</v>
      </c>
      <c r="CQ258" s="156">
        <f t="shared" si="83"/>
        <v>0</v>
      </c>
    </row>
    <row r="259" spans="1:95" x14ac:dyDescent="0.2">
      <c r="A259" s="73">
        <v>3127</v>
      </c>
      <c r="B259" s="25" t="s">
        <v>985</v>
      </c>
      <c r="C259" s="25" t="s">
        <v>703</v>
      </c>
      <c r="D259" s="78">
        <f t="array" ref="D259">SUM(IF('SAP report test'!$A$2:$A$2298=$A259,IF('SAP report test'!$D$2:$D$2298=D$3,'SAP report test'!$N$2:$N$2298)))-SUM(H259,L259,P259,T259,X259,AB259,AF259,AJ259,AN259)</f>
        <v>0</v>
      </c>
      <c r="E259" s="78">
        <f t="array" ref="E259">SUM(IF('SAP report test'!$A$2:$A$2298=$A259,IF('SAP report test'!$D$2:$D$2298=E$3,'SAP report test'!$N$2:$N$2298)))-SUM(I259,M259,Q259,U259,Y259,AC259,AG259,AK259,AO259)</f>
        <v>0</v>
      </c>
      <c r="F259" s="78">
        <f t="array" ref="F259">SUM(IF('SAP report test'!$A$2:$A$2298=$A259,IF('SAP report test'!$D$2:$D$2298=F$3,'SAP report test'!$N$2:$N$2298)))-SUM(J259,N259,R259,V259,Z259,AD259,AH259,AL259,AP259)</f>
        <v>0</v>
      </c>
      <c r="G259" s="78">
        <f t="array" ref="G259">SUM(IF('SAP report test'!$A$2:$A$2298=$A259,IF('SAP report test'!$D$2:$D$2298=G$3,'SAP report test'!$N$2:$N$2298)))-SUM(K259,O259,S259,W259,AA259,AE259,AI259,AM259,AQ259)</f>
        <v>0</v>
      </c>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S259" s="23"/>
      <c r="AT259" s="42"/>
      <c r="BJ259" s="23">
        <f t="shared" si="84"/>
        <v>0</v>
      </c>
      <c r="BK259" s="23">
        <f t="shared" si="85"/>
        <v>0</v>
      </c>
      <c r="BL259" s="23">
        <f t="shared" si="86"/>
        <v>0</v>
      </c>
      <c r="BM259" s="23">
        <f t="shared" si="87"/>
        <v>0</v>
      </c>
      <c r="BN259" s="23">
        <f t="shared" si="88"/>
        <v>0</v>
      </c>
      <c r="BO259" s="23">
        <f t="shared" si="89"/>
        <v>0</v>
      </c>
      <c r="BP259" s="23">
        <f t="shared" si="90"/>
        <v>0</v>
      </c>
      <c r="BQ259" s="23">
        <f t="shared" si="91"/>
        <v>0</v>
      </c>
      <c r="BR259" s="23">
        <f t="shared" si="103"/>
        <v>0</v>
      </c>
      <c r="BS259" s="23">
        <f t="shared" si="104"/>
        <v>0</v>
      </c>
      <c r="BT259" s="23">
        <f t="shared" si="105"/>
        <v>0</v>
      </c>
      <c r="BX259" s="73">
        <v>3127</v>
      </c>
      <c r="BY259" s="25" t="s">
        <v>985</v>
      </c>
      <c r="BZ259" s="23">
        <f t="shared" si="92"/>
        <v>0</v>
      </c>
      <c r="CA259" s="130">
        <f t="shared" si="93"/>
        <v>0</v>
      </c>
      <c r="CB259" s="156">
        <f t="shared" si="94"/>
        <v>0</v>
      </c>
      <c r="CC259" s="156">
        <f t="shared" si="95"/>
        <v>0</v>
      </c>
      <c r="CD259" s="156">
        <f t="shared" si="96"/>
        <v>0</v>
      </c>
      <c r="CE259" s="156">
        <f t="shared" si="97"/>
        <v>0</v>
      </c>
      <c r="CG259" s="156">
        <f t="shared" si="98"/>
        <v>0</v>
      </c>
      <c r="CH259" s="156">
        <f t="shared" si="99"/>
        <v>0</v>
      </c>
      <c r="CJ259" s="204" t="str">
        <f t="shared" si="100"/>
        <v>ok</v>
      </c>
      <c r="CK259" s="205">
        <f t="shared" si="108"/>
        <v>0</v>
      </c>
      <c r="CL259">
        <f t="shared" si="106"/>
        <v>0</v>
      </c>
      <c r="CN259" s="216">
        <f t="shared" si="101"/>
        <v>0</v>
      </c>
      <c r="CO259" s="216">
        <f t="shared" si="102"/>
        <v>0</v>
      </c>
      <c r="CP259" s="216">
        <f t="shared" si="107"/>
        <v>0</v>
      </c>
      <c r="CQ259" s="156">
        <f t="shared" si="83"/>
        <v>0</v>
      </c>
    </row>
    <row r="260" spans="1:95" x14ac:dyDescent="0.2">
      <c r="A260" s="73">
        <v>3128</v>
      </c>
      <c r="B260" s="25" t="s">
        <v>986</v>
      </c>
      <c r="C260" s="25" t="s">
        <v>702</v>
      </c>
      <c r="D260" s="78"/>
      <c r="E260" s="78"/>
      <c r="F260" s="78"/>
      <c r="G260" s="78"/>
      <c r="H260" s="147">
        <f t="array" ref="H260">SUM(IF('SAP report test'!$A$2:$A$2298=$A260,IF('SAP report test'!$D$2:$D$2298="CI04",'SAP report test'!$N$2:$N$2298)))</f>
        <v>0</v>
      </c>
      <c r="I260" s="148"/>
      <c r="J260" s="148"/>
      <c r="K260" s="149"/>
      <c r="L260" s="147">
        <f>SUMIF(Balances!$A$5:$A$313,$A260,Balances!$P$5:$P$313)-SUMIF(Funding!$A$6:$A$294,$A260,Funding!$D$6:$D$294)</f>
        <v>0</v>
      </c>
      <c r="M260" s="148"/>
      <c r="N260" s="148"/>
      <c r="O260" s="149"/>
      <c r="P260" s="147">
        <f>SUMIF(Balances!$A$5:$A$313,$A260,Balances!$Q$5:$Q$313)-SUMIF(Funding!$A$6:$A$294,$A260,Funding!$E$6:$E$294)</f>
        <v>0</v>
      </c>
      <c r="Q260" s="148"/>
      <c r="R260" s="148"/>
      <c r="S260" s="149"/>
      <c r="T260" s="147">
        <f>SUMIF(Balances!$A$5:$A$313,$A260,Balances!$R$5:$R$313)-SUMIF(Funding!$A$6:$A$294,$A260,Funding!$F$6:$F$294)</f>
        <v>0</v>
      </c>
      <c r="U260" s="148"/>
      <c r="V260" s="148"/>
      <c r="W260" s="149"/>
      <c r="X260" s="147">
        <f>SUMIF(Balances!$A$7:$A$313,$A260,Balances!$S$7:$S$313)</f>
        <v>0</v>
      </c>
      <c r="Y260" s="148"/>
      <c r="Z260" s="148"/>
      <c r="AA260" s="149"/>
      <c r="AB260" s="147">
        <f>SUMIF(Balances!$A$7:$A$313,$A260,Balances!$T$7:$T$313)</f>
        <v>0</v>
      </c>
      <c r="AC260" s="148"/>
      <c r="AD260" s="148"/>
      <c r="AE260" s="149"/>
      <c r="AF260" s="147"/>
      <c r="AG260" s="148"/>
      <c r="AH260" s="148"/>
      <c r="AI260" s="149"/>
      <c r="AJ260" s="147">
        <f t="array" ref="AJ260">SUM(IF('SAP report test'!$A$2:$A$2298=$A260,IF('SAP report test'!$D$2:$D$2298="CI03",'SAP report test'!$N$2:$N$2298)))+SUMIF(Balances!$A$7:$A$313,$A260,Balances!$V$7:$V$313)</f>
        <v>0</v>
      </c>
      <c r="AK260" s="148"/>
      <c r="AL260" s="148"/>
      <c r="AM260" s="149"/>
      <c r="AN260" s="147">
        <f>SUMIF(Balances!$A$5:$A$313,$A260,Balances!$O$5:$O$313)-SUMIF(Funding!$A$6:$A$294,$A260,Funding!$K$6:$K$294)</f>
        <v>0</v>
      </c>
      <c r="AO260" s="148"/>
      <c r="AP260" s="148"/>
      <c r="AQ260" s="149"/>
      <c r="AS260" s="23">
        <f>SUM(D260:AQ261)</f>
        <v>0</v>
      </c>
      <c r="AT260" s="130"/>
      <c r="AU260" s="23">
        <f>SUM(AS260:AT260)</f>
        <v>0</v>
      </c>
      <c r="AW260" s="23">
        <f>SUM(AN260:AQ261)</f>
        <v>0</v>
      </c>
      <c r="AX260" s="23">
        <f>SUM(H260:K261)</f>
        <v>0</v>
      </c>
      <c r="AY260" s="23">
        <f>SUM(L260:O261)</f>
        <v>0</v>
      </c>
      <c r="AZ260" s="23">
        <f>SUM(P260:S261)</f>
        <v>0</v>
      </c>
      <c r="BA260" s="23">
        <f>SUM(T260:W261)</f>
        <v>0</v>
      </c>
      <c r="BB260" s="23">
        <f>SUM(X260:AA261)</f>
        <v>0</v>
      </c>
      <c r="BC260" s="23">
        <f>SUM(AB260:AE261)</f>
        <v>0</v>
      </c>
      <c r="BD260" s="23">
        <f>SUM(AF260:AI261)</f>
        <v>0</v>
      </c>
      <c r="BE260" s="23">
        <f>SUM(AJ260:AM261)</f>
        <v>0</v>
      </c>
      <c r="BF260" s="23">
        <f>SUM(AW260:BE260)</f>
        <v>0</v>
      </c>
      <c r="BG260" s="23">
        <f>SUM(AS260-BF260)</f>
        <v>0</v>
      </c>
      <c r="BH260" s="23">
        <f>SUM(AW260:BD260)</f>
        <v>0</v>
      </c>
      <c r="BJ260" s="23">
        <f t="shared" si="84"/>
        <v>0</v>
      </c>
      <c r="BK260" s="23">
        <f t="shared" si="85"/>
        <v>0</v>
      </c>
      <c r="BL260" s="23">
        <f t="shared" si="86"/>
        <v>0</v>
      </c>
      <c r="BM260" s="23">
        <f t="shared" si="87"/>
        <v>0</v>
      </c>
      <c r="BN260" s="23">
        <f t="shared" si="88"/>
        <v>0</v>
      </c>
      <c r="BO260" s="23">
        <f t="shared" si="89"/>
        <v>0</v>
      </c>
      <c r="BP260" s="23">
        <f t="shared" si="90"/>
        <v>0</v>
      </c>
      <c r="BQ260" s="23">
        <f t="shared" si="91"/>
        <v>0</v>
      </c>
      <c r="BR260" s="23">
        <f t="shared" si="103"/>
        <v>0</v>
      </c>
      <c r="BS260" s="23">
        <f t="shared" si="104"/>
        <v>0</v>
      </c>
      <c r="BT260" s="23">
        <f t="shared" si="105"/>
        <v>0</v>
      </c>
      <c r="BX260" s="94">
        <v>3128</v>
      </c>
      <c r="BY260" s="25" t="s">
        <v>986</v>
      </c>
      <c r="BZ260" s="23">
        <f t="shared" si="92"/>
        <v>0</v>
      </c>
      <c r="CA260" s="130">
        <f t="shared" si="93"/>
        <v>0</v>
      </c>
      <c r="CB260" s="156">
        <f t="shared" si="94"/>
        <v>0</v>
      </c>
      <c r="CC260" s="156">
        <f t="shared" si="95"/>
        <v>0</v>
      </c>
      <c r="CD260" s="156">
        <f t="shared" si="96"/>
        <v>0</v>
      </c>
      <c r="CE260" s="156">
        <f t="shared" si="97"/>
        <v>0</v>
      </c>
      <c r="CG260" s="156">
        <f t="shared" si="98"/>
        <v>0</v>
      </c>
      <c r="CH260" s="156">
        <f t="shared" si="99"/>
        <v>0</v>
      </c>
      <c r="CJ260" s="204" t="str">
        <f t="shared" si="100"/>
        <v>ok</v>
      </c>
      <c r="CK260" s="205">
        <f t="shared" si="108"/>
        <v>0</v>
      </c>
      <c r="CL260">
        <f t="shared" si="106"/>
        <v>0</v>
      </c>
      <c r="CN260" s="216">
        <f t="shared" si="101"/>
        <v>0</v>
      </c>
      <c r="CO260" s="216">
        <f t="shared" si="102"/>
        <v>0</v>
      </c>
      <c r="CP260" s="216">
        <f t="shared" si="107"/>
        <v>0</v>
      </c>
      <c r="CQ260" s="156">
        <f t="shared" ref="CQ260:CQ323" si="109">SUM(BF260-CP260)</f>
        <v>0</v>
      </c>
    </row>
    <row r="261" spans="1:95" x14ac:dyDescent="0.2">
      <c r="A261" s="73">
        <v>3128</v>
      </c>
      <c r="B261" s="25" t="s">
        <v>986</v>
      </c>
      <c r="C261" s="25" t="s">
        <v>703</v>
      </c>
      <c r="D261" s="78">
        <f t="array" ref="D261">SUM(IF('SAP report test'!$A$2:$A$2298=$A261,IF('SAP report test'!$D$2:$D$2298=D$3,'SAP report test'!$N$2:$N$2298)))-SUM(H261,L261,P261,T261,X261,AB261,AF261,AJ261,AN261)</f>
        <v>0</v>
      </c>
      <c r="E261" s="78">
        <f t="array" ref="E261">SUM(IF('SAP report test'!$A$2:$A$2298=$A261,IF('SAP report test'!$D$2:$D$2298=E$3,'SAP report test'!$N$2:$N$2298)))-SUM(I261,M261,Q261,U261,Y261,AC261,AG261,AK261,AO261)</f>
        <v>0</v>
      </c>
      <c r="F261" s="78">
        <f t="array" ref="F261">SUM(IF('SAP report test'!$A$2:$A$2298=$A261,IF('SAP report test'!$D$2:$D$2298=F$3,'SAP report test'!$N$2:$N$2298)))-SUM(J261,N261,R261,V261,Z261,AD261,AH261,AL261,AP261)</f>
        <v>0</v>
      </c>
      <c r="G261" s="78">
        <f t="array" ref="G261">SUM(IF('SAP report test'!$A$2:$A$2298=$A261,IF('SAP report test'!$D$2:$D$2298=G$3,'SAP report test'!$N$2:$N$2298)))-SUM(K261,O261,S261,W261,AA261,AE261,AI261,AM261,AQ261)</f>
        <v>0</v>
      </c>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S261" s="23"/>
      <c r="AT261" s="42"/>
      <c r="BJ261" s="23">
        <f t="shared" ref="BJ261:BJ324" si="110">SUM(AW261)</f>
        <v>0</v>
      </c>
      <c r="BK261" s="23">
        <f t="shared" ref="BK261:BK324" si="111">SUM(AY261)</f>
        <v>0</v>
      </c>
      <c r="BL261" s="23">
        <f t="shared" ref="BL261:BL324" si="112">SUM(AZ261)</f>
        <v>0</v>
      </c>
      <c r="BM261" s="23">
        <f t="shared" ref="BM261:BM324" si="113">SUM(BA261)</f>
        <v>0</v>
      </c>
      <c r="BN261" s="23">
        <f t="shared" ref="BN261:BN324" si="114">SUM(BB261)</f>
        <v>0</v>
      </c>
      <c r="BO261" s="23">
        <f t="shared" ref="BO261:BO324" si="115">SUM(BC261)</f>
        <v>0</v>
      </c>
      <c r="BP261" s="23">
        <f t="shared" ref="BP261:BP324" si="116">SUM(BD261)</f>
        <v>0</v>
      </c>
      <c r="BQ261" s="23">
        <f t="shared" ref="BQ261:BQ324" si="117">SUM(BE261)</f>
        <v>0</v>
      </c>
      <c r="BR261" s="23">
        <f t="shared" si="103"/>
        <v>0</v>
      </c>
      <c r="BS261" s="23">
        <f t="shared" si="104"/>
        <v>0</v>
      </c>
      <c r="BT261" s="23">
        <f t="shared" si="105"/>
        <v>0</v>
      </c>
      <c r="BX261" s="94">
        <v>3128</v>
      </c>
      <c r="BY261" s="25" t="s">
        <v>986</v>
      </c>
      <c r="BZ261" s="23">
        <f t="shared" ref="BZ261:BZ324" si="118">SUM(BT261)</f>
        <v>0</v>
      </c>
      <c r="CA261" s="130">
        <f t="shared" ref="CA261:CA324" si="119">SUM(BQ261)</f>
        <v>0</v>
      </c>
      <c r="CB261" s="156">
        <f t="shared" ref="CB261:CB324" si="120">SUM(BZ261:CA261)</f>
        <v>0</v>
      </c>
      <c r="CC261" s="156">
        <f t="shared" ref="CC261:CC324" si="121">ROUND(BZ261,0)</f>
        <v>0</v>
      </c>
      <c r="CD261" s="156">
        <f t="shared" ref="CD261:CD324" si="122">ROUND(CA261,0)</f>
        <v>0</v>
      </c>
      <c r="CE261" s="156">
        <f t="shared" ref="CE261:CE324" si="123">SUM(CC261:CD261)</f>
        <v>0</v>
      </c>
      <c r="CG261" s="156">
        <f t="shared" ref="CG261:CG324" si="124">SUM(BH261,-CC261)</f>
        <v>0</v>
      </c>
      <c r="CH261" s="156">
        <f t="shared" ref="CH261:CH324" si="125">SUM(BE261-CD261)</f>
        <v>0</v>
      </c>
      <c r="CJ261" s="204" t="str">
        <f t="shared" ref="CJ261:CJ324" si="126">IF(CE261&gt;0,"Deficit","ok")</f>
        <v>ok</v>
      </c>
      <c r="CK261" s="205">
        <f t="shared" si="108"/>
        <v>0</v>
      </c>
      <c r="CL261">
        <f t="shared" si="106"/>
        <v>0</v>
      </c>
      <c r="CN261" s="216">
        <f t="shared" ref="CN261:CN324" si="127">SUM(BH261)</f>
        <v>0</v>
      </c>
      <c r="CO261" s="216">
        <f t="shared" ref="CO261:CO324" si="128">SUM(BQ261)</f>
        <v>0</v>
      </c>
      <c r="CP261" s="216">
        <f t="shared" si="107"/>
        <v>0</v>
      </c>
      <c r="CQ261" s="156">
        <f t="shared" si="109"/>
        <v>0</v>
      </c>
    </row>
    <row r="262" spans="1:95" x14ac:dyDescent="0.2">
      <c r="A262" s="73">
        <v>3130</v>
      </c>
      <c r="B262" s="25" t="s">
        <v>1108</v>
      </c>
      <c r="C262" s="25" t="s">
        <v>702</v>
      </c>
      <c r="D262" s="78"/>
      <c r="E262" s="78"/>
      <c r="F262" s="78"/>
      <c r="G262" s="78"/>
      <c r="H262" s="147">
        <f t="array" ref="H262">SUM(IF('SAP report test'!$A$2:$A$2298=$A262,IF('SAP report test'!$D$2:$D$2298="CI04",'SAP report test'!$N$2:$N$2298)))</f>
        <v>0</v>
      </c>
      <c r="I262" s="148"/>
      <c r="J262" s="148"/>
      <c r="K262" s="149"/>
      <c r="L262" s="147">
        <f>SUMIF(Balances!$A$5:$A$313,$A262,Balances!$P$5:$P$313)-SUMIF(Funding!$A$6:$A$294,$A262,Funding!$D$6:$D$294)</f>
        <v>0</v>
      </c>
      <c r="M262" s="148"/>
      <c r="N262" s="148"/>
      <c r="O262" s="149"/>
      <c r="P262" s="147">
        <f>SUMIF(Balances!$A$5:$A$313,$A262,Balances!$Q$5:$Q$313)-SUMIF(Funding!$A$6:$A$294,$A262,Funding!$E$6:$E$294)</f>
        <v>0</v>
      </c>
      <c r="Q262" s="148"/>
      <c r="R262" s="148"/>
      <c r="S262" s="149"/>
      <c r="T262" s="147">
        <f>SUMIF(Balances!$A$5:$A$313,$A262,Balances!$R$5:$R$313)-SUMIF(Funding!$A$6:$A$294,$A262,Funding!$F$6:$F$294)</f>
        <v>0</v>
      </c>
      <c r="U262" s="148"/>
      <c r="V262" s="148"/>
      <c r="W262" s="149"/>
      <c r="X262" s="147">
        <f>SUMIF(Balances!$A$7:$A$313,$A262,Balances!$S$7:$S$313)</f>
        <v>0</v>
      </c>
      <c r="Y262" s="148"/>
      <c r="Z262" s="148"/>
      <c r="AA262" s="149"/>
      <c r="AB262" s="147">
        <f>SUMIF(Balances!$A$7:$A$313,$A262,Balances!$T$7:$T$313)</f>
        <v>0</v>
      </c>
      <c r="AC262" s="148"/>
      <c r="AD262" s="148"/>
      <c r="AE262" s="149"/>
      <c r="AF262" s="147"/>
      <c r="AG262" s="148"/>
      <c r="AH262" s="148"/>
      <c r="AI262" s="149"/>
      <c r="AJ262" s="147">
        <f t="array" ref="AJ262">SUM(IF('SAP report test'!$A$2:$A$2298=$A262,IF('SAP report test'!$D$2:$D$2298="CI03",'SAP report test'!$N$2:$N$2298)))+SUMIF(Balances!$A$7:$A$313,$A262,Balances!$V$7:$V$313)</f>
        <v>0</v>
      </c>
      <c r="AK262" s="148"/>
      <c r="AL262" s="148"/>
      <c r="AM262" s="149"/>
      <c r="AN262" s="147">
        <f>SUMIF(Balances!$A$5:$A$313,$A262,Balances!$O$5:$O$313)-SUMIF(Funding!$A$6:$A$294,$A262,Funding!$K$6:$K$294)</f>
        <v>0</v>
      </c>
      <c r="AO262" s="148"/>
      <c r="AP262" s="148"/>
      <c r="AQ262" s="149"/>
      <c r="AS262" s="23">
        <f>SUM(D262:AQ263)</f>
        <v>0</v>
      </c>
      <c r="AT262" s="42"/>
      <c r="AU262" s="23">
        <f>SUM(AS262:AT262)</f>
        <v>0</v>
      </c>
      <c r="AW262" s="23">
        <f>SUM(AN262:AQ263)</f>
        <v>0</v>
      </c>
      <c r="AX262" s="23">
        <f>SUM(H262:K263)</f>
        <v>0</v>
      </c>
      <c r="AY262" s="23">
        <f>SUM(L262:O263)</f>
        <v>0</v>
      </c>
      <c r="AZ262" s="23">
        <f>SUM(P262:S263)</f>
        <v>0</v>
      </c>
      <c r="BA262" s="23">
        <f>SUM(T262:W263)</f>
        <v>0</v>
      </c>
      <c r="BB262" s="23">
        <f>SUM(X262:AA263)</f>
        <v>0</v>
      </c>
      <c r="BC262" s="23">
        <f>SUM(AB262:AE263)</f>
        <v>0</v>
      </c>
      <c r="BD262" s="23">
        <f>SUM(AF262:AI263)</f>
        <v>0</v>
      </c>
      <c r="BE262" s="23">
        <f>SUM(AJ262:AM263)</f>
        <v>0</v>
      </c>
      <c r="BF262" s="23">
        <f>SUM(AW262:BE262)</f>
        <v>0</v>
      </c>
      <c r="BG262" s="23">
        <f>SUM(AS262-BF262)</f>
        <v>0</v>
      </c>
      <c r="BH262" s="23">
        <f>SUM(AW262:BD262)</f>
        <v>0</v>
      </c>
      <c r="BJ262" s="23">
        <f t="shared" si="110"/>
        <v>0</v>
      </c>
      <c r="BK262" s="23">
        <f t="shared" si="111"/>
        <v>0</v>
      </c>
      <c r="BL262" s="23">
        <f t="shared" si="112"/>
        <v>0</v>
      </c>
      <c r="BM262" s="23">
        <f t="shared" si="113"/>
        <v>0</v>
      </c>
      <c r="BN262" s="23">
        <f t="shared" si="114"/>
        <v>0</v>
      </c>
      <c r="BO262" s="23">
        <f t="shared" si="115"/>
        <v>0</v>
      </c>
      <c r="BP262" s="23">
        <f t="shared" si="116"/>
        <v>0</v>
      </c>
      <c r="BQ262" s="23">
        <f t="shared" si="117"/>
        <v>0</v>
      </c>
      <c r="BR262" s="23">
        <f t="shared" si="103"/>
        <v>0</v>
      </c>
      <c r="BS262" s="23">
        <f t="shared" si="104"/>
        <v>0</v>
      </c>
      <c r="BT262" s="23">
        <f t="shared" si="105"/>
        <v>0</v>
      </c>
      <c r="BX262" s="73">
        <v>3130</v>
      </c>
      <c r="BY262" s="25" t="s">
        <v>1108</v>
      </c>
      <c r="BZ262" s="23">
        <f t="shared" si="118"/>
        <v>0</v>
      </c>
      <c r="CA262" s="130">
        <f t="shared" si="119"/>
        <v>0</v>
      </c>
      <c r="CB262" s="156">
        <f t="shared" si="120"/>
        <v>0</v>
      </c>
      <c r="CC262" s="156">
        <f t="shared" si="121"/>
        <v>0</v>
      </c>
      <c r="CD262" s="156">
        <f t="shared" si="122"/>
        <v>0</v>
      </c>
      <c r="CE262" s="156">
        <f t="shared" si="123"/>
        <v>0</v>
      </c>
      <c r="CG262" s="156">
        <f t="shared" si="124"/>
        <v>0</v>
      </c>
      <c r="CH262" s="156">
        <f t="shared" si="125"/>
        <v>0</v>
      </c>
      <c r="CJ262" s="204" t="str">
        <f t="shared" si="126"/>
        <v>ok</v>
      </c>
      <c r="CK262" s="205">
        <f t="shared" si="108"/>
        <v>0</v>
      </c>
      <c r="CL262">
        <f t="shared" si="106"/>
        <v>0</v>
      </c>
      <c r="CN262" s="216">
        <f t="shared" si="127"/>
        <v>0</v>
      </c>
      <c r="CO262" s="216">
        <f t="shared" si="128"/>
        <v>0</v>
      </c>
      <c r="CP262" s="216">
        <f t="shared" si="107"/>
        <v>0</v>
      </c>
      <c r="CQ262" s="156">
        <f t="shared" si="109"/>
        <v>0</v>
      </c>
    </row>
    <row r="263" spans="1:95" x14ac:dyDescent="0.2">
      <c r="A263" s="73">
        <v>3130</v>
      </c>
      <c r="B263" s="25" t="s">
        <v>1108</v>
      </c>
      <c r="C263" s="25" t="s">
        <v>703</v>
      </c>
      <c r="D263" s="78">
        <f t="array" ref="D263">SUM(IF('SAP report test'!$A$2:$A$2298=$A263,IF('SAP report test'!$D$2:$D$2298=D$3,'SAP report test'!$N$2:$N$2298)))-SUM(H263,L263,P263,T263,X263,AB263,AF263,AJ263,AN263)</f>
        <v>0</v>
      </c>
      <c r="E263" s="78">
        <f t="array" ref="E263">SUM(IF('SAP report test'!$A$2:$A$2298=$A263,IF('SAP report test'!$D$2:$D$2298=E$3,'SAP report test'!$N$2:$N$2298)))-SUM(I263,M263,Q263,U263,Y263,AC263,AG263,AK263,AO263)</f>
        <v>0</v>
      </c>
      <c r="F263" s="78">
        <f t="array" ref="F263">SUM(IF('SAP report test'!$A$2:$A$2298=$A263,IF('SAP report test'!$D$2:$D$2298=F$3,'SAP report test'!$N$2:$N$2298)))-SUM(J263,N263,R263,V263,Z263,AD263,AH263,AL263,AP263)</f>
        <v>0</v>
      </c>
      <c r="G263" s="78">
        <f t="array" ref="G263">SUM(IF('SAP report test'!$A$2:$A$2298=$A263,IF('SAP report test'!$D$2:$D$2298=G$3,'SAP report test'!$N$2:$N$2298)))-SUM(K263,O263,S263,W263,AA263,AE263,AI263,AM263,AQ263)</f>
        <v>0</v>
      </c>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S263" s="23"/>
      <c r="AT263" s="42"/>
      <c r="BJ263" s="23">
        <f t="shared" si="110"/>
        <v>0</v>
      </c>
      <c r="BK263" s="23">
        <f t="shared" si="111"/>
        <v>0</v>
      </c>
      <c r="BL263" s="23">
        <f t="shared" si="112"/>
        <v>0</v>
      </c>
      <c r="BM263" s="23">
        <f t="shared" si="113"/>
        <v>0</v>
      </c>
      <c r="BN263" s="23">
        <f t="shared" si="114"/>
        <v>0</v>
      </c>
      <c r="BO263" s="23">
        <f t="shared" si="115"/>
        <v>0</v>
      </c>
      <c r="BP263" s="23">
        <f t="shared" si="116"/>
        <v>0</v>
      </c>
      <c r="BQ263" s="23">
        <f t="shared" si="117"/>
        <v>0</v>
      </c>
      <c r="BR263" s="23">
        <f t="shared" si="103"/>
        <v>0</v>
      </c>
      <c r="BS263" s="23">
        <f t="shared" si="104"/>
        <v>0</v>
      </c>
      <c r="BT263" s="23">
        <f t="shared" si="105"/>
        <v>0</v>
      </c>
      <c r="BX263" s="73">
        <v>3130</v>
      </c>
      <c r="BY263" s="25" t="s">
        <v>1108</v>
      </c>
      <c r="BZ263" s="23">
        <f t="shared" si="118"/>
        <v>0</v>
      </c>
      <c r="CA263" s="130">
        <f t="shared" si="119"/>
        <v>0</v>
      </c>
      <c r="CB263" s="156">
        <f t="shared" si="120"/>
        <v>0</v>
      </c>
      <c r="CC263" s="156">
        <f t="shared" si="121"/>
        <v>0</v>
      </c>
      <c r="CD263" s="156">
        <f t="shared" si="122"/>
        <v>0</v>
      </c>
      <c r="CE263" s="156">
        <f t="shared" si="123"/>
        <v>0</v>
      </c>
      <c r="CG263" s="156">
        <f t="shared" si="124"/>
        <v>0</v>
      </c>
      <c r="CH263" s="156">
        <f t="shared" si="125"/>
        <v>0</v>
      </c>
      <c r="CJ263" s="204" t="str">
        <f t="shared" si="126"/>
        <v>ok</v>
      </c>
      <c r="CK263" s="205">
        <f t="shared" si="108"/>
        <v>0</v>
      </c>
      <c r="CL263">
        <f t="shared" si="106"/>
        <v>0</v>
      </c>
      <c r="CN263" s="216">
        <f t="shared" si="127"/>
        <v>0</v>
      </c>
      <c r="CO263" s="216">
        <f t="shared" si="128"/>
        <v>0</v>
      </c>
      <c r="CP263" s="216">
        <f t="shared" si="107"/>
        <v>0</v>
      </c>
      <c r="CQ263" s="156">
        <f t="shared" si="109"/>
        <v>0</v>
      </c>
    </row>
    <row r="264" spans="1:95" x14ac:dyDescent="0.2">
      <c r="A264" s="73">
        <v>3131</v>
      </c>
      <c r="B264" s="25" t="s">
        <v>1109</v>
      </c>
      <c r="C264" s="25" t="s">
        <v>702</v>
      </c>
      <c r="D264" s="78"/>
      <c r="E264" s="78"/>
      <c r="F264" s="78"/>
      <c r="G264" s="78"/>
      <c r="H264" s="147">
        <f t="array" ref="H264">SUM(IF('SAP report test'!$A$2:$A$2298=$A264,IF('SAP report test'!$D$2:$D$2298="CI04",'SAP report test'!$N$2:$N$2298)))</f>
        <v>0</v>
      </c>
      <c r="I264" s="148"/>
      <c r="J264" s="148"/>
      <c r="K264" s="149"/>
      <c r="L264" s="147">
        <f>SUMIF(Balances!$A$5:$A$313,$A264,Balances!$P$5:$P$313)-SUMIF(Funding!$A$6:$A$294,$A264,Funding!$D$6:$D$294)</f>
        <v>0</v>
      </c>
      <c r="M264" s="148"/>
      <c r="N264" s="148"/>
      <c r="O264" s="149"/>
      <c r="P264" s="147">
        <f>SUMIF(Balances!$A$5:$A$313,$A264,Balances!$Q$5:$Q$313)-SUMIF(Funding!$A$6:$A$294,$A264,Funding!$E$6:$E$294)</f>
        <v>0</v>
      </c>
      <c r="Q264" s="148"/>
      <c r="R264" s="148"/>
      <c r="S264" s="149"/>
      <c r="T264" s="147">
        <f>SUMIF(Balances!$A$5:$A$313,$A264,Balances!$R$5:$R$313)-SUMIF(Funding!$A$6:$A$294,$A264,Funding!$F$6:$F$294)</f>
        <v>0</v>
      </c>
      <c r="U264" s="148"/>
      <c r="V264" s="148"/>
      <c r="W264" s="149"/>
      <c r="X264" s="147">
        <f>SUMIF(Balances!$A$7:$A$313,$A264,Balances!$S$7:$S$313)</f>
        <v>0</v>
      </c>
      <c r="Y264" s="148"/>
      <c r="Z264" s="148"/>
      <c r="AA264" s="149"/>
      <c r="AB264" s="147">
        <f>SUMIF(Balances!$A$7:$A$313,$A264,Balances!$T$7:$T$313)</f>
        <v>0</v>
      </c>
      <c r="AC264" s="148"/>
      <c r="AD264" s="148"/>
      <c r="AE264" s="149"/>
      <c r="AF264" s="147"/>
      <c r="AG264" s="148"/>
      <c r="AH264" s="148"/>
      <c r="AI264" s="149"/>
      <c r="AJ264" s="147">
        <f t="array" ref="AJ264">SUM(IF('SAP report test'!$A$2:$A$2298=$A264,IF('SAP report test'!$D$2:$D$2298="CI03",'SAP report test'!$N$2:$N$2298)))+SUMIF(Balances!$A$7:$A$313,$A264,Balances!$V$7:$V$313)</f>
        <v>0</v>
      </c>
      <c r="AK264" s="148"/>
      <c r="AL264" s="148"/>
      <c r="AM264" s="149"/>
      <c r="AN264" s="147">
        <f>SUMIF(Balances!$A$5:$A$313,$A264,Balances!$O$5:$O$313)-SUMIF(Funding!$A$6:$A$294,$A264,Funding!$K$6:$K$294)</f>
        <v>0</v>
      </c>
      <c r="AO264" s="148"/>
      <c r="AP264" s="148"/>
      <c r="AQ264" s="149"/>
      <c r="AS264" s="23">
        <f>SUM(D264:AQ265)</f>
        <v>0</v>
      </c>
      <c r="AT264" s="42"/>
      <c r="AU264" s="23">
        <f>SUM(AS264:AT264)</f>
        <v>0</v>
      </c>
      <c r="AW264" s="23">
        <f>SUM(AN264:AQ265)</f>
        <v>0</v>
      </c>
      <c r="AX264" s="23">
        <f>SUM(H264:K265)</f>
        <v>0</v>
      </c>
      <c r="AY264" s="23">
        <f>SUM(L264:O265)</f>
        <v>0</v>
      </c>
      <c r="AZ264" s="23">
        <f>SUM(P264:S265)</f>
        <v>0</v>
      </c>
      <c r="BA264" s="23">
        <f>SUM(T264:W265)</f>
        <v>0</v>
      </c>
      <c r="BB264" s="23">
        <f>SUM(X264:AA265)</f>
        <v>0</v>
      </c>
      <c r="BC264" s="23">
        <f>SUM(AB264:AE265)</f>
        <v>0</v>
      </c>
      <c r="BD264" s="23">
        <f>SUM(AF264:AI265)</f>
        <v>0</v>
      </c>
      <c r="BE264" s="23">
        <f>SUM(AJ264:AM265)</f>
        <v>0</v>
      </c>
      <c r="BF264" s="23">
        <f>SUM(AW264:BE264)</f>
        <v>0</v>
      </c>
      <c r="BG264" s="23">
        <f>SUM(AS264-BF264)</f>
        <v>0</v>
      </c>
      <c r="BH264" s="23">
        <f>SUM(AW264:BD264)</f>
        <v>0</v>
      </c>
      <c r="BJ264" s="23">
        <f>SUM(AW264)+AT264</f>
        <v>0</v>
      </c>
      <c r="BK264" s="23">
        <f t="shared" si="111"/>
        <v>0</v>
      </c>
      <c r="BL264" s="23">
        <f t="shared" si="112"/>
        <v>0</v>
      </c>
      <c r="BM264" s="23">
        <f t="shared" si="113"/>
        <v>0</v>
      </c>
      <c r="BN264" s="23">
        <f t="shared" si="114"/>
        <v>0</v>
      </c>
      <c r="BO264" s="23">
        <f t="shared" si="115"/>
        <v>0</v>
      </c>
      <c r="BP264" s="23">
        <f t="shared" si="116"/>
        <v>0</v>
      </c>
      <c r="BQ264" s="23">
        <f t="shared" si="117"/>
        <v>0</v>
      </c>
      <c r="BR264" s="23">
        <f t="shared" si="103"/>
        <v>0</v>
      </c>
      <c r="BS264" s="23">
        <f t="shared" si="104"/>
        <v>0</v>
      </c>
      <c r="BT264" s="23">
        <f t="shared" si="105"/>
        <v>0</v>
      </c>
      <c r="BX264" s="73">
        <v>3131</v>
      </c>
      <c r="BY264" s="25" t="s">
        <v>1109</v>
      </c>
      <c r="BZ264" s="23">
        <f t="shared" si="118"/>
        <v>0</v>
      </c>
      <c r="CA264" s="130">
        <f t="shared" si="119"/>
        <v>0</v>
      </c>
      <c r="CB264" s="156">
        <f t="shared" si="120"/>
        <v>0</v>
      </c>
      <c r="CC264" s="156">
        <f t="shared" si="121"/>
        <v>0</v>
      </c>
      <c r="CD264" s="156">
        <f t="shared" si="122"/>
        <v>0</v>
      </c>
      <c r="CE264" s="156">
        <f t="shared" si="123"/>
        <v>0</v>
      </c>
      <c r="CG264" s="156">
        <f t="shared" si="124"/>
        <v>0</v>
      </c>
      <c r="CH264" s="156">
        <f t="shared" si="125"/>
        <v>0</v>
      </c>
      <c r="CJ264" s="204" t="str">
        <f t="shared" si="126"/>
        <v>ok</v>
      </c>
      <c r="CK264" s="205">
        <f t="shared" si="108"/>
        <v>0</v>
      </c>
      <c r="CL264">
        <f t="shared" si="106"/>
        <v>0</v>
      </c>
      <c r="CN264" s="216">
        <f>SUM(BH264)</f>
        <v>0</v>
      </c>
      <c r="CO264" s="216">
        <f t="shared" si="128"/>
        <v>0</v>
      </c>
      <c r="CP264" s="216">
        <f t="shared" si="107"/>
        <v>0</v>
      </c>
      <c r="CQ264" s="156">
        <f t="shared" si="109"/>
        <v>0</v>
      </c>
    </row>
    <row r="265" spans="1:95" x14ac:dyDescent="0.2">
      <c r="A265" s="73">
        <v>3131</v>
      </c>
      <c r="B265" s="25" t="s">
        <v>1109</v>
      </c>
      <c r="C265" s="25" t="s">
        <v>703</v>
      </c>
      <c r="D265" s="78">
        <f t="array" ref="D265">SUM(IF('SAP report test'!$A$2:$A$2298=$A265,IF('SAP report test'!$D$2:$D$2298=D$3,'SAP report test'!$N$2:$N$2298)))-SUM(H265,L265,P265,T265,X265,AB265,AF265,AJ265,AN265)</f>
        <v>0</v>
      </c>
      <c r="E265" s="78">
        <f t="array" ref="E265">SUM(IF('SAP report test'!$A$2:$A$2298=$A265,IF('SAP report test'!$D$2:$D$2298=E$3,'SAP report test'!$N$2:$N$2298)))-SUM(I265,M265,Q265,U265,Y265,AC265,AG265,AK265,AO265)</f>
        <v>0</v>
      </c>
      <c r="F265" s="78">
        <f t="array" ref="F265">SUM(IF('SAP report test'!$A$2:$A$2298=$A265,IF('SAP report test'!$D$2:$D$2298=F$3,'SAP report test'!$N$2:$N$2298)))-SUM(J265,N265,R265,V265,Z265,AD265,AH265,AL265,AP265)</f>
        <v>0</v>
      </c>
      <c r="G265" s="78">
        <f t="array" ref="G265">SUM(IF('SAP report test'!$A$2:$A$2298=$A265,IF('SAP report test'!$D$2:$D$2298=G$3,'SAP report test'!$N$2:$N$2298)))-SUM(K265,O265,S265,W265,AA265,AE265,AI265,AM265,AQ265)</f>
        <v>0</v>
      </c>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S265" s="23"/>
      <c r="AT265" s="42"/>
      <c r="BJ265" s="23">
        <f t="shared" si="110"/>
        <v>0</v>
      </c>
      <c r="BK265" s="23">
        <f t="shared" si="111"/>
        <v>0</v>
      </c>
      <c r="BL265" s="23">
        <f t="shared" si="112"/>
        <v>0</v>
      </c>
      <c r="BM265" s="23">
        <f t="shared" si="113"/>
        <v>0</v>
      </c>
      <c r="BN265" s="23">
        <f t="shared" si="114"/>
        <v>0</v>
      </c>
      <c r="BO265" s="23">
        <f t="shared" si="115"/>
        <v>0</v>
      </c>
      <c r="BP265" s="23">
        <f t="shared" si="116"/>
        <v>0</v>
      </c>
      <c r="BQ265" s="23">
        <f t="shared" si="117"/>
        <v>0</v>
      </c>
      <c r="BR265" s="23">
        <f t="shared" ref="BR265:BR328" si="129">SUM(BJ265:BQ265)</f>
        <v>0</v>
      </c>
      <c r="BS265" s="23">
        <f t="shared" ref="BS265:BS328" si="130">SUM(AS265-BR265)</f>
        <v>0</v>
      </c>
      <c r="BT265" s="23">
        <f t="shared" ref="BT265:BT328" si="131">SUM(BJ265:BP265)</f>
        <v>0</v>
      </c>
      <c r="BX265" s="73">
        <v>3131</v>
      </c>
      <c r="BY265" s="25" t="s">
        <v>1109</v>
      </c>
      <c r="BZ265" s="23">
        <f t="shared" si="118"/>
        <v>0</v>
      </c>
      <c r="CA265" s="130">
        <f t="shared" si="119"/>
        <v>0</v>
      </c>
      <c r="CB265" s="156">
        <f t="shared" si="120"/>
        <v>0</v>
      </c>
      <c r="CC265" s="156">
        <f t="shared" si="121"/>
        <v>0</v>
      </c>
      <c r="CD265" s="156">
        <f t="shared" si="122"/>
        <v>0</v>
      </c>
      <c r="CE265" s="156">
        <f t="shared" si="123"/>
        <v>0</v>
      </c>
      <c r="CG265" s="156">
        <f t="shared" si="124"/>
        <v>0</v>
      </c>
      <c r="CH265" s="156">
        <f t="shared" si="125"/>
        <v>0</v>
      </c>
      <c r="CJ265" s="204" t="str">
        <f t="shared" si="126"/>
        <v>ok</v>
      </c>
      <c r="CK265" s="205">
        <f t="shared" si="108"/>
        <v>0</v>
      </c>
      <c r="CL265">
        <f t="shared" ref="CL265:CL328" si="132">IF(CK265&gt;0,1,0)</f>
        <v>0</v>
      </c>
      <c r="CN265" s="216">
        <f t="shared" si="127"/>
        <v>0</v>
      </c>
      <c r="CO265" s="216">
        <f t="shared" si="128"/>
        <v>0</v>
      </c>
      <c r="CP265" s="216">
        <f t="shared" si="107"/>
        <v>0</v>
      </c>
      <c r="CQ265" s="156">
        <f t="shared" si="109"/>
        <v>0</v>
      </c>
    </row>
    <row r="266" spans="1:95" x14ac:dyDescent="0.2">
      <c r="A266" s="73">
        <v>3141</v>
      </c>
      <c r="B266" s="25" t="s">
        <v>987</v>
      </c>
      <c r="C266" s="25" t="s">
        <v>702</v>
      </c>
      <c r="D266" s="78"/>
      <c r="E266" s="78"/>
      <c r="F266" s="78"/>
      <c r="G266" s="78"/>
      <c r="H266" s="147">
        <f t="array" ref="H266">SUM(IF('SAP report test'!$A$2:$A$2298=$A266,IF('SAP report test'!$D$2:$D$2298="CI04",'SAP report test'!$N$2:$N$2298)))</f>
        <v>0</v>
      </c>
      <c r="I266" s="148"/>
      <c r="J266" s="148"/>
      <c r="K266" s="149"/>
      <c r="L266" s="147">
        <f>SUMIF(Balances!$A$5:$A$313,$A266,Balances!$P$5:$P$313)-SUMIF(Funding!$A$6:$A$294,$A266,Funding!$D$6:$D$294)</f>
        <v>0</v>
      </c>
      <c r="M266" s="148"/>
      <c r="N266" s="148"/>
      <c r="O266" s="149"/>
      <c r="P266" s="147">
        <f>SUMIF(Balances!$A$5:$A$313,$A266,Balances!$Q$5:$Q$313)-SUMIF(Funding!$A$6:$A$294,$A266,Funding!$E$6:$E$294)</f>
        <v>0</v>
      </c>
      <c r="Q266" s="148"/>
      <c r="R266" s="148"/>
      <c r="S266" s="149"/>
      <c r="T266" s="147">
        <f>SUMIF(Balances!$A$5:$A$313,$A266,Balances!$R$5:$R$313)-SUMIF(Funding!$A$6:$A$294,$A266,Funding!$F$6:$F$294)</f>
        <v>0</v>
      </c>
      <c r="U266" s="148"/>
      <c r="V266" s="148"/>
      <c r="W266" s="149"/>
      <c r="X266" s="147">
        <f>SUMIF(Balances!$A$7:$A$313,$A266,Balances!$S$7:$S$313)</f>
        <v>0</v>
      </c>
      <c r="Y266" s="148"/>
      <c r="Z266" s="148"/>
      <c r="AA266" s="149"/>
      <c r="AB266" s="147">
        <f>SUMIF(Balances!$A$7:$A$313,$A266,Balances!$T$7:$T$313)</f>
        <v>0</v>
      </c>
      <c r="AC266" s="148"/>
      <c r="AD266" s="148"/>
      <c r="AE266" s="149"/>
      <c r="AF266" s="147"/>
      <c r="AG266" s="148"/>
      <c r="AH266" s="148"/>
      <c r="AI266" s="149"/>
      <c r="AJ266" s="147">
        <f t="array" ref="AJ266">SUM(IF('SAP report test'!$A$2:$A$2298=$A266,IF('SAP report test'!$D$2:$D$2298="CI03",'SAP report test'!$N$2:$N$2298)))+SUMIF(Balances!$A$7:$A$313,$A266,Balances!$V$7:$V$313)</f>
        <v>0</v>
      </c>
      <c r="AK266" s="148"/>
      <c r="AL266" s="148"/>
      <c r="AM266" s="149"/>
      <c r="AN266" s="147">
        <f>SUMIF(Balances!$A$5:$A$313,$A266,Balances!$O$5:$O$313)-SUMIF(Funding!$A$6:$A$294,$A266,Funding!$K$6:$K$294)</f>
        <v>0</v>
      </c>
      <c r="AO266" s="148"/>
      <c r="AP266" s="148"/>
      <c r="AQ266" s="149"/>
      <c r="AS266" s="23">
        <f>SUM(D266:AQ267)</f>
        <v>0</v>
      </c>
      <c r="AT266" s="42"/>
      <c r="AU266" s="23">
        <f>SUM(AS266:AT266)</f>
        <v>0</v>
      </c>
      <c r="AW266" s="23">
        <f>SUM(AN266:AQ267)</f>
        <v>0</v>
      </c>
      <c r="AX266" s="23">
        <f>SUM(H266:K267)</f>
        <v>0</v>
      </c>
      <c r="AY266" s="23">
        <f>SUM(L266:O267)</f>
        <v>0</v>
      </c>
      <c r="AZ266" s="23">
        <f>SUM(P266:S267)</f>
        <v>0</v>
      </c>
      <c r="BA266" s="23">
        <f>SUM(T266:W267)</f>
        <v>0</v>
      </c>
      <c r="BB266" s="23">
        <f>SUM(X266:AA267)</f>
        <v>0</v>
      </c>
      <c r="BC266" s="23">
        <f>SUM(AB266:AE267)</f>
        <v>0</v>
      </c>
      <c r="BD266" s="23">
        <f>SUM(AF266:AI267)</f>
        <v>0</v>
      </c>
      <c r="BE266" s="23">
        <f>SUM(AJ266:AM267)</f>
        <v>0</v>
      </c>
      <c r="BF266" s="23">
        <f>SUM(AW266:BE266)</f>
        <v>0</v>
      </c>
      <c r="BG266" s="23">
        <f>SUM(AS266-BF266)</f>
        <v>0</v>
      </c>
      <c r="BH266" s="23">
        <f>SUM(AW266:BD266)</f>
        <v>0</v>
      </c>
      <c r="BJ266" s="23">
        <f t="shared" si="110"/>
        <v>0</v>
      </c>
      <c r="BK266" s="23">
        <f t="shared" si="111"/>
        <v>0</v>
      </c>
      <c r="BL266" s="23">
        <f t="shared" si="112"/>
        <v>0</v>
      </c>
      <c r="BM266" s="23">
        <f t="shared" si="113"/>
        <v>0</v>
      </c>
      <c r="BN266" s="23">
        <f t="shared" si="114"/>
        <v>0</v>
      </c>
      <c r="BO266" s="23">
        <f t="shared" si="115"/>
        <v>0</v>
      </c>
      <c r="BP266" s="23">
        <f t="shared" si="116"/>
        <v>0</v>
      </c>
      <c r="BQ266" s="23">
        <f t="shared" si="117"/>
        <v>0</v>
      </c>
      <c r="BR266" s="23">
        <f t="shared" si="129"/>
        <v>0</v>
      </c>
      <c r="BS266" s="23">
        <f t="shared" si="130"/>
        <v>0</v>
      </c>
      <c r="BT266" s="23">
        <f t="shared" si="131"/>
        <v>0</v>
      </c>
      <c r="BX266" s="73">
        <v>3141</v>
      </c>
      <c r="BY266" s="25" t="s">
        <v>987</v>
      </c>
      <c r="BZ266" s="23">
        <f t="shared" si="118"/>
        <v>0</v>
      </c>
      <c r="CA266" s="130">
        <f t="shared" si="119"/>
        <v>0</v>
      </c>
      <c r="CB266" s="156">
        <f t="shared" si="120"/>
        <v>0</v>
      </c>
      <c r="CC266" s="156">
        <f t="shared" si="121"/>
        <v>0</v>
      </c>
      <c r="CD266" s="156">
        <f t="shared" si="122"/>
        <v>0</v>
      </c>
      <c r="CE266" s="156">
        <f t="shared" si="123"/>
        <v>0</v>
      </c>
      <c r="CG266" s="156">
        <f t="shared" si="124"/>
        <v>0</v>
      </c>
      <c r="CH266" s="156">
        <f t="shared" si="125"/>
        <v>0</v>
      </c>
      <c r="CJ266" s="204" t="str">
        <f t="shared" si="126"/>
        <v>ok</v>
      </c>
      <c r="CK266" s="205">
        <f t="shared" si="108"/>
        <v>0</v>
      </c>
      <c r="CL266">
        <f t="shared" si="132"/>
        <v>0</v>
      </c>
      <c r="CN266" s="216">
        <f t="shared" si="127"/>
        <v>0</v>
      </c>
      <c r="CO266" s="216">
        <f t="shared" si="128"/>
        <v>0</v>
      </c>
      <c r="CP266" s="216">
        <f t="shared" si="107"/>
        <v>0</v>
      </c>
      <c r="CQ266" s="156">
        <f t="shared" si="109"/>
        <v>0</v>
      </c>
    </row>
    <row r="267" spans="1:95" x14ac:dyDescent="0.2">
      <c r="A267" s="73">
        <v>3141</v>
      </c>
      <c r="B267" s="25" t="s">
        <v>987</v>
      </c>
      <c r="C267" s="25" t="s">
        <v>703</v>
      </c>
      <c r="D267" s="78">
        <f t="array" ref="D267">SUM(IF('SAP report test'!$A$2:$A$2298=$A267,IF('SAP report test'!$D$2:$D$2298=D$3,'SAP report test'!$N$2:$N$2298)))-SUM(H267,L267,P267,T267,X267,AB267,AF267,AJ267,AN267)</f>
        <v>0</v>
      </c>
      <c r="E267" s="78">
        <f t="array" ref="E267">SUM(IF('SAP report test'!$A$2:$A$2298=$A267,IF('SAP report test'!$D$2:$D$2298=E$3,'SAP report test'!$N$2:$N$2298)))-SUM(I267,M267,Q267,U267,Y267,AC267,AG267,AK267,AO267)</f>
        <v>0</v>
      </c>
      <c r="F267" s="78">
        <f t="array" ref="F267">SUM(IF('SAP report test'!$A$2:$A$2298=$A267,IF('SAP report test'!$D$2:$D$2298=F$3,'SAP report test'!$N$2:$N$2298)))-SUM(J267,N267,R267,V267,Z267,AD267,AH267,AL267,AP267)</f>
        <v>0</v>
      </c>
      <c r="G267" s="78">
        <f t="array" ref="G267">SUM(IF('SAP report test'!$A$2:$A$2298=$A267,IF('SAP report test'!$D$2:$D$2298=G$3,'SAP report test'!$N$2:$N$2298)))-SUM(K267,O267,S267,W267,AA267,AE267,AI267,AM267,AQ267)</f>
        <v>0</v>
      </c>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S267" s="23"/>
      <c r="AT267" s="42"/>
      <c r="BJ267" s="23">
        <f t="shared" si="110"/>
        <v>0</v>
      </c>
      <c r="BK267" s="23">
        <f t="shared" si="111"/>
        <v>0</v>
      </c>
      <c r="BL267" s="23">
        <f t="shared" si="112"/>
        <v>0</v>
      </c>
      <c r="BM267" s="23">
        <f t="shared" si="113"/>
        <v>0</v>
      </c>
      <c r="BN267" s="23">
        <f t="shared" si="114"/>
        <v>0</v>
      </c>
      <c r="BO267" s="23">
        <f t="shared" si="115"/>
        <v>0</v>
      </c>
      <c r="BP267" s="23">
        <f t="shared" si="116"/>
        <v>0</v>
      </c>
      <c r="BQ267" s="23">
        <f t="shared" si="117"/>
        <v>0</v>
      </c>
      <c r="BR267" s="23">
        <f t="shared" si="129"/>
        <v>0</v>
      </c>
      <c r="BS267" s="23">
        <f t="shared" si="130"/>
        <v>0</v>
      </c>
      <c r="BT267" s="23">
        <f t="shared" si="131"/>
        <v>0</v>
      </c>
      <c r="BX267" s="73">
        <v>3141</v>
      </c>
      <c r="BY267" s="25" t="s">
        <v>987</v>
      </c>
      <c r="BZ267" s="23">
        <f t="shared" si="118"/>
        <v>0</v>
      </c>
      <c r="CA267" s="130">
        <f t="shared" si="119"/>
        <v>0</v>
      </c>
      <c r="CB267" s="156">
        <f t="shared" si="120"/>
        <v>0</v>
      </c>
      <c r="CC267" s="156">
        <f t="shared" si="121"/>
        <v>0</v>
      </c>
      <c r="CD267" s="156">
        <f t="shared" si="122"/>
        <v>0</v>
      </c>
      <c r="CE267" s="156">
        <f t="shared" si="123"/>
        <v>0</v>
      </c>
      <c r="CG267" s="156">
        <f t="shared" si="124"/>
        <v>0</v>
      </c>
      <c r="CH267" s="156">
        <f t="shared" si="125"/>
        <v>0</v>
      </c>
      <c r="CJ267" s="204" t="str">
        <f t="shared" si="126"/>
        <v>ok</v>
      </c>
      <c r="CK267" s="205">
        <f t="shared" si="108"/>
        <v>0</v>
      </c>
      <c r="CL267">
        <f t="shared" si="132"/>
        <v>0</v>
      </c>
      <c r="CN267" s="216">
        <f t="shared" si="127"/>
        <v>0</v>
      </c>
      <c r="CO267" s="216">
        <f t="shared" si="128"/>
        <v>0</v>
      </c>
      <c r="CP267" s="216">
        <f t="shared" si="107"/>
        <v>0</v>
      </c>
      <c r="CQ267" s="156">
        <f t="shared" si="109"/>
        <v>0</v>
      </c>
    </row>
    <row r="268" spans="1:95" x14ac:dyDescent="0.2">
      <c r="A268" s="73">
        <v>3142</v>
      </c>
      <c r="B268" s="25" t="s">
        <v>988</v>
      </c>
      <c r="C268" s="25" t="s">
        <v>702</v>
      </c>
      <c r="D268" s="78"/>
      <c r="E268" s="78"/>
      <c r="F268" s="78"/>
      <c r="G268" s="78"/>
      <c r="H268" s="147">
        <f t="array" ref="H268">SUM(IF('SAP report test'!$A$2:$A$2298=$A268,IF('SAP report test'!$D$2:$D$2298="CI04",'SAP report test'!$N$2:$N$2298)))</f>
        <v>0</v>
      </c>
      <c r="I268" s="148"/>
      <c r="J268" s="148"/>
      <c r="K268" s="149"/>
      <c r="L268" s="147">
        <f>SUMIF(Balances!$A$5:$A$313,$A268,Balances!$P$5:$P$313)-SUMIF(Funding!$A$6:$A$294,$A268,Funding!$D$6:$D$294)</f>
        <v>0</v>
      </c>
      <c r="M268" s="148"/>
      <c r="N268" s="148"/>
      <c r="O268" s="149"/>
      <c r="P268" s="147">
        <f>SUMIF(Balances!$A$5:$A$313,$A268,Balances!$Q$5:$Q$313)-SUMIF(Funding!$A$6:$A$294,$A268,Funding!$E$6:$E$294)</f>
        <v>0</v>
      </c>
      <c r="Q268" s="148"/>
      <c r="R268" s="148"/>
      <c r="S268" s="149"/>
      <c r="T268" s="147">
        <f>SUMIF(Balances!$A$5:$A$313,$A268,Balances!$R$5:$R$313)-SUMIF(Funding!$A$6:$A$294,$A268,Funding!$F$6:$F$294)</f>
        <v>0</v>
      </c>
      <c r="U268" s="148"/>
      <c r="V268" s="148"/>
      <c r="W268" s="149"/>
      <c r="X268" s="147">
        <f>SUMIF(Balances!$A$7:$A$313,$A268,Balances!$S$7:$S$313)</f>
        <v>0</v>
      </c>
      <c r="Y268" s="148"/>
      <c r="Z268" s="148"/>
      <c r="AA268" s="149"/>
      <c r="AB268" s="147">
        <f>SUMIF(Balances!$A$7:$A$313,$A268,Balances!$T$7:$T$313)</f>
        <v>0</v>
      </c>
      <c r="AC268" s="148"/>
      <c r="AD268" s="148"/>
      <c r="AE268" s="149"/>
      <c r="AF268" s="147"/>
      <c r="AG268" s="148"/>
      <c r="AH268" s="148"/>
      <c r="AI268" s="149"/>
      <c r="AJ268" s="147">
        <f t="array" ref="AJ268">SUM(IF('SAP report test'!$A$2:$A$2298=$A268,IF('SAP report test'!$D$2:$D$2298="CI03",'SAP report test'!$N$2:$N$2298)))+SUMIF(Balances!$A$7:$A$313,$A268,Balances!$V$7:$V$313)</f>
        <v>0</v>
      </c>
      <c r="AK268" s="148"/>
      <c r="AL268" s="148"/>
      <c r="AM268" s="149"/>
      <c r="AN268" s="147">
        <f>SUMIF(Balances!$A$5:$A$313,$A268,Balances!$O$5:$O$313)-SUMIF(Funding!$A$6:$A$294,$A268,Funding!$K$6:$K$294)</f>
        <v>-10868.75</v>
      </c>
      <c r="AO268" s="148"/>
      <c r="AP268" s="148"/>
      <c r="AQ268" s="149"/>
      <c r="AS268" s="23">
        <f>SUM(D268:AQ269)</f>
        <v>-10868.75</v>
      </c>
      <c r="AT268" s="130"/>
      <c r="AU268" s="23">
        <f>SUM(AS268:AT268)</f>
        <v>-10868.75</v>
      </c>
      <c r="AW268" s="23">
        <f>SUM(AN268:AQ269)</f>
        <v>-10868.75</v>
      </c>
      <c r="AX268" s="23">
        <f>SUM(H268:K269)</f>
        <v>0</v>
      </c>
      <c r="AY268" s="23">
        <f>SUM(L268:O269)</f>
        <v>0</v>
      </c>
      <c r="AZ268" s="23">
        <f>SUM(P268:S269)</f>
        <v>0</v>
      </c>
      <c r="BA268" s="23">
        <f>SUM(T268:W269)</f>
        <v>0</v>
      </c>
      <c r="BB268" s="23">
        <f>SUM(X268:AA269)</f>
        <v>0</v>
      </c>
      <c r="BC268" s="23">
        <f>SUM(AB268:AE269)</f>
        <v>0</v>
      </c>
      <c r="BD268" s="23">
        <f>SUM(AF268:AI269)</f>
        <v>0</v>
      </c>
      <c r="BE268" s="23">
        <f>SUM(AJ268:AM269)</f>
        <v>0</v>
      </c>
      <c r="BF268" s="23">
        <f>SUM(AW268:BE268)</f>
        <v>-10868.75</v>
      </c>
      <c r="BG268" s="23">
        <f>SUM(AS268-BF268)</f>
        <v>0</v>
      </c>
      <c r="BH268" s="23">
        <f>SUM(AW268:BD268)</f>
        <v>-10868.75</v>
      </c>
      <c r="BJ268" s="23">
        <f t="shared" si="110"/>
        <v>-10868.75</v>
      </c>
      <c r="BK268" s="23">
        <f t="shared" si="111"/>
        <v>0</v>
      </c>
      <c r="BL268" s="23">
        <f t="shared" si="112"/>
        <v>0</v>
      </c>
      <c r="BM268" s="23">
        <f t="shared" si="113"/>
        <v>0</v>
      </c>
      <c r="BN268" s="23">
        <f t="shared" si="114"/>
        <v>0</v>
      </c>
      <c r="BO268" s="23">
        <f t="shared" si="115"/>
        <v>0</v>
      </c>
      <c r="BP268" s="23">
        <f t="shared" si="116"/>
        <v>0</v>
      </c>
      <c r="BQ268" s="23">
        <f t="shared" si="117"/>
        <v>0</v>
      </c>
      <c r="BR268" s="23">
        <f t="shared" si="129"/>
        <v>-10868.75</v>
      </c>
      <c r="BS268" s="23">
        <f t="shared" si="130"/>
        <v>0</v>
      </c>
      <c r="BT268" s="23">
        <f t="shared" si="131"/>
        <v>-10868.75</v>
      </c>
      <c r="BX268" s="73">
        <v>3142</v>
      </c>
      <c r="BY268" s="25" t="s">
        <v>988</v>
      </c>
      <c r="BZ268" s="23">
        <f t="shared" si="118"/>
        <v>-10868.75</v>
      </c>
      <c r="CA268" s="130">
        <f t="shared" si="119"/>
        <v>0</v>
      </c>
      <c r="CB268" s="156">
        <f t="shared" si="120"/>
        <v>-10868.75</v>
      </c>
      <c r="CC268" s="156">
        <f t="shared" si="121"/>
        <v>-10869</v>
      </c>
      <c r="CD268" s="156">
        <f t="shared" si="122"/>
        <v>0</v>
      </c>
      <c r="CE268" s="156">
        <f t="shared" si="123"/>
        <v>-10869</v>
      </c>
      <c r="CG268" s="156">
        <f t="shared" si="124"/>
        <v>0.25</v>
      </c>
      <c r="CH268" s="156">
        <f t="shared" si="125"/>
        <v>0</v>
      </c>
      <c r="CJ268" s="204" t="str">
        <f t="shared" si="126"/>
        <v>ok</v>
      </c>
      <c r="CK268" s="205">
        <f t="shared" si="108"/>
        <v>0</v>
      </c>
      <c r="CL268">
        <f t="shared" si="132"/>
        <v>0</v>
      </c>
      <c r="CN268" s="216">
        <f t="shared" si="127"/>
        <v>-10868.75</v>
      </c>
      <c r="CO268" s="216">
        <f t="shared" si="128"/>
        <v>0</v>
      </c>
      <c r="CP268" s="216">
        <f t="shared" si="107"/>
        <v>-10868.75</v>
      </c>
      <c r="CQ268" s="156">
        <f t="shared" si="109"/>
        <v>0</v>
      </c>
    </row>
    <row r="269" spans="1:95" x14ac:dyDescent="0.2">
      <c r="A269" s="73">
        <v>3142</v>
      </c>
      <c r="B269" s="25" t="s">
        <v>988</v>
      </c>
      <c r="C269" s="25" t="s">
        <v>703</v>
      </c>
      <c r="D269" s="78">
        <f t="array" ref="D269">SUM(IF('SAP report test'!$A$2:$A$2298=$A269,IF('SAP report test'!$D$2:$D$2298=D$3,'SAP report test'!$N$2:$N$2298)))-SUM(H269,L269,P269,T269,X269,AB269,AF269,AJ269,AN269)</f>
        <v>0</v>
      </c>
      <c r="E269" s="78">
        <f t="array" ref="E269">SUM(IF('SAP report test'!$A$2:$A$2298=$A269,IF('SAP report test'!$D$2:$D$2298=E$3,'SAP report test'!$N$2:$N$2298)))-SUM(I269,M269,Q269,U269,Y269,AC269,AG269,AK269,AO269)</f>
        <v>0</v>
      </c>
      <c r="F269" s="78">
        <f t="array" ref="F269">SUM(IF('SAP report test'!$A$2:$A$2298=$A269,IF('SAP report test'!$D$2:$D$2298=F$3,'SAP report test'!$N$2:$N$2298)))-SUM(J269,N269,R269,V269,Z269,AD269,AH269,AL269,AP269)</f>
        <v>0</v>
      </c>
      <c r="G269" s="78">
        <f t="array" ref="G269">SUM(IF('SAP report test'!$A$2:$A$2298=$A269,IF('SAP report test'!$D$2:$D$2298=G$3,'SAP report test'!$N$2:$N$2298)))-SUM(K269,O269,S269,W269,AA269,AE269,AI269,AM269,AQ269)</f>
        <v>0</v>
      </c>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S269" s="23"/>
      <c r="AT269" s="42"/>
      <c r="BJ269" s="23">
        <f t="shared" si="110"/>
        <v>0</v>
      </c>
      <c r="BK269" s="23">
        <f t="shared" si="111"/>
        <v>0</v>
      </c>
      <c r="BL269" s="23">
        <f t="shared" si="112"/>
        <v>0</v>
      </c>
      <c r="BM269" s="23">
        <f t="shared" si="113"/>
        <v>0</v>
      </c>
      <c r="BN269" s="23">
        <f t="shared" si="114"/>
        <v>0</v>
      </c>
      <c r="BO269" s="23">
        <f t="shared" si="115"/>
        <v>0</v>
      </c>
      <c r="BP269" s="23">
        <f t="shared" si="116"/>
        <v>0</v>
      </c>
      <c r="BQ269" s="23">
        <f t="shared" si="117"/>
        <v>0</v>
      </c>
      <c r="BR269" s="23">
        <f t="shared" si="129"/>
        <v>0</v>
      </c>
      <c r="BS269" s="23">
        <f t="shared" si="130"/>
        <v>0</v>
      </c>
      <c r="BT269" s="23">
        <f t="shared" si="131"/>
        <v>0</v>
      </c>
      <c r="BX269" s="94">
        <v>3142</v>
      </c>
      <c r="BY269" s="93" t="s">
        <v>988</v>
      </c>
      <c r="BZ269" s="23">
        <f t="shared" si="118"/>
        <v>0</v>
      </c>
      <c r="CA269" s="130">
        <f t="shared" si="119"/>
        <v>0</v>
      </c>
      <c r="CB269" s="156">
        <f t="shared" si="120"/>
        <v>0</v>
      </c>
      <c r="CC269" s="156">
        <f t="shared" si="121"/>
        <v>0</v>
      </c>
      <c r="CD269" s="156">
        <f t="shared" si="122"/>
        <v>0</v>
      </c>
      <c r="CE269" s="156">
        <f t="shared" si="123"/>
        <v>0</v>
      </c>
      <c r="CG269" s="156">
        <f t="shared" si="124"/>
        <v>0</v>
      </c>
      <c r="CH269" s="156">
        <f t="shared" si="125"/>
        <v>0</v>
      </c>
      <c r="CJ269" s="204" t="str">
        <f t="shared" si="126"/>
        <v>ok</v>
      </c>
      <c r="CK269" s="205">
        <f t="shared" si="108"/>
        <v>0</v>
      </c>
      <c r="CL269">
        <f t="shared" si="132"/>
        <v>0</v>
      </c>
      <c r="CN269" s="216">
        <f t="shared" si="127"/>
        <v>0</v>
      </c>
      <c r="CO269" s="216">
        <f t="shared" si="128"/>
        <v>0</v>
      </c>
      <c r="CP269" s="216">
        <f t="shared" si="107"/>
        <v>0</v>
      </c>
      <c r="CQ269" s="156">
        <f t="shared" si="109"/>
        <v>0</v>
      </c>
    </row>
    <row r="270" spans="1:95" x14ac:dyDescent="0.2">
      <c r="A270" s="73">
        <v>3144</v>
      </c>
      <c r="B270" s="25" t="s">
        <v>989</v>
      </c>
      <c r="C270" s="25" t="s">
        <v>702</v>
      </c>
      <c r="D270" s="78"/>
      <c r="E270" s="78"/>
      <c r="F270" s="78"/>
      <c r="G270" s="78"/>
      <c r="H270" s="147">
        <f t="array" ref="H270">SUM(IF('SAP report test'!$A$2:$A$2298=$A270,IF('SAP report test'!$D$2:$D$2298="CI04",'SAP report test'!$N$2:$N$2298)))</f>
        <v>0</v>
      </c>
      <c r="I270" s="148"/>
      <c r="J270" s="148"/>
      <c r="K270" s="149"/>
      <c r="L270" s="147">
        <f>SUMIF(Balances!$A$5:$A$313,$A270,Balances!$P$5:$P$313)-SUMIF(Funding!$A$6:$A$294,$A270,Funding!$D$6:$D$294)</f>
        <v>0</v>
      </c>
      <c r="M270" s="148"/>
      <c r="N270" s="148"/>
      <c r="O270" s="149"/>
      <c r="P270" s="147">
        <f>SUMIF(Balances!$A$5:$A$313,$A270,Balances!$Q$5:$Q$313)-SUMIF(Funding!$A$6:$A$294,$A270,Funding!$E$6:$E$294)</f>
        <v>0</v>
      </c>
      <c r="Q270" s="148"/>
      <c r="R270" s="148"/>
      <c r="S270" s="149"/>
      <c r="T270" s="147">
        <f>SUMIF(Balances!$A$5:$A$313,$A270,Balances!$R$5:$R$313)-SUMIF(Funding!$A$6:$A$294,$A270,Funding!$F$6:$F$294)</f>
        <v>0</v>
      </c>
      <c r="U270" s="148"/>
      <c r="V270" s="148"/>
      <c r="W270" s="149"/>
      <c r="X270" s="147">
        <f>SUMIF(Balances!$A$7:$A$313,$A270,Balances!$S$7:$S$313)</f>
        <v>0</v>
      </c>
      <c r="Y270" s="148"/>
      <c r="Z270" s="148"/>
      <c r="AA270" s="149"/>
      <c r="AB270" s="147">
        <f>SUMIF(Balances!$A$7:$A$313,$A270,Balances!$T$7:$T$313)</f>
        <v>0</v>
      </c>
      <c r="AC270" s="148"/>
      <c r="AD270" s="148"/>
      <c r="AE270" s="149"/>
      <c r="AF270" s="147"/>
      <c r="AG270" s="148"/>
      <c r="AH270" s="148"/>
      <c r="AI270" s="149"/>
      <c r="AJ270" s="147">
        <f t="array" ref="AJ270">SUM(IF('SAP report test'!$A$2:$A$2298=$A270,IF('SAP report test'!$D$2:$D$2298="CI03",'SAP report test'!$N$2:$N$2298)))+SUMIF(Balances!$A$7:$A$313,$A270,Balances!$V$7:$V$313)</f>
        <v>0</v>
      </c>
      <c r="AK270" s="148"/>
      <c r="AL270" s="148"/>
      <c r="AM270" s="149"/>
      <c r="AN270" s="147">
        <f>SUMIF(Balances!$A$5:$A$313,$A270,Balances!$O$5:$O$313)-SUMIF(Funding!$A$6:$A$294,$A270,Funding!$K$6:$K$294)</f>
        <v>0</v>
      </c>
      <c r="AO270" s="148"/>
      <c r="AP270" s="148"/>
      <c r="AQ270" s="149"/>
      <c r="AS270" s="23">
        <f>SUM(D270:AQ271)</f>
        <v>0</v>
      </c>
      <c r="AT270" s="42"/>
      <c r="AU270" s="23">
        <f>SUM(AS270:AT270)</f>
        <v>0</v>
      </c>
      <c r="AW270" s="23">
        <f>SUM(AN270:AQ271)</f>
        <v>0</v>
      </c>
      <c r="AX270" s="23">
        <f>SUM(H270:K271)</f>
        <v>0</v>
      </c>
      <c r="AY270" s="23">
        <f>SUM(L270:O271)</f>
        <v>0</v>
      </c>
      <c r="AZ270" s="23">
        <f>SUM(P270:S271)</f>
        <v>0</v>
      </c>
      <c r="BA270" s="23">
        <f>SUM(T270:W271)</f>
        <v>0</v>
      </c>
      <c r="BB270" s="23">
        <f>SUM(X270:AA271)</f>
        <v>0</v>
      </c>
      <c r="BC270" s="23">
        <f>SUM(AB270:AE271)</f>
        <v>0</v>
      </c>
      <c r="BD270" s="23">
        <f>SUM(AF270:AI271)</f>
        <v>0</v>
      </c>
      <c r="BE270" s="23">
        <f>SUM(AJ270:AM271)</f>
        <v>0</v>
      </c>
      <c r="BF270" s="23">
        <f>SUM(AW270:BE270)</f>
        <v>0</v>
      </c>
      <c r="BG270" s="23">
        <f>SUM(AS270-BF270)</f>
        <v>0</v>
      </c>
      <c r="BH270" s="23">
        <f>SUM(AW270:BD270)</f>
        <v>0</v>
      </c>
      <c r="BJ270" s="23">
        <f t="shared" si="110"/>
        <v>0</v>
      </c>
      <c r="BK270" s="23">
        <f t="shared" si="111"/>
        <v>0</v>
      </c>
      <c r="BL270" s="23">
        <f t="shared" si="112"/>
        <v>0</v>
      </c>
      <c r="BM270" s="23">
        <f t="shared" si="113"/>
        <v>0</v>
      </c>
      <c r="BN270" s="23">
        <f t="shared" si="114"/>
        <v>0</v>
      </c>
      <c r="BO270" s="23">
        <f t="shared" si="115"/>
        <v>0</v>
      </c>
      <c r="BP270" s="23">
        <f t="shared" si="116"/>
        <v>0</v>
      </c>
      <c r="BQ270" s="23">
        <f t="shared" si="117"/>
        <v>0</v>
      </c>
      <c r="BR270" s="23">
        <f t="shared" si="129"/>
        <v>0</v>
      </c>
      <c r="BS270" s="23">
        <f t="shared" si="130"/>
        <v>0</v>
      </c>
      <c r="BT270" s="23">
        <f t="shared" si="131"/>
        <v>0</v>
      </c>
      <c r="BX270" s="73">
        <v>3144</v>
      </c>
      <c r="BY270" s="25" t="s">
        <v>989</v>
      </c>
      <c r="BZ270" s="23">
        <f t="shared" si="118"/>
        <v>0</v>
      </c>
      <c r="CA270" s="130">
        <f t="shared" si="119"/>
        <v>0</v>
      </c>
      <c r="CB270" s="156">
        <f t="shared" si="120"/>
        <v>0</v>
      </c>
      <c r="CC270" s="156">
        <f t="shared" si="121"/>
        <v>0</v>
      </c>
      <c r="CD270" s="156">
        <f t="shared" si="122"/>
        <v>0</v>
      </c>
      <c r="CE270" s="156">
        <f t="shared" si="123"/>
        <v>0</v>
      </c>
      <c r="CG270" s="156">
        <f t="shared" si="124"/>
        <v>0</v>
      </c>
      <c r="CH270" s="156">
        <f t="shared" si="125"/>
        <v>0</v>
      </c>
      <c r="CJ270" s="204" t="str">
        <f t="shared" si="126"/>
        <v>ok</v>
      </c>
      <c r="CK270" s="205">
        <f t="shared" si="108"/>
        <v>0</v>
      </c>
      <c r="CL270">
        <f t="shared" si="132"/>
        <v>0</v>
      </c>
      <c r="CN270" s="216">
        <f t="shared" si="127"/>
        <v>0</v>
      </c>
      <c r="CO270" s="216">
        <f t="shared" si="128"/>
        <v>0</v>
      </c>
      <c r="CP270" s="216">
        <f t="shared" si="107"/>
        <v>0</v>
      </c>
      <c r="CQ270" s="156">
        <f t="shared" si="109"/>
        <v>0</v>
      </c>
    </row>
    <row r="271" spans="1:95" x14ac:dyDescent="0.2">
      <c r="A271" s="73">
        <v>3144</v>
      </c>
      <c r="B271" s="25" t="s">
        <v>989</v>
      </c>
      <c r="C271" s="25" t="s">
        <v>703</v>
      </c>
      <c r="D271" s="78">
        <f t="array" ref="D271">SUM(IF('SAP report test'!$A$2:$A$2298=$A271,IF('SAP report test'!$D$2:$D$2298=D$3,'SAP report test'!$N$2:$N$2298)))-SUM(H271,L271,P271,T271,X271,AB271,AF271,AJ271,AN271)</f>
        <v>0</v>
      </c>
      <c r="E271" s="78">
        <f t="array" ref="E271">SUM(IF('SAP report test'!$A$2:$A$2298=$A271,IF('SAP report test'!$D$2:$D$2298=E$3,'SAP report test'!$N$2:$N$2298)))-SUM(I271,M271,Q271,U271,Y271,AC271,AG271,AK271,AO271)</f>
        <v>0</v>
      </c>
      <c r="F271" s="78">
        <f t="array" ref="F271">SUM(IF('SAP report test'!$A$2:$A$2298=$A271,IF('SAP report test'!$D$2:$D$2298=F$3,'SAP report test'!$N$2:$N$2298)))-SUM(J271,N271,R271,V271,Z271,AD271,AH271,AL271,AP271)</f>
        <v>0</v>
      </c>
      <c r="G271" s="78">
        <f t="array" ref="G271">SUM(IF('SAP report test'!$A$2:$A$2298=$A271,IF('SAP report test'!$D$2:$D$2298=G$3,'SAP report test'!$N$2:$N$2298)))-SUM(K271,O271,S271,W271,AA271,AE271,AI271,AM271,AQ271)</f>
        <v>0</v>
      </c>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S271" s="23"/>
      <c r="AT271" s="42"/>
      <c r="BJ271" s="23">
        <f t="shared" si="110"/>
        <v>0</v>
      </c>
      <c r="BK271" s="23">
        <f t="shared" si="111"/>
        <v>0</v>
      </c>
      <c r="BL271" s="23">
        <f t="shared" si="112"/>
        <v>0</v>
      </c>
      <c r="BM271" s="23">
        <f t="shared" si="113"/>
        <v>0</v>
      </c>
      <c r="BN271" s="23">
        <f t="shared" si="114"/>
        <v>0</v>
      </c>
      <c r="BO271" s="23">
        <f t="shared" si="115"/>
        <v>0</v>
      </c>
      <c r="BP271" s="23">
        <f t="shared" si="116"/>
        <v>0</v>
      </c>
      <c r="BQ271" s="23">
        <f t="shared" si="117"/>
        <v>0</v>
      </c>
      <c r="BR271" s="23">
        <f t="shared" si="129"/>
        <v>0</v>
      </c>
      <c r="BS271" s="23">
        <f t="shared" si="130"/>
        <v>0</v>
      </c>
      <c r="BT271" s="23">
        <f t="shared" si="131"/>
        <v>0</v>
      </c>
      <c r="BX271" s="73">
        <v>3144</v>
      </c>
      <c r="BY271" s="25" t="s">
        <v>989</v>
      </c>
      <c r="BZ271" s="23">
        <f t="shared" si="118"/>
        <v>0</v>
      </c>
      <c r="CA271" s="130">
        <f t="shared" si="119"/>
        <v>0</v>
      </c>
      <c r="CB271" s="156">
        <f t="shared" si="120"/>
        <v>0</v>
      </c>
      <c r="CC271" s="156">
        <f t="shared" si="121"/>
        <v>0</v>
      </c>
      <c r="CD271" s="156">
        <f t="shared" si="122"/>
        <v>0</v>
      </c>
      <c r="CE271" s="156">
        <f t="shared" si="123"/>
        <v>0</v>
      </c>
      <c r="CG271" s="156">
        <f t="shared" si="124"/>
        <v>0</v>
      </c>
      <c r="CH271" s="156">
        <f t="shared" si="125"/>
        <v>0</v>
      </c>
      <c r="CJ271" s="204" t="str">
        <f t="shared" si="126"/>
        <v>ok</v>
      </c>
      <c r="CK271" s="205">
        <f t="shared" si="108"/>
        <v>0</v>
      </c>
      <c r="CL271">
        <f t="shared" si="132"/>
        <v>0</v>
      </c>
      <c r="CN271" s="216">
        <f t="shared" si="127"/>
        <v>0</v>
      </c>
      <c r="CO271" s="216">
        <f t="shared" si="128"/>
        <v>0</v>
      </c>
      <c r="CP271" s="216">
        <f t="shared" si="107"/>
        <v>0</v>
      </c>
      <c r="CQ271" s="156">
        <f t="shared" si="109"/>
        <v>0</v>
      </c>
    </row>
    <row r="272" spans="1:95" x14ac:dyDescent="0.2">
      <c r="A272" s="73">
        <v>3145</v>
      </c>
      <c r="B272" s="25" t="s">
        <v>990</v>
      </c>
      <c r="C272" s="25" t="s">
        <v>702</v>
      </c>
      <c r="D272" s="78"/>
      <c r="E272" s="78"/>
      <c r="F272" s="78"/>
      <c r="G272" s="78"/>
      <c r="H272" s="147">
        <f t="array" ref="H272">SUM(IF('SAP report test'!$A$2:$A$2298=$A272,IF('SAP report test'!$D$2:$D$2298="CI04",'SAP report test'!$N$2:$N$2298)))</f>
        <v>-79099</v>
      </c>
      <c r="I272" s="148"/>
      <c r="J272" s="148"/>
      <c r="K272" s="149"/>
      <c r="L272" s="147">
        <f>SUMIF(Balances!$A$5:$A$313,$A272,Balances!$P$5:$P$313)-SUMIF(Funding!$A$6:$A$294,$A272,Funding!$D$6:$D$294)</f>
        <v>0</v>
      </c>
      <c r="M272" s="148"/>
      <c r="N272" s="148"/>
      <c r="O272" s="149"/>
      <c r="P272" s="147">
        <f>SUMIF(Balances!$A$5:$A$313,$A272,Balances!$Q$5:$Q$313)-SUMIF(Funding!$A$6:$A$294,$A272,Funding!$E$6:$E$294)</f>
        <v>0</v>
      </c>
      <c r="Q272" s="148"/>
      <c r="R272" s="148"/>
      <c r="S272" s="149"/>
      <c r="T272" s="147">
        <f>SUMIF(Balances!$A$5:$A$313,$A272,Balances!$R$5:$R$313)-SUMIF(Funding!$A$6:$A$294,$A272,Funding!$F$6:$F$294)</f>
        <v>0</v>
      </c>
      <c r="U272" s="148"/>
      <c r="V272" s="148"/>
      <c r="W272" s="149"/>
      <c r="X272" s="147">
        <f>SUMIF(Balances!$A$7:$A$313,$A272,Balances!$S$7:$S$313)</f>
        <v>0</v>
      </c>
      <c r="Y272" s="148"/>
      <c r="Z272" s="148"/>
      <c r="AA272" s="149"/>
      <c r="AB272" s="147">
        <f>SUMIF(Balances!$A$7:$A$313,$A272,Balances!$T$7:$T$313)</f>
        <v>0</v>
      </c>
      <c r="AC272" s="148"/>
      <c r="AD272" s="148"/>
      <c r="AE272" s="149"/>
      <c r="AF272" s="147"/>
      <c r="AG272" s="148"/>
      <c r="AH272" s="148"/>
      <c r="AI272" s="149"/>
      <c r="AJ272" s="147">
        <f t="array" ref="AJ272">SUM(IF('SAP report test'!$A$2:$A$2298=$A272,IF('SAP report test'!$D$2:$D$2298="CI03",'SAP report test'!$N$2:$N$2298)))+SUMIF(Balances!$A$7:$A$313,$A272,Balances!$V$7:$V$313)</f>
        <v>0</v>
      </c>
      <c r="AK272" s="148"/>
      <c r="AL272" s="148"/>
      <c r="AM272" s="149"/>
      <c r="AN272" s="147">
        <f>SUMIF(Balances!$A$5:$A$313,$A272,Balances!$O$5:$O$313)-SUMIF(Funding!$A$6:$A$294,$A272,Funding!$K$6:$K$294)</f>
        <v>-15121.5</v>
      </c>
      <c r="AO272" s="148"/>
      <c r="AP272" s="148"/>
      <c r="AQ272" s="149"/>
      <c r="AS272" s="23">
        <f>SUM(D272:AQ273)</f>
        <v>0.30000000000291038</v>
      </c>
      <c r="AT272" s="42"/>
      <c r="AU272" s="23">
        <f>SUM(AS272:AT272)</f>
        <v>0.30000000000291038</v>
      </c>
      <c r="AW272" s="23">
        <f>SUM(AN272:AQ273)</f>
        <v>0.5</v>
      </c>
      <c r="AX272" s="23">
        <f>SUM(H272:K273)</f>
        <v>0</v>
      </c>
      <c r="AY272" s="23">
        <f>SUM(L272:O273)</f>
        <v>0</v>
      </c>
      <c r="AZ272" s="23">
        <f>SUM(P272:S273)</f>
        <v>0</v>
      </c>
      <c r="BA272" s="23">
        <f>SUM(T272:W273)</f>
        <v>0</v>
      </c>
      <c r="BB272" s="23">
        <f>SUM(X272:AA273)</f>
        <v>0</v>
      </c>
      <c r="BC272" s="23">
        <f>SUM(AB272:AE273)</f>
        <v>0</v>
      </c>
      <c r="BD272" s="23">
        <f>SUM(AF272:AI273)</f>
        <v>0</v>
      </c>
      <c r="BE272" s="23">
        <f>SUM(AJ272:AM273)</f>
        <v>0</v>
      </c>
      <c r="BF272" s="23">
        <f>SUM(AW272:BE272)</f>
        <v>0.5</v>
      </c>
      <c r="BG272" s="23">
        <f>SUM(AS272-BF272)</f>
        <v>-0.19999999999708962</v>
      </c>
      <c r="BH272" s="23">
        <f>SUM(AW272:BD272)</f>
        <v>0.5</v>
      </c>
      <c r="BJ272" s="23">
        <f t="shared" si="110"/>
        <v>0.5</v>
      </c>
      <c r="BK272" s="23">
        <f t="shared" si="111"/>
        <v>0</v>
      </c>
      <c r="BL272" s="23">
        <f t="shared" si="112"/>
        <v>0</v>
      </c>
      <c r="BM272" s="23">
        <f t="shared" si="113"/>
        <v>0</v>
      </c>
      <c r="BN272" s="23">
        <f t="shared" si="114"/>
        <v>0</v>
      </c>
      <c r="BO272" s="23">
        <f t="shared" si="115"/>
        <v>0</v>
      </c>
      <c r="BP272" s="23">
        <f t="shared" si="116"/>
        <v>0</v>
      </c>
      <c r="BQ272" s="23">
        <f t="shared" si="117"/>
        <v>0</v>
      </c>
      <c r="BR272" s="23">
        <f t="shared" si="129"/>
        <v>0.5</v>
      </c>
      <c r="BS272" s="23">
        <f t="shared" si="130"/>
        <v>-0.19999999999708962</v>
      </c>
      <c r="BT272" s="23">
        <f t="shared" si="131"/>
        <v>0.5</v>
      </c>
      <c r="BX272" s="94">
        <v>3145</v>
      </c>
      <c r="BY272" s="93" t="s">
        <v>990</v>
      </c>
      <c r="BZ272" s="23">
        <f t="shared" si="118"/>
        <v>0.5</v>
      </c>
      <c r="CA272" s="130">
        <f t="shared" si="119"/>
        <v>0</v>
      </c>
      <c r="CB272" s="156">
        <f t="shared" si="120"/>
        <v>0.5</v>
      </c>
      <c r="CC272" s="156">
        <f t="shared" si="121"/>
        <v>1</v>
      </c>
      <c r="CD272" s="156">
        <f t="shared" si="122"/>
        <v>0</v>
      </c>
      <c r="CE272" s="156">
        <f t="shared" si="123"/>
        <v>1</v>
      </c>
      <c r="CG272" s="156">
        <f t="shared" si="124"/>
        <v>-0.5</v>
      </c>
      <c r="CH272" s="156">
        <f t="shared" si="125"/>
        <v>0</v>
      </c>
      <c r="CJ272" s="204" t="str">
        <f t="shared" si="126"/>
        <v>Deficit</v>
      </c>
      <c r="CK272" s="205">
        <f t="shared" si="108"/>
        <v>0.30000000000291038</v>
      </c>
      <c r="CL272">
        <f t="shared" si="132"/>
        <v>1</v>
      </c>
      <c r="CN272" s="216">
        <f t="shared" si="127"/>
        <v>0.5</v>
      </c>
      <c r="CO272" s="216">
        <f t="shared" si="128"/>
        <v>0</v>
      </c>
      <c r="CP272" s="216">
        <f t="shared" si="107"/>
        <v>0.5</v>
      </c>
      <c r="CQ272" s="156">
        <f t="shared" si="109"/>
        <v>0</v>
      </c>
    </row>
    <row r="273" spans="1:95" x14ac:dyDescent="0.2">
      <c r="A273" s="73">
        <v>3145</v>
      </c>
      <c r="B273" s="25" t="s">
        <v>990</v>
      </c>
      <c r="C273" s="25" t="s">
        <v>703</v>
      </c>
      <c r="D273" s="78">
        <f t="array" ref="D273">SUM(IF('SAP report test'!$A$2:$A$2298=$A273,IF('SAP report test'!$D$2:$D$2298=D$3,'SAP report test'!$N$2:$N$2298)))-SUM(H273,L273,P273,T273,X273,AB273,AF273,AJ273,AN273)</f>
        <v>0</v>
      </c>
      <c r="E273" s="78">
        <f t="array" ref="E273">SUM(IF('SAP report test'!$A$2:$A$2298=$A273,IF('SAP report test'!$D$2:$D$2298=E$3,'SAP report test'!$N$2:$N$2298)))-SUM(I273,M273,Q273,U273,Y273,AC273,AG273,AK273,AO273)</f>
        <v>-0.19999999999708962</v>
      </c>
      <c r="F273" s="78">
        <f t="array" ref="F273">SUM(IF('SAP report test'!$A$2:$A$2298=$A273,IF('SAP report test'!$D$2:$D$2298=F$3,'SAP report test'!$N$2:$N$2298)))-SUM(J273,N273,R273,V273,Z273,AD273,AH273,AL273,AP273)</f>
        <v>0</v>
      </c>
      <c r="G273" s="78">
        <f t="array" ref="G273">SUM(IF('SAP report test'!$A$2:$A$2298=$A273,IF('SAP report test'!$D$2:$D$2298=G$3,'SAP report test'!$N$2:$N$2298)))-SUM(K273,O273,S273,W273,AA273,AE273,AI273,AM273,AQ273)</f>
        <v>0</v>
      </c>
      <c r="H273" s="62"/>
      <c r="I273" s="62">
        <v>79099</v>
      </c>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v>15122</v>
      </c>
      <c r="AP273" s="62"/>
      <c r="AQ273" s="62"/>
      <c r="AS273" s="23"/>
      <c r="AT273" s="42"/>
      <c r="BJ273" s="23">
        <f t="shared" si="110"/>
        <v>0</v>
      </c>
      <c r="BK273" s="23">
        <f t="shared" si="111"/>
        <v>0</v>
      </c>
      <c r="BL273" s="23">
        <f t="shared" si="112"/>
        <v>0</v>
      </c>
      <c r="BM273" s="23">
        <f t="shared" si="113"/>
        <v>0</v>
      </c>
      <c r="BN273" s="23">
        <f t="shared" si="114"/>
        <v>0</v>
      </c>
      <c r="BO273" s="23">
        <f t="shared" si="115"/>
        <v>0</v>
      </c>
      <c r="BP273" s="23">
        <f t="shared" si="116"/>
        <v>0</v>
      </c>
      <c r="BQ273" s="23">
        <f t="shared" si="117"/>
        <v>0</v>
      </c>
      <c r="BR273" s="23">
        <f t="shared" si="129"/>
        <v>0</v>
      </c>
      <c r="BS273" s="23">
        <f t="shared" si="130"/>
        <v>0</v>
      </c>
      <c r="BT273" s="23">
        <f t="shared" si="131"/>
        <v>0</v>
      </c>
      <c r="BX273" s="94">
        <v>3145</v>
      </c>
      <c r="BY273" s="93" t="s">
        <v>990</v>
      </c>
      <c r="BZ273" s="23">
        <f t="shared" si="118"/>
        <v>0</v>
      </c>
      <c r="CA273" s="130">
        <f t="shared" si="119"/>
        <v>0</v>
      </c>
      <c r="CB273" s="156">
        <f t="shared" si="120"/>
        <v>0</v>
      </c>
      <c r="CC273" s="156">
        <f t="shared" si="121"/>
        <v>0</v>
      </c>
      <c r="CD273" s="156">
        <f t="shared" si="122"/>
        <v>0</v>
      </c>
      <c r="CE273" s="156">
        <f t="shared" si="123"/>
        <v>0</v>
      </c>
      <c r="CG273" s="156">
        <f t="shared" si="124"/>
        <v>0</v>
      </c>
      <c r="CH273" s="156">
        <f t="shared" si="125"/>
        <v>0</v>
      </c>
      <c r="CJ273" s="204" t="str">
        <f t="shared" si="126"/>
        <v>ok</v>
      </c>
      <c r="CK273" s="205">
        <f t="shared" si="108"/>
        <v>0</v>
      </c>
      <c r="CL273">
        <f t="shared" si="132"/>
        <v>0</v>
      </c>
      <c r="CN273" s="216">
        <f t="shared" si="127"/>
        <v>0</v>
      </c>
      <c r="CO273" s="216">
        <f t="shared" si="128"/>
        <v>0</v>
      </c>
      <c r="CP273" s="216">
        <f t="shared" si="107"/>
        <v>0</v>
      </c>
      <c r="CQ273" s="156">
        <f t="shared" si="109"/>
        <v>0</v>
      </c>
    </row>
    <row r="274" spans="1:95" x14ac:dyDescent="0.2">
      <c r="A274" s="73">
        <v>3146</v>
      </c>
      <c r="B274" s="25" t="s">
        <v>991</v>
      </c>
      <c r="C274" s="25" t="s">
        <v>702</v>
      </c>
      <c r="D274" s="78"/>
      <c r="E274" s="78"/>
      <c r="F274" s="78"/>
      <c r="G274" s="78"/>
      <c r="H274" s="147">
        <f t="array" ref="H274">SUM(IF('SAP report test'!$A$2:$A$2298=$A274,IF('SAP report test'!$D$2:$D$2298="CI04",'SAP report test'!$N$2:$N$2298)))</f>
        <v>0</v>
      </c>
      <c r="I274" s="148"/>
      <c r="J274" s="148"/>
      <c r="K274" s="149"/>
      <c r="L274" s="147">
        <f>SUMIF(Balances!$A$5:$A$313,$A274,Balances!$P$5:$P$313)-SUMIF(Funding!$A$6:$A$294,$A274,Funding!$D$6:$D$294)</f>
        <v>0</v>
      </c>
      <c r="M274" s="148"/>
      <c r="N274" s="148"/>
      <c r="O274" s="149"/>
      <c r="P274" s="147">
        <f>SUMIF(Balances!$A$5:$A$313,$A274,Balances!$Q$5:$Q$313)-SUMIF(Funding!$A$6:$A$294,$A274,Funding!$E$6:$E$294)</f>
        <v>0</v>
      </c>
      <c r="Q274" s="148"/>
      <c r="R274" s="148"/>
      <c r="S274" s="149"/>
      <c r="T274" s="147">
        <f>SUMIF(Balances!$A$5:$A$313,$A274,Balances!$R$5:$R$313)-SUMIF(Funding!$A$6:$A$294,$A274,Funding!$F$6:$F$294)</f>
        <v>0</v>
      </c>
      <c r="U274" s="148"/>
      <c r="V274" s="148"/>
      <c r="W274" s="149"/>
      <c r="X274" s="147">
        <f>SUMIF(Balances!$A$7:$A$313,$A274,Balances!$S$7:$S$313)</f>
        <v>0</v>
      </c>
      <c r="Y274" s="148"/>
      <c r="Z274" s="148"/>
      <c r="AA274" s="149"/>
      <c r="AB274" s="147">
        <f>SUMIF(Balances!$A$7:$A$313,$A274,Balances!$T$7:$T$313)</f>
        <v>0</v>
      </c>
      <c r="AC274" s="148"/>
      <c r="AD274" s="148"/>
      <c r="AE274" s="149"/>
      <c r="AF274" s="147"/>
      <c r="AG274" s="148"/>
      <c r="AH274" s="148"/>
      <c r="AI274" s="149"/>
      <c r="AJ274" s="147">
        <f t="array" ref="AJ274">SUM(IF('SAP report test'!$A$2:$A$2298=$A274,IF('SAP report test'!$D$2:$D$2298="CI03",'SAP report test'!$N$2:$N$2298)))+SUMIF(Balances!$A$7:$A$313,$A274,Balances!$V$7:$V$313)</f>
        <v>0</v>
      </c>
      <c r="AK274" s="148"/>
      <c r="AL274" s="148"/>
      <c r="AM274" s="149"/>
      <c r="AN274" s="147">
        <f>SUMIF(Balances!$A$5:$A$313,$A274,Balances!$O$5:$O$313)-SUMIF(Funding!$A$6:$A$294,$A274,Funding!$K$6:$K$294)</f>
        <v>-17495.5</v>
      </c>
      <c r="AO274" s="148"/>
      <c r="AP274" s="148"/>
      <c r="AQ274" s="149"/>
      <c r="AS274" s="23">
        <f>SUM(D274:AQ275)</f>
        <v>-13603.11</v>
      </c>
      <c r="AT274" s="42"/>
      <c r="AU274" s="23">
        <f>SUM(AS274:AT274)</f>
        <v>-13603.11</v>
      </c>
      <c r="AW274" s="23">
        <f>SUM(AN274:AQ275)</f>
        <v>-13603.5</v>
      </c>
      <c r="AX274" s="23">
        <f>SUM(H274:K275)</f>
        <v>0</v>
      </c>
      <c r="AY274" s="23">
        <f>SUM(L274:O275)</f>
        <v>0</v>
      </c>
      <c r="AZ274" s="23">
        <f>SUM(P274:S275)</f>
        <v>0</v>
      </c>
      <c r="BA274" s="23">
        <f>SUM(T274:W275)</f>
        <v>0</v>
      </c>
      <c r="BB274" s="23">
        <f>SUM(X274:AA275)</f>
        <v>0</v>
      </c>
      <c r="BC274" s="23">
        <f>SUM(AB274:AE275)</f>
        <v>0</v>
      </c>
      <c r="BD274" s="23">
        <f>SUM(AF274:AI275)</f>
        <v>0</v>
      </c>
      <c r="BE274" s="23">
        <f>SUM(AJ274:AM275)</f>
        <v>0</v>
      </c>
      <c r="BF274" s="23">
        <f>SUM(AW274:BE274)</f>
        <v>-13603.5</v>
      </c>
      <c r="BG274" s="23">
        <f>SUM(AS274-BF274)</f>
        <v>0.38999999999941792</v>
      </c>
      <c r="BH274" s="23">
        <f>SUM(AW274:BD274)</f>
        <v>-13603.5</v>
      </c>
      <c r="BJ274" s="23">
        <f t="shared" si="110"/>
        <v>-13603.5</v>
      </c>
      <c r="BK274" s="23">
        <f t="shared" si="111"/>
        <v>0</v>
      </c>
      <c r="BL274" s="23">
        <f>SUM(AZ274)</f>
        <v>0</v>
      </c>
      <c r="BM274" s="23">
        <f t="shared" si="113"/>
        <v>0</v>
      </c>
      <c r="BN274" s="23">
        <f t="shared" si="114"/>
        <v>0</v>
      </c>
      <c r="BO274" s="23">
        <f t="shared" si="115"/>
        <v>0</v>
      </c>
      <c r="BP274" s="23">
        <f t="shared" si="116"/>
        <v>0</v>
      </c>
      <c r="BQ274" s="23">
        <f t="shared" si="117"/>
        <v>0</v>
      </c>
      <c r="BR274" s="23">
        <f t="shared" si="129"/>
        <v>-13603.5</v>
      </c>
      <c r="BS274" s="23">
        <f t="shared" si="130"/>
        <v>0.38999999999941792</v>
      </c>
      <c r="BT274" s="23">
        <f t="shared" si="131"/>
        <v>-13603.5</v>
      </c>
      <c r="BX274" s="73">
        <v>3146</v>
      </c>
      <c r="BY274" s="25" t="s">
        <v>991</v>
      </c>
      <c r="BZ274" s="23">
        <f t="shared" si="118"/>
        <v>-13603.5</v>
      </c>
      <c r="CA274" s="130">
        <f t="shared" si="119"/>
        <v>0</v>
      </c>
      <c r="CB274" s="156">
        <f t="shared" si="120"/>
        <v>-13603.5</v>
      </c>
      <c r="CC274" s="156">
        <f t="shared" si="121"/>
        <v>-13604</v>
      </c>
      <c r="CD274" s="156">
        <f t="shared" si="122"/>
        <v>0</v>
      </c>
      <c r="CE274" s="156">
        <f t="shared" si="123"/>
        <v>-13604</v>
      </c>
      <c r="CG274" s="156">
        <f t="shared" si="124"/>
        <v>0.5</v>
      </c>
      <c r="CH274" s="156">
        <f t="shared" si="125"/>
        <v>0</v>
      </c>
      <c r="CJ274" s="204" t="str">
        <f t="shared" si="126"/>
        <v>ok</v>
      </c>
      <c r="CK274" s="205">
        <f t="shared" si="108"/>
        <v>0</v>
      </c>
      <c r="CL274">
        <f t="shared" si="132"/>
        <v>0</v>
      </c>
      <c r="CN274" s="216">
        <f t="shared" si="127"/>
        <v>-13603.5</v>
      </c>
      <c r="CO274" s="216">
        <f t="shared" si="128"/>
        <v>0</v>
      </c>
      <c r="CP274" s="216">
        <f t="shared" si="107"/>
        <v>-13603.5</v>
      </c>
      <c r="CQ274" s="156">
        <f t="shared" si="109"/>
        <v>0</v>
      </c>
    </row>
    <row r="275" spans="1:95" x14ac:dyDescent="0.2">
      <c r="A275" s="73">
        <v>3146</v>
      </c>
      <c r="B275" s="25" t="s">
        <v>991</v>
      </c>
      <c r="C275" s="25" t="s">
        <v>703</v>
      </c>
      <c r="D275" s="78">
        <f t="array" ref="D275">SUM(IF('SAP report test'!$A$2:$A$2298=$A275,IF('SAP report test'!$D$2:$D$2298=D$3,'SAP report test'!$N$2:$N$2298)))-SUM(H275,L275,P275,T275,X275,AB275,AF275,AJ275,AN275)</f>
        <v>0</v>
      </c>
      <c r="E275" s="78">
        <f t="array" ref="E275">SUM(IF('SAP report test'!$A$2:$A$2298=$A275,IF('SAP report test'!$D$2:$D$2298=E$3,'SAP report test'!$N$2:$N$2298)))-SUM(I275,M275,Q275,U275,Y275,AC275,AG275,AK275,AO275)</f>
        <v>0.38999999999987267</v>
      </c>
      <c r="F275" s="78">
        <f t="array" ref="F275">SUM(IF('SAP report test'!$A$2:$A$2298=$A275,IF('SAP report test'!$D$2:$D$2298=F$3,'SAP report test'!$N$2:$N$2298)))-SUM(J275,N275,R275,V275,Z275,AD275,AH275,AL275,AP275)</f>
        <v>0</v>
      </c>
      <c r="G275" s="78">
        <f t="array" ref="G275">SUM(IF('SAP report test'!$A$2:$A$2298=$A275,IF('SAP report test'!$D$2:$D$2298=G$3,'SAP report test'!$N$2:$N$2298)))-SUM(K275,O275,S275,W275,AA275,AE275,AI275,AM275,AQ275)</f>
        <v>0</v>
      </c>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v>2109</v>
      </c>
      <c r="AP275" s="62"/>
      <c r="AQ275" s="62">
        <v>1783</v>
      </c>
      <c r="AS275" s="23"/>
      <c r="AT275" s="42"/>
      <c r="BJ275" s="23">
        <f t="shared" si="110"/>
        <v>0</v>
      </c>
      <c r="BK275" s="23">
        <f t="shared" si="111"/>
        <v>0</v>
      </c>
      <c r="BL275" s="23">
        <f t="shared" si="112"/>
        <v>0</v>
      </c>
      <c r="BM275" s="23">
        <f t="shared" si="113"/>
        <v>0</v>
      </c>
      <c r="BN275" s="23">
        <f t="shared" si="114"/>
        <v>0</v>
      </c>
      <c r="BO275" s="23">
        <f t="shared" si="115"/>
        <v>0</v>
      </c>
      <c r="BP275" s="23">
        <f t="shared" si="116"/>
        <v>0</v>
      </c>
      <c r="BQ275" s="23">
        <f t="shared" si="117"/>
        <v>0</v>
      </c>
      <c r="BR275" s="23">
        <f t="shared" si="129"/>
        <v>0</v>
      </c>
      <c r="BS275" s="23">
        <f t="shared" si="130"/>
        <v>0</v>
      </c>
      <c r="BT275" s="23">
        <f t="shared" si="131"/>
        <v>0</v>
      </c>
      <c r="BX275" s="73">
        <v>3146</v>
      </c>
      <c r="BY275" s="25" t="s">
        <v>991</v>
      </c>
      <c r="BZ275" s="23">
        <f t="shared" si="118"/>
        <v>0</v>
      </c>
      <c r="CA275" s="130">
        <f t="shared" si="119"/>
        <v>0</v>
      </c>
      <c r="CB275" s="156">
        <f t="shared" si="120"/>
        <v>0</v>
      </c>
      <c r="CC275" s="156">
        <f t="shared" si="121"/>
        <v>0</v>
      </c>
      <c r="CD275" s="156">
        <f t="shared" si="122"/>
        <v>0</v>
      </c>
      <c r="CE275" s="156">
        <f t="shared" si="123"/>
        <v>0</v>
      </c>
      <c r="CG275" s="156">
        <f t="shared" si="124"/>
        <v>0</v>
      </c>
      <c r="CH275" s="156">
        <f t="shared" si="125"/>
        <v>0</v>
      </c>
      <c r="CJ275" s="204" t="str">
        <f t="shared" si="126"/>
        <v>ok</v>
      </c>
      <c r="CK275" s="205">
        <f t="shared" si="108"/>
        <v>0</v>
      </c>
      <c r="CL275">
        <f t="shared" si="132"/>
        <v>0</v>
      </c>
      <c r="CN275" s="216">
        <f t="shared" si="127"/>
        <v>0</v>
      </c>
      <c r="CO275" s="216">
        <f t="shared" si="128"/>
        <v>0</v>
      </c>
      <c r="CP275" s="216">
        <f t="shared" si="107"/>
        <v>0</v>
      </c>
      <c r="CQ275" s="156">
        <f t="shared" si="109"/>
        <v>0</v>
      </c>
    </row>
    <row r="276" spans="1:95" x14ac:dyDescent="0.2">
      <c r="A276" s="73">
        <v>3147</v>
      </c>
      <c r="B276" s="25" t="s">
        <v>878</v>
      </c>
      <c r="C276" s="25" t="s">
        <v>702</v>
      </c>
      <c r="D276" s="78"/>
      <c r="E276" s="78"/>
      <c r="F276" s="78"/>
      <c r="G276" s="78"/>
      <c r="H276" s="147">
        <f t="array" ref="H276">SUM(IF('SAP report test'!$A$2:$A$2298=$A276,IF('SAP report test'!$D$2:$D$2298="CI04",'SAP report test'!$N$2:$N$2298)))</f>
        <v>0</v>
      </c>
      <c r="I276" s="148"/>
      <c r="J276" s="148"/>
      <c r="K276" s="149"/>
      <c r="L276" s="147">
        <f>SUMIF(Balances!$A$5:$A$313,$A276,Balances!$P$5:$P$313)-SUMIF(Funding!$A$6:$A$294,$A276,Funding!$D$6:$D$294)</f>
        <v>0</v>
      </c>
      <c r="M276" s="148"/>
      <c r="N276" s="148"/>
      <c r="O276" s="149"/>
      <c r="P276" s="147">
        <f>SUMIF(Balances!$A$5:$A$313,$A276,Balances!$Q$5:$Q$313)-SUMIF(Funding!$A$6:$A$294,$A276,Funding!$E$6:$E$294)</f>
        <v>0</v>
      </c>
      <c r="Q276" s="148"/>
      <c r="R276" s="148"/>
      <c r="S276" s="149"/>
      <c r="T276" s="147">
        <f>SUMIF(Balances!$A$5:$A$313,$A276,Balances!$R$5:$R$313)-SUMIF(Funding!$A$6:$A$294,$A276,Funding!$F$6:$F$294)</f>
        <v>0</v>
      </c>
      <c r="U276" s="148"/>
      <c r="V276" s="148"/>
      <c r="W276" s="149"/>
      <c r="X276" s="147">
        <f>SUMIF(Balances!$A$7:$A$313,$A276,Balances!$S$7:$S$313)</f>
        <v>0</v>
      </c>
      <c r="Y276" s="148"/>
      <c r="Z276" s="148"/>
      <c r="AA276" s="149"/>
      <c r="AB276" s="147">
        <f>SUMIF(Balances!$A$7:$A$313,$A276,Balances!$T$7:$T$313)</f>
        <v>0</v>
      </c>
      <c r="AC276" s="148"/>
      <c r="AD276" s="148"/>
      <c r="AE276" s="149"/>
      <c r="AF276" s="147"/>
      <c r="AG276" s="148"/>
      <c r="AH276" s="148"/>
      <c r="AI276" s="149"/>
      <c r="AJ276" s="147">
        <f t="array" ref="AJ276">SUM(IF('SAP report test'!$A$2:$A$2298=$A276,IF('SAP report test'!$D$2:$D$2298="CI03",'SAP report test'!$N$2:$N$2298)))+SUMIF(Balances!$A$7:$A$313,$A276,Balances!$V$7:$V$313)</f>
        <v>0</v>
      </c>
      <c r="AK276" s="148"/>
      <c r="AL276" s="148"/>
      <c r="AM276" s="149"/>
      <c r="AN276" s="147">
        <f>SUMIF(Balances!$A$5:$A$313,$A276,Balances!$O$5:$O$313)-SUMIF(Funding!$A$6:$A$294,$A276,Funding!$K$6:$K$294)</f>
        <v>0</v>
      </c>
      <c r="AO276" s="148"/>
      <c r="AP276" s="148"/>
      <c r="AQ276" s="149"/>
      <c r="AS276" s="23">
        <f>SUM(D276:AQ277)</f>
        <v>0</v>
      </c>
      <c r="AT276" s="130"/>
      <c r="AU276" s="23">
        <f>SUM(AS276:AT276)</f>
        <v>0</v>
      </c>
      <c r="AW276" s="23">
        <f>SUM(AN276:AQ277)</f>
        <v>0</v>
      </c>
      <c r="AX276" s="23">
        <f>SUM(H276:K277)</f>
        <v>0</v>
      </c>
      <c r="AY276" s="23">
        <f>SUM(L276:O277)</f>
        <v>0</v>
      </c>
      <c r="AZ276" s="23">
        <f>SUM(P276:S277)</f>
        <v>0</v>
      </c>
      <c r="BA276" s="23">
        <f>SUM(T276:W277)</f>
        <v>0</v>
      </c>
      <c r="BB276" s="23">
        <f>SUM(X276:AA277)</f>
        <v>0</v>
      </c>
      <c r="BC276" s="23">
        <f>SUM(AB276:AE277)</f>
        <v>0</v>
      </c>
      <c r="BD276" s="23">
        <f>SUM(AF276:AI277)</f>
        <v>0</v>
      </c>
      <c r="BE276" s="23">
        <f>SUM(AJ276:AM277)</f>
        <v>0</v>
      </c>
      <c r="BF276" s="23">
        <f>SUM(AW276:BE276)</f>
        <v>0</v>
      </c>
      <c r="BG276" s="23">
        <f>SUM(AS276-BF276)</f>
        <v>0</v>
      </c>
      <c r="BH276" s="23">
        <f>SUM(AW276:BD276)</f>
        <v>0</v>
      </c>
      <c r="BJ276" s="23">
        <f t="shared" si="110"/>
        <v>0</v>
      </c>
      <c r="BK276" s="23">
        <f t="shared" si="111"/>
        <v>0</v>
      </c>
      <c r="BL276" s="23">
        <f t="shared" si="112"/>
        <v>0</v>
      </c>
      <c r="BM276" s="23">
        <f t="shared" si="113"/>
        <v>0</v>
      </c>
      <c r="BN276" s="23">
        <f t="shared" si="114"/>
        <v>0</v>
      </c>
      <c r="BO276" s="23">
        <f t="shared" si="115"/>
        <v>0</v>
      </c>
      <c r="BP276" s="23">
        <f t="shared" si="116"/>
        <v>0</v>
      </c>
      <c r="BQ276" s="23">
        <f t="shared" si="117"/>
        <v>0</v>
      </c>
      <c r="BR276" s="23">
        <f t="shared" si="129"/>
        <v>0</v>
      </c>
      <c r="BS276" s="23">
        <f t="shared" si="130"/>
        <v>0</v>
      </c>
      <c r="BT276" s="23">
        <f t="shared" si="131"/>
        <v>0</v>
      </c>
      <c r="BX276" s="73">
        <v>3147</v>
      </c>
      <c r="BY276" s="25" t="s">
        <v>878</v>
      </c>
      <c r="BZ276" s="23">
        <f t="shared" si="118"/>
        <v>0</v>
      </c>
      <c r="CA276" s="130">
        <f t="shared" si="119"/>
        <v>0</v>
      </c>
      <c r="CB276" s="156">
        <f t="shared" si="120"/>
        <v>0</v>
      </c>
      <c r="CC276" s="156">
        <f t="shared" si="121"/>
        <v>0</v>
      </c>
      <c r="CD276" s="156">
        <f t="shared" si="122"/>
        <v>0</v>
      </c>
      <c r="CE276" s="156">
        <f t="shared" si="123"/>
        <v>0</v>
      </c>
      <c r="CG276" s="156">
        <f t="shared" si="124"/>
        <v>0</v>
      </c>
      <c r="CH276" s="156">
        <f t="shared" si="125"/>
        <v>0</v>
      </c>
      <c r="CJ276" s="204" t="str">
        <f t="shared" si="126"/>
        <v>ok</v>
      </c>
      <c r="CK276" s="205">
        <f t="shared" si="108"/>
        <v>0</v>
      </c>
      <c r="CL276">
        <f t="shared" si="132"/>
        <v>0</v>
      </c>
      <c r="CN276" s="216">
        <f t="shared" si="127"/>
        <v>0</v>
      </c>
      <c r="CO276" s="216">
        <f t="shared" si="128"/>
        <v>0</v>
      </c>
      <c r="CP276" s="216">
        <f t="shared" si="107"/>
        <v>0</v>
      </c>
      <c r="CQ276" s="156">
        <f t="shared" si="109"/>
        <v>0</v>
      </c>
    </row>
    <row r="277" spans="1:95" x14ac:dyDescent="0.2">
      <c r="A277" s="73">
        <v>3147</v>
      </c>
      <c r="B277" s="25" t="s">
        <v>878</v>
      </c>
      <c r="C277" s="25" t="s">
        <v>703</v>
      </c>
      <c r="D277" s="78">
        <f t="array" ref="D277">SUM(IF('SAP report test'!$A$2:$A$2298=$A277,IF('SAP report test'!$D$2:$D$2298=D$3,'SAP report test'!$N$2:$N$2298)))-SUM(H277,L277,P277,T277,X277,AB277,AF277,AJ277,AN277)</f>
        <v>0</v>
      </c>
      <c r="E277" s="78">
        <f t="array" ref="E277">SUM(IF('SAP report test'!$A$2:$A$2298=$A277,IF('SAP report test'!$D$2:$D$2298=E$3,'SAP report test'!$N$2:$N$2298)))-SUM(I277,M277,Q277,U277,Y277,AC277,AG277,AK277,AO277)</f>
        <v>0</v>
      </c>
      <c r="F277" s="78">
        <f t="array" ref="F277">SUM(IF('SAP report test'!$A$2:$A$2298=$A277,IF('SAP report test'!$D$2:$D$2298=F$3,'SAP report test'!$N$2:$N$2298)))-SUM(J277,N277,R277,V277,Z277,AD277,AH277,AL277,AP277)</f>
        <v>0</v>
      </c>
      <c r="G277" s="78">
        <f t="array" ref="G277">SUM(IF('SAP report test'!$A$2:$A$2298=$A277,IF('SAP report test'!$D$2:$D$2298=G$3,'SAP report test'!$N$2:$N$2298)))-SUM(K277,O277,S277,W277,AA277,AE277,AI277,AM277,AQ277)</f>
        <v>0</v>
      </c>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S277" s="23"/>
      <c r="AT277" s="42"/>
      <c r="BJ277" s="23">
        <f t="shared" si="110"/>
        <v>0</v>
      </c>
      <c r="BK277" s="23">
        <f t="shared" si="111"/>
        <v>0</v>
      </c>
      <c r="BL277" s="23">
        <f t="shared" si="112"/>
        <v>0</v>
      </c>
      <c r="BM277" s="23">
        <f t="shared" si="113"/>
        <v>0</v>
      </c>
      <c r="BN277" s="23">
        <f t="shared" si="114"/>
        <v>0</v>
      </c>
      <c r="BO277" s="23">
        <f t="shared" si="115"/>
        <v>0</v>
      </c>
      <c r="BP277" s="23">
        <f t="shared" si="116"/>
        <v>0</v>
      </c>
      <c r="BQ277" s="23">
        <f t="shared" si="117"/>
        <v>0</v>
      </c>
      <c r="BR277" s="23">
        <f t="shared" si="129"/>
        <v>0</v>
      </c>
      <c r="BS277" s="23">
        <f t="shared" si="130"/>
        <v>0</v>
      </c>
      <c r="BT277" s="23">
        <f t="shared" si="131"/>
        <v>0</v>
      </c>
      <c r="BX277" s="73">
        <v>3147</v>
      </c>
      <c r="BY277" s="25" t="s">
        <v>878</v>
      </c>
      <c r="BZ277" s="23">
        <f t="shared" si="118"/>
        <v>0</v>
      </c>
      <c r="CA277" s="130">
        <f t="shared" si="119"/>
        <v>0</v>
      </c>
      <c r="CB277" s="156">
        <f t="shared" si="120"/>
        <v>0</v>
      </c>
      <c r="CC277" s="156">
        <f t="shared" si="121"/>
        <v>0</v>
      </c>
      <c r="CD277" s="156">
        <f t="shared" si="122"/>
        <v>0</v>
      </c>
      <c r="CE277" s="156">
        <f t="shared" si="123"/>
        <v>0</v>
      </c>
      <c r="CG277" s="156">
        <f t="shared" si="124"/>
        <v>0</v>
      </c>
      <c r="CH277" s="156">
        <f t="shared" si="125"/>
        <v>0</v>
      </c>
      <c r="CJ277" s="204" t="str">
        <f t="shared" si="126"/>
        <v>ok</v>
      </c>
      <c r="CK277" s="205">
        <f t="shared" si="108"/>
        <v>0</v>
      </c>
      <c r="CL277">
        <f t="shared" si="132"/>
        <v>0</v>
      </c>
      <c r="CN277" s="216">
        <f t="shared" si="127"/>
        <v>0</v>
      </c>
      <c r="CO277" s="216">
        <f t="shared" si="128"/>
        <v>0</v>
      </c>
      <c r="CP277" s="216">
        <f t="shared" si="107"/>
        <v>0</v>
      </c>
      <c r="CQ277" s="156">
        <f t="shared" si="109"/>
        <v>0</v>
      </c>
    </row>
    <row r="278" spans="1:95" x14ac:dyDescent="0.2">
      <c r="A278" s="73">
        <v>3161</v>
      </c>
      <c r="B278" s="25" t="s">
        <v>992</v>
      </c>
      <c r="C278" s="25" t="s">
        <v>702</v>
      </c>
      <c r="D278" s="78"/>
      <c r="E278" s="78"/>
      <c r="F278" s="78"/>
      <c r="G278" s="78"/>
      <c r="H278" s="147">
        <f t="array" ref="H278">SUM(IF('SAP report test'!$A$2:$A$2298=$A278,IF('SAP report test'!$D$2:$D$2298="CI04",'SAP report test'!$N$2:$N$2298)))</f>
        <v>0</v>
      </c>
      <c r="I278" s="148"/>
      <c r="J278" s="148"/>
      <c r="K278" s="149"/>
      <c r="L278" s="147">
        <f>SUMIF(Balances!$A$5:$A$313,$A278,Balances!$P$5:$P$313)-SUMIF(Funding!$A$6:$A$294,$A278,Funding!$D$6:$D$294)</f>
        <v>0</v>
      </c>
      <c r="M278" s="148"/>
      <c r="N278" s="148"/>
      <c r="O278" s="149"/>
      <c r="P278" s="147">
        <f>SUMIF(Balances!$A$5:$A$313,$A278,Balances!$Q$5:$Q$313)-SUMIF(Funding!$A$6:$A$294,$A278,Funding!$E$6:$E$294)</f>
        <v>0</v>
      </c>
      <c r="Q278" s="148"/>
      <c r="R278" s="148"/>
      <c r="S278" s="149"/>
      <c r="T278" s="147">
        <f>SUMIF(Balances!$A$5:$A$313,$A278,Balances!$R$5:$R$313)-SUMIF(Funding!$A$6:$A$294,$A278,Funding!$F$6:$F$294)</f>
        <v>0</v>
      </c>
      <c r="U278" s="148"/>
      <c r="V278" s="148"/>
      <c r="W278" s="149"/>
      <c r="X278" s="147">
        <f>SUMIF(Balances!$A$7:$A$313,$A278,Balances!$S$7:$S$313)</f>
        <v>0</v>
      </c>
      <c r="Y278" s="148"/>
      <c r="Z278" s="148"/>
      <c r="AA278" s="149"/>
      <c r="AB278" s="147">
        <f>SUMIF(Balances!$A$7:$A$313,$A278,Balances!$T$7:$T$313)</f>
        <v>0</v>
      </c>
      <c r="AC278" s="148"/>
      <c r="AD278" s="148"/>
      <c r="AE278" s="149"/>
      <c r="AF278" s="147"/>
      <c r="AG278" s="148"/>
      <c r="AH278" s="148"/>
      <c r="AI278" s="149"/>
      <c r="AJ278" s="147">
        <f t="array" ref="AJ278">SUM(IF('SAP report test'!$A$2:$A$2298=$A278,IF('SAP report test'!$D$2:$D$2298="CI03",'SAP report test'!$N$2:$N$2298)))+SUMIF(Balances!$A$7:$A$313,$A278,Balances!$V$7:$V$313)</f>
        <v>0</v>
      </c>
      <c r="AK278" s="148"/>
      <c r="AL278" s="148"/>
      <c r="AM278" s="149"/>
      <c r="AN278" s="147">
        <f>SUMIF(Balances!$A$5:$A$313,$A278,Balances!$O$5:$O$313)-SUMIF(Funding!$A$6:$A$294,$A278,Funding!$K$6:$K$294)</f>
        <v>0</v>
      </c>
      <c r="AO278" s="148"/>
      <c r="AP278" s="148"/>
      <c r="AQ278" s="149"/>
      <c r="AS278" s="23">
        <f>SUM(D278:AQ279)</f>
        <v>0</v>
      </c>
      <c r="AT278" s="42"/>
      <c r="AU278" s="23">
        <f>SUM(AS278:AT278)</f>
        <v>0</v>
      </c>
      <c r="AW278" s="23">
        <f>SUM(AN278:AQ279)</f>
        <v>0</v>
      </c>
      <c r="AX278" s="23">
        <f>SUM(H278:K279)</f>
        <v>0</v>
      </c>
      <c r="AY278" s="23">
        <f>SUM(L278:O279)</f>
        <v>0</v>
      </c>
      <c r="AZ278" s="23">
        <f>SUM(P278:S279)</f>
        <v>0</v>
      </c>
      <c r="BA278" s="23">
        <f>SUM(T278:W279)</f>
        <v>0</v>
      </c>
      <c r="BB278" s="23">
        <f>SUM(X278:AA279)</f>
        <v>0</v>
      </c>
      <c r="BC278" s="23">
        <f>SUM(AB278:AE279)</f>
        <v>0</v>
      </c>
      <c r="BD278" s="23">
        <f>SUM(AF278:AI279)</f>
        <v>0</v>
      </c>
      <c r="BE278" s="23">
        <f>SUM(AJ278:AM279)</f>
        <v>0</v>
      </c>
      <c r="BF278" s="23">
        <f>SUM(AW278:BE278)</f>
        <v>0</v>
      </c>
      <c r="BG278" s="23">
        <f>SUM(AS278-BF278)</f>
        <v>0</v>
      </c>
      <c r="BH278" s="23">
        <f>SUM(AW278:BD278)</f>
        <v>0</v>
      </c>
      <c r="BJ278" s="23">
        <f t="shared" si="110"/>
        <v>0</v>
      </c>
      <c r="BK278" s="23">
        <f t="shared" si="111"/>
        <v>0</v>
      </c>
      <c r="BL278" s="23">
        <f t="shared" si="112"/>
        <v>0</v>
      </c>
      <c r="BM278" s="23">
        <f t="shared" si="113"/>
        <v>0</v>
      </c>
      <c r="BN278" s="23">
        <f t="shared" si="114"/>
        <v>0</v>
      </c>
      <c r="BO278" s="23">
        <f t="shared" si="115"/>
        <v>0</v>
      </c>
      <c r="BP278" s="23">
        <f t="shared" si="116"/>
        <v>0</v>
      </c>
      <c r="BQ278" s="23">
        <f t="shared" si="117"/>
        <v>0</v>
      </c>
      <c r="BR278" s="23">
        <f t="shared" si="129"/>
        <v>0</v>
      </c>
      <c r="BS278" s="23">
        <f t="shared" si="130"/>
        <v>0</v>
      </c>
      <c r="BT278" s="23">
        <f t="shared" si="131"/>
        <v>0</v>
      </c>
      <c r="BX278" s="73">
        <v>3161</v>
      </c>
      <c r="BY278" s="25" t="s">
        <v>992</v>
      </c>
      <c r="BZ278" s="23">
        <f t="shared" si="118"/>
        <v>0</v>
      </c>
      <c r="CA278" s="130">
        <f t="shared" si="119"/>
        <v>0</v>
      </c>
      <c r="CB278" s="156">
        <f t="shared" si="120"/>
        <v>0</v>
      </c>
      <c r="CC278" s="156">
        <f t="shared" si="121"/>
        <v>0</v>
      </c>
      <c r="CD278" s="156">
        <f t="shared" si="122"/>
        <v>0</v>
      </c>
      <c r="CE278" s="156">
        <f t="shared" si="123"/>
        <v>0</v>
      </c>
      <c r="CG278" s="156">
        <f t="shared" si="124"/>
        <v>0</v>
      </c>
      <c r="CH278" s="156">
        <f t="shared" si="125"/>
        <v>0</v>
      </c>
      <c r="CJ278" s="204" t="str">
        <f t="shared" si="126"/>
        <v>ok</v>
      </c>
      <c r="CK278" s="205">
        <f t="shared" si="108"/>
        <v>0</v>
      </c>
      <c r="CL278">
        <f t="shared" si="132"/>
        <v>0</v>
      </c>
      <c r="CN278" s="216">
        <f t="shared" si="127"/>
        <v>0</v>
      </c>
      <c r="CO278" s="216">
        <f t="shared" si="128"/>
        <v>0</v>
      </c>
      <c r="CP278" s="216">
        <f t="shared" si="107"/>
        <v>0</v>
      </c>
      <c r="CQ278" s="156">
        <f t="shared" si="109"/>
        <v>0</v>
      </c>
    </row>
    <row r="279" spans="1:95" x14ac:dyDescent="0.2">
      <c r="A279" s="73">
        <v>3161</v>
      </c>
      <c r="B279" s="25" t="s">
        <v>992</v>
      </c>
      <c r="C279" s="25" t="s">
        <v>703</v>
      </c>
      <c r="D279" s="78">
        <f t="array" ref="D279">SUM(IF('SAP report test'!$A$2:$A$2298=$A279,IF('SAP report test'!$D$2:$D$2298=D$3,'SAP report test'!$N$2:$N$2298)))-SUM(H279,L279,P279,T279,X279,AB279,AF279,AJ279,AN279)</f>
        <v>0</v>
      </c>
      <c r="E279" s="78">
        <f t="array" ref="E279">SUM(IF('SAP report test'!$A$2:$A$2298=$A279,IF('SAP report test'!$D$2:$D$2298=E$3,'SAP report test'!$N$2:$N$2298)))-SUM(I279,M279,Q279,U279,Y279,AC279,AG279,AK279,AO279)</f>
        <v>0</v>
      </c>
      <c r="F279" s="78">
        <f t="array" ref="F279">SUM(IF('SAP report test'!$A$2:$A$2298=$A279,IF('SAP report test'!$D$2:$D$2298=F$3,'SAP report test'!$N$2:$N$2298)))-SUM(J279,N279,R279,V279,Z279,AD279,AH279,AL279,AP279)</f>
        <v>0</v>
      </c>
      <c r="G279" s="78">
        <f t="array" ref="G279">SUM(IF('SAP report test'!$A$2:$A$2298=$A279,IF('SAP report test'!$D$2:$D$2298=G$3,'SAP report test'!$N$2:$N$2298)))-SUM(K279,O279,S279,W279,AA279,AE279,AI279,AM279,AQ279)</f>
        <v>0</v>
      </c>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S279" s="23"/>
      <c r="AT279" s="42"/>
      <c r="BJ279" s="23">
        <f t="shared" si="110"/>
        <v>0</v>
      </c>
      <c r="BK279" s="23">
        <f t="shared" si="111"/>
        <v>0</v>
      </c>
      <c r="BL279" s="23">
        <f t="shared" si="112"/>
        <v>0</v>
      </c>
      <c r="BM279" s="23">
        <f t="shared" si="113"/>
        <v>0</v>
      </c>
      <c r="BN279" s="23">
        <f t="shared" si="114"/>
        <v>0</v>
      </c>
      <c r="BO279" s="23">
        <f t="shared" si="115"/>
        <v>0</v>
      </c>
      <c r="BP279" s="23">
        <f t="shared" si="116"/>
        <v>0</v>
      </c>
      <c r="BQ279" s="23">
        <f t="shared" si="117"/>
        <v>0</v>
      </c>
      <c r="BR279" s="23">
        <f t="shared" si="129"/>
        <v>0</v>
      </c>
      <c r="BS279" s="23">
        <f t="shared" si="130"/>
        <v>0</v>
      </c>
      <c r="BT279" s="23">
        <f t="shared" si="131"/>
        <v>0</v>
      </c>
      <c r="BX279" s="73">
        <v>3161</v>
      </c>
      <c r="BY279" s="25" t="s">
        <v>992</v>
      </c>
      <c r="BZ279" s="23">
        <f t="shared" si="118"/>
        <v>0</v>
      </c>
      <c r="CA279" s="130">
        <f t="shared" si="119"/>
        <v>0</v>
      </c>
      <c r="CB279" s="156">
        <f t="shared" si="120"/>
        <v>0</v>
      </c>
      <c r="CC279" s="156">
        <f t="shared" si="121"/>
        <v>0</v>
      </c>
      <c r="CD279" s="156">
        <f t="shared" si="122"/>
        <v>0</v>
      </c>
      <c r="CE279" s="156">
        <f t="shared" si="123"/>
        <v>0</v>
      </c>
      <c r="CG279" s="156">
        <f t="shared" si="124"/>
        <v>0</v>
      </c>
      <c r="CH279" s="156">
        <f t="shared" si="125"/>
        <v>0</v>
      </c>
      <c r="CJ279" s="204" t="str">
        <f t="shared" si="126"/>
        <v>ok</v>
      </c>
      <c r="CK279" s="205">
        <f t="shared" si="108"/>
        <v>0</v>
      </c>
      <c r="CL279">
        <f t="shared" si="132"/>
        <v>0</v>
      </c>
      <c r="CN279" s="216">
        <f t="shared" si="127"/>
        <v>0</v>
      </c>
      <c r="CO279" s="216">
        <f t="shared" si="128"/>
        <v>0</v>
      </c>
      <c r="CP279" s="216">
        <f t="shared" si="107"/>
        <v>0</v>
      </c>
      <c r="CQ279" s="156">
        <f t="shared" si="109"/>
        <v>0</v>
      </c>
    </row>
    <row r="280" spans="1:95" x14ac:dyDescent="0.2">
      <c r="A280" s="73">
        <v>3165</v>
      </c>
      <c r="B280" s="25" t="s">
        <v>993</v>
      </c>
      <c r="C280" s="25" t="s">
        <v>702</v>
      </c>
      <c r="D280" s="78"/>
      <c r="E280" s="78"/>
      <c r="F280" s="78"/>
      <c r="G280" s="78"/>
      <c r="H280" s="147">
        <f t="array" ref="H280">SUM(IF('SAP report test'!$A$2:$A$2298=$A280,IF('SAP report test'!$D$2:$D$2298="CI04",'SAP report test'!$N$2:$N$2298)))</f>
        <v>0</v>
      </c>
      <c r="I280" s="148"/>
      <c r="J280" s="148"/>
      <c r="K280" s="149"/>
      <c r="L280" s="147">
        <f>SUMIF(Balances!$A$5:$A$313,$A280,Balances!$P$5:$P$313)-SUMIF(Funding!$A$6:$A$294,$A280,Funding!$D$6:$D$294)</f>
        <v>0</v>
      </c>
      <c r="M280" s="148"/>
      <c r="N280" s="148"/>
      <c r="O280" s="149"/>
      <c r="P280" s="147">
        <f>SUMIF(Balances!$A$5:$A$313,$A280,Balances!$Q$5:$Q$313)-SUMIF(Funding!$A$6:$A$294,$A280,Funding!$E$6:$E$294)</f>
        <v>0</v>
      </c>
      <c r="Q280" s="148"/>
      <c r="R280" s="148"/>
      <c r="S280" s="149"/>
      <c r="T280" s="147">
        <f>SUMIF(Balances!$A$5:$A$313,$A280,Balances!$R$5:$R$313)-SUMIF(Funding!$A$6:$A$294,$A280,Funding!$F$6:$F$294)</f>
        <v>0</v>
      </c>
      <c r="U280" s="148"/>
      <c r="V280" s="148"/>
      <c r="W280" s="149"/>
      <c r="X280" s="147">
        <f>SUMIF(Balances!$A$7:$A$313,$A280,Balances!$S$7:$S$313)</f>
        <v>0</v>
      </c>
      <c r="Y280" s="148"/>
      <c r="Z280" s="148"/>
      <c r="AA280" s="149"/>
      <c r="AB280" s="147">
        <f>SUMIF(Balances!$A$7:$A$313,$A280,Balances!$T$7:$T$313)</f>
        <v>0</v>
      </c>
      <c r="AC280" s="148"/>
      <c r="AD280" s="148"/>
      <c r="AE280" s="149"/>
      <c r="AF280" s="147"/>
      <c r="AG280" s="148"/>
      <c r="AH280" s="148"/>
      <c r="AI280" s="149"/>
      <c r="AJ280" s="147">
        <f t="array" ref="AJ280">SUM(IF('SAP report test'!$A$2:$A$2298=$A280,IF('SAP report test'!$D$2:$D$2298="CI03",'SAP report test'!$N$2:$N$2298)))+SUMIF(Balances!$A$7:$A$313,$A280,Balances!$V$7:$V$313)</f>
        <v>0</v>
      </c>
      <c r="AK280" s="148"/>
      <c r="AL280" s="148"/>
      <c r="AM280" s="149"/>
      <c r="AN280" s="147">
        <f>SUMIF(Balances!$A$5:$A$313,$A280,Balances!$O$5:$O$313)-SUMIF(Funding!$A$6:$A$294,$A280,Funding!$K$6:$K$294)</f>
        <v>0</v>
      </c>
      <c r="AO280" s="148"/>
      <c r="AP280" s="148"/>
      <c r="AQ280" s="149"/>
      <c r="AS280" s="23">
        <f>SUM(D280:AQ281)</f>
        <v>0</v>
      </c>
      <c r="AT280" s="42"/>
      <c r="AU280" s="23">
        <f>SUM(AS280:AT280)</f>
        <v>0</v>
      </c>
      <c r="AW280" s="23">
        <f>SUM(AN280:AQ281)</f>
        <v>0</v>
      </c>
      <c r="AX280" s="23">
        <f>SUM(H280:K281)</f>
        <v>0</v>
      </c>
      <c r="AY280" s="23">
        <f>SUM(L280:O281)</f>
        <v>0</v>
      </c>
      <c r="AZ280" s="23">
        <f>SUM(P280:S281)</f>
        <v>0</v>
      </c>
      <c r="BA280" s="23">
        <f>SUM(T280:W281)</f>
        <v>0</v>
      </c>
      <c r="BB280" s="23">
        <f>SUM(X280:AA281)</f>
        <v>0</v>
      </c>
      <c r="BC280" s="23">
        <f>SUM(AB280:AE281)</f>
        <v>0</v>
      </c>
      <c r="BD280" s="23">
        <f>SUM(AF280:AI281)</f>
        <v>0</v>
      </c>
      <c r="BE280" s="23">
        <f>SUM(AJ280:AM281)</f>
        <v>0</v>
      </c>
      <c r="BF280" s="23">
        <f>SUM(AW280:BE280)</f>
        <v>0</v>
      </c>
      <c r="BG280" s="23">
        <f>SUM(AS280-BF280)</f>
        <v>0</v>
      </c>
      <c r="BH280" s="23">
        <f>SUM(AW280:BD280)</f>
        <v>0</v>
      </c>
      <c r="BJ280" s="23">
        <f t="shared" si="110"/>
        <v>0</v>
      </c>
      <c r="BK280" s="23">
        <f t="shared" si="111"/>
        <v>0</v>
      </c>
      <c r="BL280" s="23">
        <f t="shared" si="112"/>
        <v>0</v>
      </c>
      <c r="BM280" s="23">
        <f t="shared" si="113"/>
        <v>0</v>
      </c>
      <c r="BN280" s="23">
        <f t="shared" si="114"/>
        <v>0</v>
      </c>
      <c r="BO280" s="23">
        <f t="shared" si="115"/>
        <v>0</v>
      </c>
      <c r="BP280" s="23">
        <f t="shared" si="116"/>
        <v>0</v>
      </c>
      <c r="BQ280" s="23">
        <f t="shared" si="117"/>
        <v>0</v>
      </c>
      <c r="BR280" s="23">
        <f t="shared" si="129"/>
        <v>0</v>
      </c>
      <c r="BS280" s="23">
        <f t="shared" si="130"/>
        <v>0</v>
      </c>
      <c r="BT280" s="23">
        <f t="shared" si="131"/>
        <v>0</v>
      </c>
      <c r="BX280" s="73">
        <v>3165</v>
      </c>
      <c r="BY280" s="25" t="s">
        <v>993</v>
      </c>
      <c r="BZ280" s="23">
        <f t="shared" si="118"/>
        <v>0</v>
      </c>
      <c r="CA280" s="130">
        <f t="shared" si="119"/>
        <v>0</v>
      </c>
      <c r="CB280" s="156">
        <f t="shared" si="120"/>
        <v>0</v>
      </c>
      <c r="CC280" s="156">
        <f t="shared" si="121"/>
        <v>0</v>
      </c>
      <c r="CD280" s="156">
        <f t="shared" si="122"/>
        <v>0</v>
      </c>
      <c r="CE280" s="156">
        <f t="shared" si="123"/>
        <v>0</v>
      </c>
      <c r="CG280" s="156">
        <f t="shared" si="124"/>
        <v>0</v>
      </c>
      <c r="CH280" s="156">
        <f t="shared" si="125"/>
        <v>0</v>
      </c>
      <c r="CJ280" s="204" t="str">
        <f t="shared" si="126"/>
        <v>ok</v>
      </c>
      <c r="CK280" s="205">
        <f t="shared" si="108"/>
        <v>0</v>
      </c>
      <c r="CL280">
        <f t="shared" si="132"/>
        <v>0</v>
      </c>
      <c r="CN280" s="216">
        <f t="shared" si="127"/>
        <v>0</v>
      </c>
      <c r="CO280" s="216">
        <f t="shared" si="128"/>
        <v>0</v>
      </c>
      <c r="CP280" s="216">
        <f t="shared" si="107"/>
        <v>0</v>
      </c>
      <c r="CQ280" s="156">
        <f t="shared" si="109"/>
        <v>0</v>
      </c>
    </row>
    <row r="281" spans="1:95" x14ac:dyDescent="0.2">
      <c r="A281" s="73">
        <v>3165</v>
      </c>
      <c r="B281" s="25" t="s">
        <v>993</v>
      </c>
      <c r="C281" s="25" t="s">
        <v>703</v>
      </c>
      <c r="D281" s="78">
        <f t="array" ref="D281">SUM(IF('SAP report test'!$A$2:$A$2298=$A281,IF('SAP report test'!$D$2:$D$2298=D$3,'SAP report test'!$N$2:$N$2298)))-SUM(H281,L281,P281,T281,X281,AB281,AF281,AJ281,AN281)</f>
        <v>0</v>
      </c>
      <c r="E281" s="78">
        <f t="array" ref="E281">SUM(IF('SAP report test'!$A$2:$A$2298=$A281,IF('SAP report test'!$D$2:$D$2298=E$3,'SAP report test'!$N$2:$N$2298)))-SUM(I281,M281,Q281,U281,Y281,AC281,AG281,AK281,AO281)</f>
        <v>0</v>
      </c>
      <c r="F281" s="78">
        <f t="array" ref="F281">SUM(IF('SAP report test'!$A$2:$A$2298=$A281,IF('SAP report test'!$D$2:$D$2298=F$3,'SAP report test'!$N$2:$N$2298)))-SUM(J281,N281,R281,V281,Z281,AD281,AH281,AL281,AP281)</f>
        <v>0</v>
      </c>
      <c r="G281" s="78">
        <f t="array" ref="G281">SUM(IF('SAP report test'!$A$2:$A$2298=$A281,IF('SAP report test'!$D$2:$D$2298=G$3,'SAP report test'!$N$2:$N$2298)))-SUM(K281,O281,S281,W281,AA281,AE281,AI281,AM281,AQ281)</f>
        <v>0</v>
      </c>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S281" s="23"/>
      <c r="AT281" s="42"/>
      <c r="BJ281" s="23">
        <f t="shared" si="110"/>
        <v>0</v>
      </c>
      <c r="BK281" s="23">
        <f t="shared" si="111"/>
        <v>0</v>
      </c>
      <c r="BL281" s="23">
        <f t="shared" si="112"/>
        <v>0</v>
      </c>
      <c r="BM281" s="23">
        <f t="shared" si="113"/>
        <v>0</v>
      </c>
      <c r="BN281" s="23">
        <f t="shared" si="114"/>
        <v>0</v>
      </c>
      <c r="BO281" s="23">
        <f t="shared" si="115"/>
        <v>0</v>
      </c>
      <c r="BP281" s="23">
        <f t="shared" si="116"/>
        <v>0</v>
      </c>
      <c r="BQ281" s="23">
        <f t="shared" si="117"/>
        <v>0</v>
      </c>
      <c r="BR281" s="23">
        <f t="shared" si="129"/>
        <v>0</v>
      </c>
      <c r="BS281" s="23">
        <f t="shared" si="130"/>
        <v>0</v>
      </c>
      <c r="BT281" s="23">
        <f t="shared" si="131"/>
        <v>0</v>
      </c>
      <c r="BX281" s="73">
        <v>3165</v>
      </c>
      <c r="BY281" s="25" t="s">
        <v>993</v>
      </c>
      <c r="BZ281" s="23">
        <f t="shared" si="118"/>
        <v>0</v>
      </c>
      <c r="CA281" s="130">
        <f t="shared" si="119"/>
        <v>0</v>
      </c>
      <c r="CB281" s="156">
        <f t="shared" si="120"/>
        <v>0</v>
      </c>
      <c r="CC281" s="156">
        <f t="shared" si="121"/>
        <v>0</v>
      </c>
      <c r="CD281" s="156">
        <f t="shared" si="122"/>
        <v>0</v>
      </c>
      <c r="CE281" s="156">
        <f t="shared" si="123"/>
        <v>0</v>
      </c>
      <c r="CG281" s="156">
        <f t="shared" si="124"/>
        <v>0</v>
      </c>
      <c r="CH281" s="156">
        <f t="shared" si="125"/>
        <v>0</v>
      </c>
      <c r="CJ281" s="204" t="str">
        <f t="shared" si="126"/>
        <v>ok</v>
      </c>
      <c r="CK281" s="205">
        <f t="shared" si="108"/>
        <v>0</v>
      </c>
      <c r="CL281">
        <f t="shared" si="132"/>
        <v>0</v>
      </c>
      <c r="CN281" s="216">
        <f t="shared" si="127"/>
        <v>0</v>
      </c>
      <c r="CO281" s="216">
        <f t="shared" si="128"/>
        <v>0</v>
      </c>
      <c r="CP281" s="216">
        <f t="shared" si="107"/>
        <v>0</v>
      </c>
      <c r="CQ281" s="156">
        <f t="shared" si="109"/>
        <v>0</v>
      </c>
    </row>
    <row r="282" spans="1:95" x14ac:dyDescent="0.2">
      <c r="A282" s="73">
        <v>3167</v>
      </c>
      <c r="B282" s="25" t="s">
        <v>994</v>
      </c>
      <c r="C282" s="25" t="s">
        <v>702</v>
      </c>
      <c r="D282" s="78"/>
      <c r="E282" s="78"/>
      <c r="F282" s="78"/>
      <c r="G282" s="78"/>
      <c r="H282" s="147">
        <f t="array" ref="H282">SUM(IF('SAP report test'!$A$2:$A$2298=$A282,IF('SAP report test'!$D$2:$D$2298="CI04",'SAP report test'!$N$2:$N$2298)))</f>
        <v>0</v>
      </c>
      <c r="I282" s="148"/>
      <c r="J282" s="148"/>
      <c r="K282" s="149"/>
      <c r="L282" s="147">
        <f>SUMIF(Balances!$A$5:$A$313,$A282,Balances!$P$5:$P$313)-SUMIF(Funding!$A$6:$A$294,$A282,Funding!$D$6:$D$294)</f>
        <v>0</v>
      </c>
      <c r="M282" s="148"/>
      <c r="N282" s="148"/>
      <c r="O282" s="149"/>
      <c r="P282" s="147">
        <f>SUMIF(Balances!$A$5:$A$313,$A282,Balances!$Q$5:$Q$313)-SUMIF(Funding!$A$6:$A$294,$A282,Funding!$E$6:$E$294)</f>
        <v>0</v>
      </c>
      <c r="Q282" s="148"/>
      <c r="R282" s="148"/>
      <c r="S282" s="149"/>
      <c r="T282" s="147">
        <f>SUMIF(Balances!$A$5:$A$313,$A282,Balances!$R$5:$R$313)-SUMIF(Funding!$A$6:$A$294,$A282,Funding!$F$6:$F$294)</f>
        <v>0</v>
      </c>
      <c r="U282" s="148"/>
      <c r="V282" s="148"/>
      <c r="W282" s="149"/>
      <c r="X282" s="147">
        <f>SUMIF(Balances!$A$7:$A$313,$A282,Balances!$S$7:$S$313)</f>
        <v>0</v>
      </c>
      <c r="Y282" s="148"/>
      <c r="Z282" s="148"/>
      <c r="AA282" s="149"/>
      <c r="AB282" s="147">
        <f>SUMIF(Balances!$A$7:$A$313,$A282,Balances!$T$7:$T$313)</f>
        <v>0</v>
      </c>
      <c r="AC282" s="148"/>
      <c r="AD282" s="148"/>
      <c r="AE282" s="149"/>
      <c r="AF282" s="147"/>
      <c r="AG282" s="148"/>
      <c r="AH282" s="148"/>
      <c r="AI282" s="149"/>
      <c r="AJ282" s="147">
        <f t="array" ref="AJ282">SUM(IF('SAP report test'!$A$2:$A$2298=$A282,IF('SAP report test'!$D$2:$D$2298="CI03",'SAP report test'!$N$2:$N$2298)))+SUMIF(Balances!$A$7:$A$313,$A282,Balances!$V$7:$V$313)</f>
        <v>0</v>
      </c>
      <c r="AK282" s="148"/>
      <c r="AL282" s="148"/>
      <c r="AM282" s="149"/>
      <c r="AN282" s="147">
        <f>SUMIF(Balances!$A$5:$A$313,$A282,Balances!$O$5:$O$313)-SUMIF(Funding!$A$6:$A$294,$A282,Funding!$K$6:$K$294)</f>
        <v>0</v>
      </c>
      <c r="AO282" s="148"/>
      <c r="AP282" s="148"/>
      <c r="AQ282" s="149"/>
      <c r="AS282" s="23">
        <f>SUM(D282:AQ283)</f>
        <v>0</v>
      </c>
      <c r="AT282" s="42"/>
      <c r="AU282" s="23">
        <f>SUM(AS282:AT282)</f>
        <v>0</v>
      </c>
      <c r="AW282" s="23">
        <f>SUM(AN282:AQ283)</f>
        <v>0</v>
      </c>
      <c r="AX282" s="23">
        <f>SUM(H282:K283)</f>
        <v>0</v>
      </c>
      <c r="AY282" s="23">
        <f>SUM(L282:O283)</f>
        <v>0</v>
      </c>
      <c r="AZ282" s="23">
        <f>SUM(P282:S283)</f>
        <v>0</v>
      </c>
      <c r="BA282" s="23">
        <f>SUM(T282:W283)</f>
        <v>0</v>
      </c>
      <c r="BB282" s="23">
        <f>SUM(X282:AA283)</f>
        <v>0</v>
      </c>
      <c r="BC282" s="23">
        <f>SUM(AB282:AE283)</f>
        <v>0</v>
      </c>
      <c r="BD282" s="23">
        <f>SUM(AF282:AI283)</f>
        <v>0</v>
      </c>
      <c r="BE282" s="23">
        <f>SUM(AJ282:AM283)</f>
        <v>0</v>
      </c>
      <c r="BF282" s="23">
        <f>SUM(AW282:BE282)</f>
        <v>0</v>
      </c>
      <c r="BG282" s="23">
        <f>SUM(AS282-BF282)</f>
        <v>0</v>
      </c>
      <c r="BH282" s="23">
        <f>SUM(AW282:BD282)</f>
        <v>0</v>
      </c>
      <c r="BJ282" s="23">
        <f t="shared" si="110"/>
        <v>0</v>
      </c>
      <c r="BK282" s="23">
        <f t="shared" si="111"/>
        <v>0</v>
      </c>
      <c r="BL282" s="23">
        <f t="shared" si="112"/>
        <v>0</v>
      </c>
      <c r="BM282" s="23">
        <f t="shared" si="113"/>
        <v>0</v>
      </c>
      <c r="BN282" s="23">
        <f t="shared" si="114"/>
        <v>0</v>
      </c>
      <c r="BO282" s="23">
        <f t="shared" si="115"/>
        <v>0</v>
      </c>
      <c r="BP282" s="23">
        <f t="shared" si="116"/>
        <v>0</v>
      </c>
      <c r="BQ282" s="23">
        <f t="shared" si="117"/>
        <v>0</v>
      </c>
      <c r="BR282" s="23">
        <f t="shared" si="129"/>
        <v>0</v>
      </c>
      <c r="BS282" s="23">
        <f t="shared" si="130"/>
        <v>0</v>
      </c>
      <c r="BT282" s="23">
        <f t="shared" si="131"/>
        <v>0</v>
      </c>
      <c r="BX282" s="73">
        <v>3167</v>
      </c>
      <c r="BY282" s="25" t="s">
        <v>994</v>
      </c>
      <c r="BZ282" s="23">
        <f t="shared" si="118"/>
        <v>0</v>
      </c>
      <c r="CA282" s="130">
        <f t="shared" si="119"/>
        <v>0</v>
      </c>
      <c r="CB282" s="156">
        <f t="shared" si="120"/>
        <v>0</v>
      </c>
      <c r="CC282" s="156">
        <f t="shared" si="121"/>
        <v>0</v>
      </c>
      <c r="CD282" s="156">
        <f t="shared" si="122"/>
        <v>0</v>
      </c>
      <c r="CE282" s="156">
        <f t="shared" si="123"/>
        <v>0</v>
      </c>
      <c r="CG282" s="156">
        <f t="shared" si="124"/>
        <v>0</v>
      </c>
      <c r="CH282" s="156">
        <f t="shared" si="125"/>
        <v>0</v>
      </c>
      <c r="CJ282" s="204" t="str">
        <f t="shared" si="126"/>
        <v>ok</v>
      </c>
      <c r="CK282" s="205">
        <f t="shared" si="108"/>
        <v>0</v>
      </c>
      <c r="CL282">
        <f t="shared" si="132"/>
        <v>0</v>
      </c>
      <c r="CN282" s="216">
        <f t="shared" si="127"/>
        <v>0</v>
      </c>
      <c r="CO282" s="216">
        <f t="shared" si="128"/>
        <v>0</v>
      </c>
      <c r="CP282" s="216">
        <f t="shared" si="107"/>
        <v>0</v>
      </c>
      <c r="CQ282" s="156">
        <f t="shared" si="109"/>
        <v>0</v>
      </c>
    </row>
    <row r="283" spans="1:95" x14ac:dyDescent="0.2">
      <c r="A283" s="73">
        <v>3167</v>
      </c>
      <c r="B283" s="25" t="s">
        <v>994</v>
      </c>
      <c r="C283" s="25" t="s">
        <v>703</v>
      </c>
      <c r="D283" s="78">
        <f t="array" ref="D283">SUM(IF('SAP report test'!$A$2:$A$2298=$A283,IF('SAP report test'!$D$2:$D$2298=D$3,'SAP report test'!$N$2:$N$2298)))-SUM(H283,L283,P283,T283,X283,AB283,AF283,AJ283,AN283)</f>
        <v>0</v>
      </c>
      <c r="E283" s="78">
        <f t="array" ref="E283">SUM(IF('SAP report test'!$A$2:$A$2298=$A283,IF('SAP report test'!$D$2:$D$2298=E$3,'SAP report test'!$N$2:$N$2298)))-SUM(I283,M283,Q283,U283,Y283,AC283,AG283,AK283,AO283)</f>
        <v>0</v>
      </c>
      <c r="F283" s="78">
        <f t="array" ref="F283">SUM(IF('SAP report test'!$A$2:$A$2298=$A283,IF('SAP report test'!$D$2:$D$2298=F$3,'SAP report test'!$N$2:$N$2298)))-SUM(J283,N283,R283,V283,Z283,AD283,AH283,AL283,AP283)</f>
        <v>0</v>
      </c>
      <c r="G283" s="78">
        <f t="array" ref="G283">SUM(IF('SAP report test'!$A$2:$A$2298=$A283,IF('SAP report test'!$D$2:$D$2298=G$3,'SAP report test'!$N$2:$N$2298)))-SUM(K283,O283,S283,W283,AA283,AE283,AI283,AM283,AQ283)</f>
        <v>0</v>
      </c>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S283" s="23"/>
      <c r="AT283" s="42"/>
      <c r="BJ283" s="23">
        <f t="shared" si="110"/>
        <v>0</v>
      </c>
      <c r="BK283" s="23">
        <f t="shared" si="111"/>
        <v>0</v>
      </c>
      <c r="BL283" s="23">
        <f t="shared" si="112"/>
        <v>0</v>
      </c>
      <c r="BM283" s="23">
        <f t="shared" si="113"/>
        <v>0</v>
      </c>
      <c r="BN283" s="23">
        <f t="shared" si="114"/>
        <v>0</v>
      </c>
      <c r="BO283" s="23">
        <f t="shared" si="115"/>
        <v>0</v>
      </c>
      <c r="BP283" s="23">
        <f t="shared" si="116"/>
        <v>0</v>
      </c>
      <c r="BQ283" s="23">
        <f t="shared" si="117"/>
        <v>0</v>
      </c>
      <c r="BR283" s="23">
        <f t="shared" si="129"/>
        <v>0</v>
      </c>
      <c r="BS283" s="23">
        <f t="shared" si="130"/>
        <v>0</v>
      </c>
      <c r="BT283" s="23">
        <f t="shared" si="131"/>
        <v>0</v>
      </c>
      <c r="BX283" s="73">
        <v>3167</v>
      </c>
      <c r="BY283" s="25" t="s">
        <v>994</v>
      </c>
      <c r="BZ283" s="23">
        <f t="shared" si="118"/>
        <v>0</v>
      </c>
      <c r="CA283" s="130">
        <f t="shared" si="119"/>
        <v>0</v>
      </c>
      <c r="CB283" s="156">
        <f t="shared" si="120"/>
        <v>0</v>
      </c>
      <c r="CC283" s="156">
        <f t="shared" si="121"/>
        <v>0</v>
      </c>
      <c r="CD283" s="156">
        <f t="shared" si="122"/>
        <v>0</v>
      </c>
      <c r="CE283" s="156">
        <f t="shared" si="123"/>
        <v>0</v>
      </c>
      <c r="CG283" s="156">
        <f t="shared" si="124"/>
        <v>0</v>
      </c>
      <c r="CH283" s="156">
        <f t="shared" si="125"/>
        <v>0</v>
      </c>
      <c r="CJ283" s="204" t="str">
        <f t="shared" si="126"/>
        <v>ok</v>
      </c>
      <c r="CK283" s="205">
        <f t="shared" si="108"/>
        <v>0</v>
      </c>
      <c r="CL283">
        <f t="shared" si="132"/>
        <v>0</v>
      </c>
      <c r="CN283" s="216">
        <f t="shared" si="127"/>
        <v>0</v>
      </c>
      <c r="CO283" s="216">
        <f t="shared" si="128"/>
        <v>0</v>
      </c>
      <c r="CP283" s="216">
        <f t="shared" si="107"/>
        <v>0</v>
      </c>
      <c r="CQ283" s="156">
        <f t="shared" si="109"/>
        <v>0</v>
      </c>
    </row>
    <row r="284" spans="1:95" x14ac:dyDescent="0.2">
      <c r="A284" s="356">
        <v>3180</v>
      </c>
      <c r="B284" s="357" t="s">
        <v>995</v>
      </c>
      <c r="C284" s="25" t="s">
        <v>702</v>
      </c>
      <c r="D284" s="78"/>
      <c r="E284" s="78"/>
      <c r="F284" s="78"/>
      <c r="G284" s="78"/>
      <c r="H284" s="147">
        <f t="array" ref="H284">SUM(IF('SAP report test'!$A$2:$A$2298=$A284,IF('SAP report test'!$D$2:$D$2298="CI04",'SAP report test'!$N$2:$N$2298)))</f>
        <v>0</v>
      </c>
      <c r="I284" s="148"/>
      <c r="J284" s="148"/>
      <c r="K284" s="149"/>
      <c r="L284" s="147">
        <f>SUMIF(Balances!$A$5:$A$313,$A284,Balances!$P$5:$P$313)-SUMIF(Funding!$A$6:$A$294,$A284,Funding!$D$6:$D$294)</f>
        <v>0</v>
      </c>
      <c r="M284" s="148"/>
      <c r="N284" s="148"/>
      <c r="O284" s="149"/>
      <c r="P284" s="147">
        <f>SUMIF(Balances!$A$5:$A$313,$A284,Balances!$Q$5:$Q$313)-SUMIF(Funding!$A$6:$A$294,$A284,Funding!$E$6:$E$294)</f>
        <v>0</v>
      </c>
      <c r="Q284" s="148"/>
      <c r="R284" s="148"/>
      <c r="S284" s="149"/>
      <c r="T284" s="147">
        <f>SUMIF(Balances!$A$5:$A$313,$A284,Balances!$R$5:$R$313)-SUMIF(Funding!$A$6:$A$294,$A284,Funding!$F$6:$F$294)</f>
        <v>0</v>
      </c>
      <c r="U284" s="148"/>
      <c r="V284" s="148"/>
      <c r="W284" s="149"/>
      <c r="X284" s="147">
        <f>SUMIF(Balances!$A$7:$A$313,$A284,Balances!$S$7:$S$313)</f>
        <v>0</v>
      </c>
      <c r="Y284" s="148"/>
      <c r="Z284" s="148"/>
      <c r="AA284" s="149"/>
      <c r="AB284" s="147">
        <f>SUMIF(Balances!$A$7:$A$313,$A284,Balances!$T$7:$T$313)</f>
        <v>0</v>
      </c>
      <c r="AC284" s="148"/>
      <c r="AD284" s="148"/>
      <c r="AE284" s="149"/>
      <c r="AF284" s="147"/>
      <c r="AG284" s="148"/>
      <c r="AH284" s="148"/>
      <c r="AI284" s="149"/>
      <c r="AJ284" s="147">
        <f t="array" ref="AJ284">SUM(IF('SAP report test'!$A$2:$A$2298=$A284,IF('SAP report test'!$D$2:$D$2298="CI03",'SAP report test'!$N$2:$N$2298)))+SUMIF(Balances!$A$7:$A$313,$A284,Balances!$V$7:$V$313)</f>
        <v>-12469.79</v>
      </c>
      <c r="AK284" s="148"/>
      <c r="AL284" s="148"/>
      <c r="AM284" s="149"/>
      <c r="AN284" s="147">
        <f>SUMIF(Balances!$A$5:$A$313,$A284,Balances!$O$5:$O$313)-SUMIF(Funding!$A$6:$A$294,$A284,Funding!$K$6:$K$294)</f>
        <v>5999.9</v>
      </c>
      <c r="AO284" s="148"/>
      <c r="AP284" s="148"/>
      <c r="AQ284" s="149"/>
      <c r="AS284" s="23">
        <f>SUM(D284:AQ285)</f>
        <v>-6469.8900000000012</v>
      </c>
      <c r="AT284" s="130"/>
      <c r="AU284" s="23">
        <f>SUM(AS284:AT284)</f>
        <v>-6469.8900000000012</v>
      </c>
      <c r="AW284" s="23">
        <f>SUM(AN284:AQ285)</f>
        <v>-6470.1</v>
      </c>
      <c r="AX284" s="23">
        <f>SUM(H284:K285)</f>
        <v>0</v>
      </c>
      <c r="AY284" s="23">
        <f>SUM(L284:O285)</f>
        <v>0</v>
      </c>
      <c r="AZ284" s="23">
        <f>SUM(P284:S285)</f>
        <v>0</v>
      </c>
      <c r="BA284" s="23">
        <f>SUM(T284:W285)</f>
        <v>0</v>
      </c>
      <c r="BB284" s="23">
        <f>SUM(X284:AA285)</f>
        <v>0</v>
      </c>
      <c r="BC284" s="23">
        <f>SUM(AB284:AE285)</f>
        <v>0</v>
      </c>
      <c r="BD284" s="23">
        <f>SUM(AF284:AI285)</f>
        <v>0</v>
      </c>
      <c r="BE284" s="23">
        <f>SUM(AJ284:AM285)</f>
        <v>0.20999999999912689</v>
      </c>
      <c r="BF284" s="23">
        <f>SUM(AW284:BE284)</f>
        <v>-6469.8900000000012</v>
      </c>
      <c r="BG284" s="23">
        <f>SUM(AS284-BF284)</f>
        <v>0</v>
      </c>
      <c r="BH284" s="23">
        <f>SUM(AW284:BD284)</f>
        <v>-6470.1</v>
      </c>
      <c r="BJ284" s="23">
        <f t="shared" si="110"/>
        <v>-6470.1</v>
      </c>
      <c r="BK284" s="23">
        <f t="shared" si="111"/>
        <v>0</v>
      </c>
      <c r="BL284" s="23">
        <f t="shared" si="112"/>
        <v>0</v>
      </c>
      <c r="BM284" s="23">
        <f t="shared" si="113"/>
        <v>0</v>
      </c>
      <c r="BN284" s="23">
        <f t="shared" si="114"/>
        <v>0</v>
      </c>
      <c r="BO284" s="23">
        <f t="shared" si="115"/>
        <v>0</v>
      </c>
      <c r="BP284" s="23">
        <f t="shared" si="116"/>
        <v>0</v>
      </c>
      <c r="BQ284" s="23">
        <f t="shared" si="117"/>
        <v>0.20999999999912689</v>
      </c>
      <c r="BR284" s="23">
        <f t="shared" si="129"/>
        <v>-6469.8900000000012</v>
      </c>
      <c r="BS284" s="23">
        <f t="shared" si="130"/>
        <v>0</v>
      </c>
      <c r="BT284" s="23">
        <f t="shared" si="131"/>
        <v>-6470.1</v>
      </c>
      <c r="BX284" s="104">
        <v>3180</v>
      </c>
      <c r="BY284" s="105" t="s">
        <v>995</v>
      </c>
      <c r="BZ284" s="23">
        <f t="shared" si="118"/>
        <v>-6470.1</v>
      </c>
      <c r="CA284" s="130">
        <f t="shared" si="119"/>
        <v>0.20999999999912689</v>
      </c>
      <c r="CB284" s="156">
        <f t="shared" si="120"/>
        <v>-6469.8900000000012</v>
      </c>
      <c r="CC284" s="156">
        <f t="shared" si="121"/>
        <v>-6470</v>
      </c>
      <c r="CD284" s="156">
        <f t="shared" si="122"/>
        <v>0</v>
      </c>
      <c r="CE284" s="156">
        <f t="shared" si="123"/>
        <v>-6470</v>
      </c>
      <c r="CG284" s="156">
        <f t="shared" si="124"/>
        <v>-0.1000000000003638</v>
      </c>
      <c r="CH284" s="156">
        <f t="shared" si="125"/>
        <v>0.20999999999912689</v>
      </c>
      <c r="CJ284" s="204" t="str">
        <f t="shared" si="126"/>
        <v>ok</v>
      </c>
      <c r="CK284" s="205">
        <f t="shared" si="108"/>
        <v>0</v>
      </c>
      <c r="CL284">
        <f t="shared" si="132"/>
        <v>0</v>
      </c>
      <c r="CN284" s="216">
        <f t="shared" si="127"/>
        <v>-6470.1</v>
      </c>
      <c r="CO284" s="216">
        <f t="shared" si="128"/>
        <v>0.20999999999912689</v>
      </c>
      <c r="CP284" s="216">
        <f t="shared" si="107"/>
        <v>-6469.8900000000012</v>
      </c>
      <c r="CQ284" s="156">
        <f t="shared" si="109"/>
        <v>0</v>
      </c>
    </row>
    <row r="285" spans="1:95" x14ac:dyDescent="0.2">
      <c r="A285" s="356">
        <v>3180</v>
      </c>
      <c r="B285" s="357" t="s">
        <v>995</v>
      </c>
      <c r="C285" s="25" t="s">
        <v>703</v>
      </c>
      <c r="D285" s="78">
        <f t="array" ref="D285">SUM(IF('SAP report test'!$A$2:$A$2298=$A285,IF('SAP report test'!$D$2:$D$2298=D$3,'SAP report test'!$N$2:$N$2298)))-SUM(H285,L285,P285,T285,X285,AB285,AF285,AJ285,AN285)</f>
        <v>0</v>
      </c>
      <c r="E285" s="78">
        <f t="array" ref="E285">SUM(IF('SAP report test'!$A$2:$A$2298=$A285,IF('SAP report test'!$D$2:$D$2298=E$3,'SAP report test'!$N$2:$N$2298)))-SUM(I285,M285,Q285,U285,Y285,AC285,AG285,AK285,AO285)</f>
        <v>0</v>
      </c>
      <c r="F285" s="78">
        <f t="array" ref="F285">SUM(IF('SAP report test'!$A$2:$A$2298=$A285,IF('SAP report test'!$D$2:$D$2298=F$3,'SAP report test'!$N$2:$N$2298)))-SUM(J285,N285,R285,V285,Z285,AD285,AH285,AL285,AP285)</f>
        <v>0</v>
      </c>
      <c r="G285" s="78">
        <f t="array" ref="G285">SUM(IF('SAP report test'!$A$2:$A$2298=$A285,IF('SAP report test'!$D$2:$D$2298=G$3,'SAP report test'!$N$2:$N$2298)))-SUM(K285,O285,S285,W285,AA285,AE285,AI285,AM285,AQ285)</f>
        <v>0</v>
      </c>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v>12470</v>
      </c>
      <c r="AL285" s="62"/>
      <c r="AM285" s="62"/>
      <c r="AN285" s="62"/>
      <c r="AO285" s="62">
        <v>-12470</v>
      </c>
      <c r="AP285" s="62"/>
      <c r="AQ285" s="62"/>
      <c r="AS285" s="23"/>
      <c r="AT285" s="42"/>
      <c r="BJ285" s="23">
        <f t="shared" si="110"/>
        <v>0</v>
      </c>
      <c r="BK285" s="23">
        <f t="shared" si="111"/>
        <v>0</v>
      </c>
      <c r="BL285" s="23">
        <f t="shared" si="112"/>
        <v>0</v>
      </c>
      <c r="BM285" s="23">
        <f t="shared" si="113"/>
        <v>0</v>
      </c>
      <c r="BN285" s="23">
        <f t="shared" si="114"/>
        <v>0</v>
      </c>
      <c r="BO285" s="23">
        <f t="shared" si="115"/>
        <v>0</v>
      </c>
      <c r="BP285" s="23">
        <f t="shared" si="116"/>
        <v>0</v>
      </c>
      <c r="BQ285" s="23">
        <f t="shared" si="117"/>
        <v>0</v>
      </c>
      <c r="BR285" s="23">
        <f t="shared" si="129"/>
        <v>0</v>
      </c>
      <c r="BS285" s="23">
        <f t="shared" si="130"/>
        <v>0</v>
      </c>
      <c r="BT285" s="23">
        <f t="shared" si="131"/>
        <v>0</v>
      </c>
      <c r="BX285" s="104">
        <v>3180</v>
      </c>
      <c r="BY285" s="105" t="s">
        <v>995</v>
      </c>
      <c r="BZ285" s="23">
        <f t="shared" si="118"/>
        <v>0</v>
      </c>
      <c r="CA285" s="130">
        <f t="shared" si="119"/>
        <v>0</v>
      </c>
      <c r="CB285" s="156">
        <f t="shared" si="120"/>
        <v>0</v>
      </c>
      <c r="CC285" s="156">
        <f t="shared" si="121"/>
        <v>0</v>
      </c>
      <c r="CD285" s="156">
        <f t="shared" si="122"/>
        <v>0</v>
      </c>
      <c r="CE285" s="156">
        <f t="shared" si="123"/>
        <v>0</v>
      </c>
      <c r="CG285" s="156">
        <f t="shared" si="124"/>
        <v>0</v>
      </c>
      <c r="CH285" s="156">
        <f t="shared" si="125"/>
        <v>0</v>
      </c>
      <c r="CJ285" s="204" t="str">
        <f t="shared" si="126"/>
        <v>ok</v>
      </c>
      <c r="CK285" s="205">
        <f t="shared" si="108"/>
        <v>0</v>
      </c>
      <c r="CL285">
        <f t="shared" si="132"/>
        <v>0</v>
      </c>
      <c r="CN285" s="216">
        <f t="shared" si="127"/>
        <v>0</v>
      </c>
      <c r="CO285" s="216">
        <f t="shared" si="128"/>
        <v>0</v>
      </c>
      <c r="CP285" s="216">
        <f t="shared" si="107"/>
        <v>0</v>
      </c>
      <c r="CQ285" s="156">
        <f t="shared" si="109"/>
        <v>0</v>
      </c>
    </row>
    <row r="286" spans="1:95" x14ac:dyDescent="0.2">
      <c r="A286" s="73">
        <v>3181</v>
      </c>
      <c r="B286" s="25" t="s">
        <v>1117</v>
      </c>
      <c r="C286" s="25" t="s">
        <v>702</v>
      </c>
      <c r="D286" s="78"/>
      <c r="E286" s="78"/>
      <c r="F286" s="78"/>
      <c r="G286" s="78"/>
      <c r="H286" s="147">
        <f t="array" ref="H286">SUM(IF('SAP report test'!$A$2:$A$2298=$A286,IF('SAP report test'!$D$2:$D$2298="CI04",'SAP report test'!$N$2:$N$2298)))</f>
        <v>0</v>
      </c>
      <c r="I286" s="148"/>
      <c r="J286" s="148"/>
      <c r="K286" s="149"/>
      <c r="L286" s="147">
        <f>SUMIF(Balances!$A$5:$A$313,$A286,Balances!$P$5:$P$313)-SUMIF(Funding!$A$6:$A$294,$A286,Funding!$D$6:$D$294)</f>
        <v>0</v>
      </c>
      <c r="M286" s="148"/>
      <c r="N286" s="148"/>
      <c r="O286" s="149"/>
      <c r="P286" s="147">
        <f>SUMIF(Balances!$A$5:$A$313,$A286,Balances!$Q$5:$Q$313)-SUMIF(Funding!$A$6:$A$294,$A286,Funding!$E$6:$E$294)</f>
        <v>0</v>
      </c>
      <c r="Q286" s="148"/>
      <c r="R286" s="148"/>
      <c r="S286" s="149"/>
      <c r="T286" s="147">
        <f>SUMIF(Balances!$A$5:$A$313,$A286,Balances!$R$5:$R$313)-SUMIF(Funding!$A$6:$A$294,$A286,Funding!$F$6:$F$294)</f>
        <v>0</v>
      </c>
      <c r="U286" s="148"/>
      <c r="V286" s="148"/>
      <c r="W286" s="149"/>
      <c r="X286" s="147">
        <f>SUMIF(Balances!$A$7:$A$313,$A286,Balances!$S$7:$S$313)</f>
        <v>0</v>
      </c>
      <c r="Y286" s="148"/>
      <c r="Z286" s="148"/>
      <c r="AA286" s="149"/>
      <c r="AB286" s="147">
        <f>SUMIF(Balances!$A$7:$A$313,$A286,Balances!$T$7:$T$313)</f>
        <v>0</v>
      </c>
      <c r="AC286" s="148"/>
      <c r="AD286" s="148"/>
      <c r="AE286" s="149"/>
      <c r="AF286" s="147"/>
      <c r="AG286" s="148"/>
      <c r="AH286" s="148"/>
      <c r="AI286" s="149"/>
      <c r="AJ286" s="147">
        <f t="array" ref="AJ286">SUM(IF('SAP report test'!$A$2:$A$2298=$A286,IF('SAP report test'!$D$2:$D$2298="CI03",'SAP report test'!$N$2:$N$2298)))+SUMIF(Balances!$A$7:$A$313,$A286,Balances!$V$7:$V$313)</f>
        <v>0</v>
      </c>
      <c r="AK286" s="148"/>
      <c r="AL286" s="148"/>
      <c r="AM286" s="149"/>
      <c r="AN286" s="147">
        <f>SUMIF(Balances!$A$5:$A$313,$A286,Balances!$O$5:$O$313)-SUMIF(Funding!$A$6:$A$294,$A286,Funding!$K$6:$K$294)</f>
        <v>0</v>
      </c>
      <c r="AO286" s="148"/>
      <c r="AP286" s="148"/>
      <c r="AQ286" s="149"/>
      <c r="AS286" s="23">
        <f>SUM(D286:AQ287)</f>
        <v>0</v>
      </c>
      <c r="AT286" s="42"/>
      <c r="AU286" s="23">
        <f>SUM(AS286:AT286)</f>
        <v>0</v>
      </c>
      <c r="AW286" s="23">
        <f>SUM(AN286:AQ287)</f>
        <v>0</v>
      </c>
      <c r="AX286" s="23">
        <f>SUM(H286:K287)</f>
        <v>0</v>
      </c>
      <c r="AY286" s="23">
        <f>SUM(L286:O287)</f>
        <v>0</v>
      </c>
      <c r="AZ286" s="23">
        <f>SUM(P286:S287)</f>
        <v>0</v>
      </c>
      <c r="BA286" s="23">
        <f>SUM(T286:W287)</f>
        <v>0</v>
      </c>
      <c r="BB286" s="23">
        <f>SUM(X286:AA287)</f>
        <v>0</v>
      </c>
      <c r="BC286" s="23">
        <f>SUM(AB286:AE287)</f>
        <v>0</v>
      </c>
      <c r="BD286" s="23">
        <f>SUM(AF286:AI287)</f>
        <v>0</v>
      </c>
      <c r="BE286" s="23">
        <f>SUM(AJ286:AM287)</f>
        <v>0</v>
      </c>
      <c r="BF286" s="23">
        <f>SUM(AW286:BE286)</f>
        <v>0</v>
      </c>
      <c r="BG286" s="23">
        <f>SUM(AS286-BF286)</f>
        <v>0</v>
      </c>
      <c r="BH286" s="23">
        <f>SUM(AW286:BD286)</f>
        <v>0</v>
      </c>
      <c r="BJ286" s="23">
        <f t="shared" si="110"/>
        <v>0</v>
      </c>
      <c r="BK286" s="23">
        <f t="shared" si="111"/>
        <v>0</v>
      </c>
      <c r="BL286" s="23">
        <f t="shared" si="112"/>
        <v>0</v>
      </c>
      <c r="BM286" s="23">
        <f t="shared" si="113"/>
        <v>0</v>
      </c>
      <c r="BN286" s="23">
        <f t="shared" si="114"/>
        <v>0</v>
      </c>
      <c r="BO286" s="23">
        <f t="shared" si="115"/>
        <v>0</v>
      </c>
      <c r="BP286" s="23">
        <f t="shared" si="116"/>
        <v>0</v>
      </c>
      <c r="BQ286" s="23">
        <f t="shared" si="117"/>
        <v>0</v>
      </c>
      <c r="BR286" s="23">
        <f t="shared" si="129"/>
        <v>0</v>
      </c>
      <c r="BS286" s="23">
        <f t="shared" si="130"/>
        <v>0</v>
      </c>
      <c r="BT286" s="23">
        <f t="shared" si="131"/>
        <v>0</v>
      </c>
      <c r="BX286" s="73">
        <v>3181</v>
      </c>
      <c r="BY286" s="25" t="s">
        <v>1117</v>
      </c>
      <c r="BZ286" s="23">
        <f t="shared" si="118"/>
        <v>0</v>
      </c>
      <c r="CA286" s="130">
        <f t="shared" si="119"/>
        <v>0</v>
      </c>
      <c r="CB286" s="156">
        <f t="shared" si="120"/>
        <v>0</v>
      </c>
      <c r="CC286" s="156">
        <f t="shared" si="121"/>
        <v>0</v>
      </c>
      <c r="CD286" s="156">
        <f t="shared" si="122"/>
        <v>0</v>
      </c>
      <c r="CE286" s="156">
        <f t="shared" si="123"/>
        <v>0</v>
      </c>
      <c r="CG286" s="156">
        <f t="shared" si="124"/>
        <v>0</v>
      </c>
      <c r="CH286" s="156">
        <f t="shared" si="125"/>
        <v>0</v>
      </c>
      <c r="CJ286" s="204" t="str">
        <f t="shared" si="126"/>
        <v>ok</v>
      </c>
      <c r="CK286" s="205">
        <f t="shared" si="108"/>
        <v>0</v>
      </c>
      <c r="CL286">
        <f t="shared" si="132"/>
        <v>0</v>
      </c>
      <c r="CN286" s="216">
        <f t="shared" si="127"/>
        <v>0</v>
      </c>
      <c r="CO286" s="216">
        <f t="shared" si="128"/>
        <v>0</v>
      </c>
      <c r="CP286" s="216">
        <f t="shared" si="107"/>
        <v>0</v>
      </c>
      <c r="CQ286" s="156">
        <f t="shared" si="109"/>
        <v>0</v>
      </c>
    </row>
    <row r="287" spans="1:95" x14ac:dyDescent="0.2">
      <c r="A287" s="73">
        <v>3181</v>
      </c>
      <c r="B287" s="25" t="s">
        <v>1117</v>
      </c>
      <c r="C287" s="25" t="s">
        <v>703</v>
      </c>
      <c r="D287" s="78">
        <f t="array" ref="D287">SUM(IF('SAP report test'!$A$2:$A$2298=$A287,IF('SAP report test'!$D$2:$D$2298=D$3,'SAP report test'!$N$2:$N$2298)))-SUM(H287,L287,P287,T287,X287,AB287,AF287,AJ287,AN287)</f>
        <v>0</v>
      </c>
      <c r="E287" s="78">
        <f t="array" ref="E287">SUM(IF('SAP report test'!$A$2:$A$2298=$A287,IF('SAP report test'!$D$2:$D$2298=E$3,'SAP report test'!$N$2:$N$2298)))-SUM(I287,M287,Q287,U287,Y287,AC287,AG287,AK287,AO287)</f>
        <v>0</v>
      </c>
      <c r="F287" s="78">
        <f t="array" ref="F287">SUM(IF('SAP report test'!$A$2:$A$2298=$A287,IF('SAP report test'!$D$2:$D$2298=F$3,'SAP report test'!$N$2:$N$2298)))-SUM(J287,N287,R287,V287,Z287,AD287,AH287,AL287,AP287)</f>
        <v>0</v>
      </c>
      <c r="G287" s="78">
        <f t="array" ref="G287">SUM(IF('SAP report test'!$A$2:$A$2298=$A287,IF('SAP report test'!$D$2:$D$2298=G$3,'SAP report test'!$N$2:$N$2298)))-SUM(K287,O287,S287,W287,AA287,AE287,AI287,AM287,AQ287)</f>
        <v>0</v>
      </c>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S287" s="23"/>
      <c r="AT287" s="42"/>
      <c r="BJ287" s="23">
        <f t="shared" si="110"/>
        <v>0</v>
      </c>
      <c r="BK287" s="23">
        <f t="shared" si="111"/>
        <v>0</v>
      </c>
      <c r="BL287" s="23">
        <f t="shared" si="112"/>
        <v>0</v>
      </c>
      <c r="BM287" s="23">
        <f t="shared" si="113"/>
        <v>0</v>
      </c>
      <c r="BN287" s="23">
        <f t="shared" si="114"/>
        <v>0</v>
      </c>
      <c r="BO287" s="23">
        <f t="shared" si="115"/>
        <v>0</v>
      </c>
      <c r="BP287" s="23">
        <f t="shared" si="116"/>
        <v>0</v>
      </c>
      <c r="BQ287" s="23">
        <f t="shared" si="117"/>
        <v>0</v>
      </c>
      <c r="BR287" s="23">
        <f t="shared" si="129"/>
        <v>0</v>
      </c>
      <c r="BS287" s="23">
        <f t="shared" si="130"/>
        <v>0</v>
      </c>
      <c r="BT287" s="23">
        <f t="shared" si="131"/>
        <v>0</v>
      </c>
      <c r="BX287" s="73">
        <v>3181</v>
      </c>
      <c r="BY287" s="25" t="s">
        <v>1117</v>
      </c>
      <c r="BZ287" s="23">
        <f t="shared" si="118"/>
        <v>0</v>
      </c>
      <c r="CA287" s="130">
        <f t="shared" si="119"/>
        <v>0</v>
      </c>
      <c r="CB287" s="156">
        <f t="shared" si="120"/>
        <v>0</v>
      </c>
      <c r="CC287" s="156">
        <f t="shared" si="121"/>
        <v>0</v>
      </c>
      <c r="CD287" s="156">
        <f t="shared" si="122"/>
        <v>0</v>
      </c>
      <c r="CE287" s="156">
        <f t="shared" si="123"/>
        <v>0</v>
      </c>
      <c r="CG287" s="156">
        <f t="shared" si="124"/>
        <v>0</v>
      </c>
      <c r="CH287" s="156">
        <f t="shared" si="125"/>
        <v>0</v>
      </c>
      <c r="CJ287" s="204" t="str">
        <f t="shared" si="126"/>
        <v>ok</v>
      </c>
      <c r="CK287" s="205">
        <f t="shared" si="108"/>
        <v>0</v>
      </c>
      <c r="CL287">
        <f t="shared" si="132"/>
        <v>0</v>
      </c>
      <c r="CN287" s="216">
        <f t="shared" si="127"/>
        <v>0</v>
      </c>
      <c r="CO287" s="216">
        <f t="shared" si="128"/>
        <v>0</v>
      </c>
      <c r="CP287" s="216">
        <f t="shared" si="107"/>
        <v>0</v>
      </c>
      <c r="CQ287" s="156">
        <f t="shared" si="109"/>
        <v>0</v>
      </c>
    </row>
    <row r="288" spans="1:95" x14ac:dyDescent="0.2">
      <c r="A288" s="73">
        <v>3182</v>
      </c>
      <c r="B288" s="25" t="s">
        <v>1118</v>
      </c>
      <c r="C288" s="25" t="s">
        <v>702</v>
      </c>
      <c r="D288" s="78"/>
      <c r="E288" s="78"/>
      <c r="F288" s="78"/>
      <c r="G288" s="78"/>
      <c r="H288" s="147">
        <f t="array" ref="H288">SUM(IF('SAP report test'!$A$2:$A$2298=$A288,IF('SAP report test'!$D$2:$D$2298="CI04",'SAP report test'!$N$2:$N$2298)))</f>
        <v>0</v>
      </c>
      <c r="I288" s="148"/>
      <c r="J288" s="148"/>
      <c r="K288" s="149"/>
      <c r="L288" s="147">
        <f>SUMIF(Balances!$A$5:$A$313,$A288,Balances!$P$5:$P$313)-SUMIF(Funding!$A$6:$A$294,$A288,Funding!$D$6:$D$294)</f>
        <v>0</v>
      </c>
      <c r="M288" s="148"/>
      <c r="N288" s="148"/>
      <c r="O288" s="149"/>
      <c r="P288" s="147">
        <f>SUMIF(Balances!$A$5:$A$313,$A288,Balances!$Q$5:$Q$313)-SUMIF(Funding!$A$6:$A$294,$A288,Funding!$E$6:$E$294)</f>
        <v>0</v>
      </c>
      <c r="Q288" s="148"/>
      <c r="R288" s="148"/>
      <c r="S288" s="149"/>
      <c r="T288" s="147">
        <f>SUMIF(Balances!$A$5:$A$313,$A288,Balances!$R$5:$R$313)-SUMIF(Funding!$A$6:$A$294,$A288,Funding!$F$6:$F$294)</f>
        <v>0</v>
      </c>
      <c r="U288" s="148"/>
      <c r="V288" s="148"/>
      <c r="W288" s="149"/>
      <c r="X288" s="147">
        <f>SUMIF(Balances!$A$7:$A$313,$A288,Balances!$S$7:$S$313)</f>
        <v>0</v>
      </c>
      <c r="Y288" s="148"/>
      <c r="Z288" s="148"/>
      <c r="AA288" s="149"/>
      <c r="AB288" s="147">
        <f>SUMIF(Balances!$A$7:$A$313,$A288,Balances!$T$7:$T$313)</f>
        <v>0</v>
      </c>
      <c r="AC288" s="148"/>
      <c r="AD288" s="148"/>
      <c r="AE288" s="149"/>
      <c r="AF288" s="147"/>
      <c r="AG288" s="148"/>
      <c r="AH288" s="148"/>
      <c r="AI288" s="149"/>
      <c r="AJ288" s="147">
        <f t="array" ref="AJ288">SUM(IF('SAP report test'!$A$2:$A$2298=$A288,IF('SAP report test'!$D$2:$D$2298="CI03",'SAP report test'!$N$2:$N$2298)))+SUMIF(Balances!$A$7:$A$313,$A288,Balances!$V$7:$V$313)</f>
        <v>0</v>
      </c>
      <c r="AK288" s="148"/>
      <c r="AL288" s="148"/>
      <c r="AM288" s="149"/>
      <c r="AN288" s="147">
        <f>SUMIF(Balances!$A$5:$A$313,$A288,Balances!$O$5:$O$313)-SUMIF(Funding!$A$6:$A$294,$A288,Funding!$K$6:$K$294)</f>
        <v>-8617.5</v>
      </c>
      <c r="AO288" s="148"/>
      <c r="AP288" s="148"/>
      <c r="AQ288" s="149"/>
      <c r="AS288" s="23">
        <f>SUM(D288:AQ289)</f>
        <v>-8617.5</v>
      </c>
      <c r="AT288" s="42"/>
      <c r="AU288" s="23">
        <f>SUM(AS288:AT288)</f>
        <v>-8617.5</v>
      </c>
      <c r="AW288" s="23">
        <f>SUM(AN288:AQ289)</f>
        <v>-8617.5</v>
      </c>
      <c r="AX288" s="23">
        <f>SUM(H288:K289)</f>
        <v>0</v>
      </c>
      <c r="AY288" s="23">
        <f>SUM(L288:O289)</f>
        <v>0</v>
      </c>
      <c r="AZ288" s="23">
        <f>SUM(P288:S289)</f>
        <v>0</v>
      </c>
      <c r="BA288" s="23">
        <f>SUM(T288:W289)</f>
        <v>0</v>
      </c>
      <c r="BB288" s="23">
        <f>SUM(X288:AA289)</f>
        <v>0</v>
      </c>
      <c r="BC288" s="23">
        <f>SUM(AB288:AE289)</f>
        <v>0</v>
      </c>
      <c r="BD288" s="23">
        <f>SUM(AF288:AI289)</f>
        <v>0</v>
      </c>
      <c r="BE288" s="23">
        <f>SUM(AJ288:AM289)</f>
        <v>0</v>
      </c>
      <c r="BF288" s="23">
        <f>SUM(AW288:BE288)</f>
        <v>-8617.5</v>
      </c>
      <c r="BG288" s="23">
        <f>SUM(AS288-BF288)</f>
        <v>0</v>
      </c>
      <c r="BH288" s="23">
        <f>SUM(AW288:BD288)</f>
        <v>-8617.5</v>
      </c>
      <c r="BJ288" s="23">
        <f t="shared" si="110"/>
        <v>-8617.5</v>
      </c>
      <c r="BK288" s="23">
        <f t="shared" si="111"/>
        <v>0</v>
      </c>
      <c r="BL288" s="23">
        <f t="shared" si="112"/>
        <v>0</v>
      </c>
      <c r="BM288" s="23">
        <f t="shared" si="113"/>
        <v>0</v>
      </c>
      <c r="BN288" s="23">
        <f t="shared" si="114"/>
        <v>0</v>
      </c>
      <c r="BO288" s="23">
        <f t="shared" si="115"/>
        <v>0</v>
      </c>
      <c r="BP288" s="23">
        <f t="shared" si="116"/>
        <v>0</v>
      </c>
      <c r="BQ288" s="23">
        <f t="shared" si="117"/>
        <v>0</v>
      </c>
      <c r="BR288" s="23">
        <f t="shared" si="129"/>
        <v>-8617.5</v>
      </c>
      <c r="BS288" s="23">
        <f t="shared" si="130"/>
        <v>0</v>
      </c>
      <c r="BT288" s="23">
        <f t="shared" si="131"/>
        <v>-8617.5</v>
      </c>
      <c r="BX288" s="73">
        <v>3182</v>
      </c>
      <c r="BY288" s="25" t="s">
        <v>1118</v>
      </c>
      <c r="BZ288" s="23">
        <f t="shared" si="118"/>
        <v>-8617.5</v>
      </c>
      <c r="CA288" s="130">
        <f t="shared" si="119"/>
        <v>0</v>
      </c>
      <c r="CB288" s="156">
        <f t="shared" si="120"/>
        <v>-8617.5</v>
      </c>
      <c r="CC288" s="156">
        <f t="shared" si="121"/>
        <v>-8618</v>
      </c>
      <c r="CD288" s="156">
        <f t="shared" si="122"/>
        <v>0</v>
      </c>
      <c r="CE288" s="156">
        <f t="shared" si="123"/>
        <v>-8618</v>
      </c>
      <c r="CG288" s="156">
        <f t="shared" si="124"/>
        <v>0.5</v>
      </c>
      <c r="CH288" s="156">
        <f t="shared" si="125"/>
        <v>0</v>
      </c>
      <c r="CJ288" s="204" t="str">
        <f t="shared" si="126"/>
        <v>ok</v>
      </c>
      <c r="CK288" s="205">
        <f t="shared" si="108"/>
        <v>0</v>
      </c>
      <c r="CL288">
        <f t="shared" si="132"/>
        <v>0</v>
      </c>
      <c r="CN288" s="216">
        <f t="shared" si="127"/>
        <v>-8617.5</v>
      </c>
      <c r="CO288" s="216">
        <f t="shared" si="128"/>
        <v>0</v>
      </c>
      <c r="CP288" s="216">
        <f t="shared" si="107"/>
        <v>-8617.5</v>
      </c>
      <c r="CQ288" s="156">
        <f t="shared" si="109"/>
        <v>0</v>
      </c>
    </row>
    <row r="289" spans="1:95" x14ac:dyDescent="0.2">
      <c r="A289" s="73">
        <v>3182</v>
      </c>
      <c r="B289" s="25" t="s">
        <v>1118</v>
      </c>
      <c r="C289" s="25" t="s">
        <v>703</v>
      </c>
      <c r="D289" s="78">
        <f t="array" ref="D289">SUM(IF('SAP report test'!$A$2:$A$2298=$A289,IF('SAP report test'!$D$2:$D$2298=D$3,'SAP report test'!$N$2:$N$2298)))-SUM(H289,L289,P289,T289,X289,AB289,AF289,AJ289,AN289)</f>
        <v>0</v>
      </c>
      <c r="E289" s="78">
        <f t="array" ref="E289">SUM(IF('SAP report test'!$A$2:$A$2298=$A289,IF('SAP report test'!$D$2:$D$2298=E$3,'SAP report test'!$N$2:$N$2298)))-SUM(I289,M289,Q289,U289,Y289,AC289,AG289,AK289,AO289)</f>
        <v>0</v>
      </c>
      <c r="F289" s="78">
        <f t="array" ref="F289">SUM(IF('SAP report test'!$A$2:$A$2298=$A289,IF('SAP report test'!$D$2:$D$2298=F$3,'SAP report test'!$N$2:$N$2298)))-SUM(J289,N289,R289,V289,Z289,AD289,AH289,AL289,AP289)</f>
        <v>0</v>
      </c>
      <c r="G289" s="78">
        <f t="array" ref="G289">SUM(IF('SAP report test'!$A$2:$A$2298=$A289,IF('SAP report test'!$D$2:$D$2298=G$3,'SAP report test'!$N$2:$N$2298)))-SUM(K289,O289,S289,W289,AA289,AE289,AI289,AM289,AQ289)</f>
        <v>0</v>
      </c>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S289" s="23"/>
      <c r="AT289" s="42"/>
      <c r="BJ289" s="23">
        <f t="shared" si="110"/>
        <v>0</v>
      </c>
      <c r="BK289" s="23">
        <f t="shared" si="111"/>
        <v>0</v>
      </c>
      <c r="BL289" s="23">
        <f t="shared" si="112"/>
        <v>0</v>
      </c>
      <c r="BM289" s="23">
        <f t="shared" si="113"/>
        <v>0</v>
      </c>
      <c r="BN289" s="23">
        <f t="shared" si="114"/>
        <v>0</v>
      </c>
      <c r="BO289" s="23">
        <f t="shared" si="115"/>
        <v>0</v>
      </c>
      <c r="BP289" s="23">
        <f t="shared" si="116"/>
        <v>0</v>
      </c>
      <c r="BQ289" s="23">
        <f t="shared" si="117"/>
        <v>0</v>
      </c>
      <c r="BR289" s="23">
        <f t="shared" si="129"/>
        <v>0</v>
      </c>
      <c r="BS289" s="23">
        <f t="shared" si="130"/>
        <v>0</v>
      </c>
      <c r="BT289" s="23">
        <f t="shared" si="131"/>
        <v>0</v>
      </c>
      <c r="BX289" s="73">
        <v>3182</v>
      </c>
      <c r="BY289" s="25" t="s">
        <v>1118</v>
      </c>
      <c r="BZ289" s="23">
        <f t="shared" si="118"/>
        <v>0</v>
      </c>
      <c r="CA289" s="130">
        <f t="shared" si="119"/>
        <v>0</v>
      </c>
      <c r="CB289" s="156">
        <f t="shared" si="120"/>
        <v>0</v>
      </c>
      <c r="CC289" s="156">
        <f t="shared" si="121"/>
        <v>0</v>
      </c>
      <c r="CD289" s="156">
        <f t="shared" si="122"/>
        <v>0</v>
      </c>
      <c r="CE289" s="156">
        <f t="shared" si="123"/>
        <v>0</v>
      </c>
      <c r="CG289" s="156">
        <f t="shared" si="124"/>
        <v>0</v>
      </c>
      <c r="CH289" s="156">
        <f t="shared" si="125"/>
        <v>0</v>
      </c>
      <c r="CJ289" s="204" t="str">
        <f t="shared" si="126"/>
        <v>ok</v>
      </c>
      <c r="CK289" s="205">
        <f t="shared" si="108"/>
        <v>0</v>
      </c>
      <c r="CL289">
        <f t="shared" si="132"/>
        <v>0</v>
      </c>
      <c r="CN289" s="216">
        <f t="shared" si="127"/>
        <v>0</v>
      </c>
      <c r="CO289" s="216">
        <f t="shared" si="128"/>
        <v>0</v>
      </c>
      <c r="CP289" s="216">
        <f t="shared" si="107"/>
        <v>0</v>
      </c>
      <c r="CQ289" s="156">
        <f t="shared" si="109"/>
        <v>0</v>
      </c>
    </row>
    <row r="290" spans="1:95" x14ac:dyDescent="0.2">
      <c r="A290" s="73">
        <v>3183</v>
      </c>
      <c r="B290" s="25" t="s">
        <v>1119</v>
      </c>
      <c r="C290" s="25" t="s">
        <v>702</v>
      </c>
      <c r="D290" s="78"/>
      <c r="E290" s="78"/>
      <c r="F290" s="78"/>
      <c r="G290" s="78"/>
      <c r="H290" s="147">
        <f t="array" ref="H290">SUM(IF('SAP report test'!$A$2:$A$2298=$A290,IF('SAP report test'!$D$2:$D$2298="CI04",'SAP report test'!$N$2:$N$2298)))</f>
        <v>0</v>
      </c>
      <c r="I290" s="148"/>
      <c r="J290" s="148"/>
      <c r="K290" s="149"/>
      <c r="L290" s="147">
        <f>SUMIF(Balances!$A$5:$A$313,$A290,Balances!$P$5:$P$313)-SUMIF(Funding!$A$6:$A$294,$A290,Funding!$D$6:$D$294)</f>
        <v>0</v>
      </c>
      <c r="M290" s="148"/>
      <c r="N290" s="148"/>
      <c r="O290" s="149"/>
      <c r="P290" s="147">
        <f>SUMIF(Balances!$A$5:$A$313,$A290,Balances!$Q$5:$Q$313)-SUMIF(Funding!$A$6:$A$294,$A290,Funding!$E$6:$E$294)</f>
        <v>0</v>
      </c>
      <c r="Q290" s="148"/>
      <c r="R290" s="148"/>
      <c r="S290" s="149"/>
      <c r="T290" s="147">
        <f>SUMIF(Balances!$A$5:$A$313,$A290,Balances!$R$5:$R$313)-SUMIF(Funding!$A$6:$A$294,$A290,Funding!$F$6:$F$294)</f>
        <v>0</v>
      </c>
      <c r="U290" s="148"/>
      <c r="V290" s="148"/>
      <c r="W290" s="149"/>
      <c r="X290" s="147">
        <f>SUMIF(Balances!$A$7:$A$313,$A290,Balances!$S$7:$S$313)</f>
        <v>0</v>
      </c>
      <c r="Y290" s="148"/>
      <c r="Z290" s="148"/>
      <c r="AA290" s="149"/>
      <c r="AB290" s="147">
        <f>SUMIF(Balances!$A$7:$A$313,$A290,Balances!$T$7:$T$313)</f>
        <v>0</v>
      </c>
      <c r="AC290" s="148"/>
      <c r="AD290" s="148"/>
      <c r="AE290" s="149"/>
      <c r="AF290" s="147"/>
      <c r="AG290" s="148"/>
      <c r="AH290" s="148"/>
      <c r="AI290" s="149"/>
      <c r="AJ290" s="147">
        <f t="array" ref="AJ290">SUM(IF('SAP report test'!$A$2:$A$2298=$A290,IF('SAP report test'!$D$2:$D$2298="CI03",'SAP report test'!$N$2:$N$2298)))+SUMIF(Balances!$A$7:$A$313,$A290,Balances!$V$7:$V$313)</f>
        <v>0</v>
      </c>
      <c r="AK290" s="148"/>
      <c r="AL290" s="148"/>
      <c r="AM290" s="149"/>
      <c r="AN290" s="147">
        <f>SUMIF(Balances!$A$5:$A$313,$A290,Balances!$O$5:$O$313)-SUMIF(Funding!$A$6:$A$294,$A290,Funding!$K$6:$K$294)</f>
        <v>-22534.75</v>
      </c>
      <c r="AO290" s="148"/>
      <c r="AP290" s="148"/>
      <c r="AQ290" s="149"/>
      <c r="AS290" s="23">
        <f>SUM(D290:AQ291)</f>
        <v>-4721.57</v>
      </c>
      <c r="AT290" s="42"/>
      <c r="AU290" s="23">
        <f>SUM(AS290:AT290)</f>
        <v>-4721.57</v>
      </c>
      <c r="AW290" s="23">
        <f>SUM(AN290:AQ291)</f>
        <v>-4720.75</v>
      </c>
      <c r="AX290" s="23">
        <f>SUM(H290:K291)</f>
        <v>0</v>
      </c>
      <c r="AY290" s="23">
        <f>SUM(L290:O291)</f>
        <v>0</v>
      </c>
      <c r="AZ290" s="23">
        <f>SUM(P290:S291)</f>
        <v>0</v>
      </c>
      <c r="BA290" s="23">
        <f>SUM(T290:W291)</f>
        <v>0</v>
      </c>
      <c r="BB290" s="23">
        <f>SUM(X290:AA291)</f>
        <v>0</v>
      </c>
      <c r="BC290" s="23">
        <f>SUM(AB290:AE291)</f>
        <v>0</v>
      </c>
      <c r="BD290" s="23">
        <f>SUM(AF290:AI291)</f>
        <v>0</v>
      </c>
      <c r="BE290" s="23">
        <f>SUM(AJ290:AM291)</f>
        <v>0</v>
      </c>
      <c r="BF290" s="23">
        <f>SUM(AW290:BE290)</f>
        <v>-4720.75</v>
      </c>
      <c r="BG290" s="23">
        <f>SUM(AS290-BF290)</f>
        <v>-0.81999999999970896</v>
      </c>
      <c r="BH290" s="23">
        <f>SUM(AW290:BD290)</f>
        <v>-4720.75</v>
      </c>
      <c r="BJ290" s="23">
        <f t="shared" si="110"/>
        <v>-4720.75</v>
      </c>
      <c r="BK290" s="23">
        <f t="shared" si="111"/>
        <v>0</v>
      </c>
      <c r="BL290" s="23">
        <f t="shared" si="112"/>
        <v>0</v>
      </c>
      <c r="BM290" s="23">
        <f t="shared" si="113"/>
        <v>0</v>
      </c>
      <c r="BN290" s="23">
        <f t="shared" si="114"/>
        <v>0</v>
      </c>
      <c r="BO290" s="23">
        <f t="shared" si="115"/>
        <v>0</v>
      </c>
      <c r="BP290" s="23">
        <f t="shared" si="116"/>
        <v>0</v>
      </c>
      <c r="BQ290" s="23">
        <f t="shared" si="117"/>
        <v>0</v>
      </c>
      <c r="BR290" s="23">
        <f t="shared" si="129"/>
        <v>-4720.75</v>
      </c>
      <c r="BS290" s="23">
        <f t="shared" si="130"/>
        <v>-0.81999999999970896</v>
      </c>
      <c r="BT290" s="23">
        <f t="shared" si="131"/>
        <v>-4720.75</v>
      </c>
      <c r="BX290" s="73">
        <v>3183</v>
      </c>
      <c r="BY290" s="25" t="s">
        <v>1119</v>
      </c>
      <c r="BZ290" s="23">
        <f t="shared" si="118"/>
        <v>-4720.75</v>
      </c>
      <c r="CA290" s="130">
        <f t="shared" si="119"/>
        <v>0</v>
      </c>
      <c r="CB290" s="156">
        <f t="shared" si="120"/>
        <v>-4720.75</v>
      </c>
      <c r="CC290" s="156">
        <f t="shared" si="121"/>
        <v>-4721</v>
      </c>
      <c r="CD290" s="156">
        <f t="shared" si="122"/>
        <v>0</v>
      </c>
      <c r="CE290" s="156">
        <f t="shared" si="123"/>
        <v>-4721</v>
      </c>
      <c r="CG290" s="156">
        <f t="shared" si="124"/>
        <v>0.25</v>
      </c>
      <c r="CH290" s="156">
        <f t="shared" si="125"/>
        <v>0</v>
      </c>
      <c r="CJ290" s="204" t="str">
        <f t="shared" si="126"/>
        <v>ok</v>
      </c>
      <c r="CK290" s="205">
        <f t="shared" si="108"/>
        <v>0</v>
      </c>
      <c r="CL290">
        <f t="shared" si="132"/>
        <v>0</v>
      </c>
      <c r="CN290" s="216">
        <f t="shared" si="127"/>
        <v>-4720.75</v>
      </c>
      <c r="CO290" s="216">
        <f t="shared" si="128"/>
        <v>0</v>
      </c>
      <c r="CP290" s="216">
        <f t="shared" si="107"/>
        <v>-4720.75</v>
      </c>
      <c r="CQ290" s="156">
        <f t="shared" si="109"/>
        <v>0</v>
      </c>
    </row>
    <row r="291" spans="1:95" x14ac:dyDescent="0.2">
      <c r="A291" s="73">
        <v>3183</v>
      </c>
      <c r="B291" s="25" t="s">
        <v>1119</v>
      </c>
      <c r="C291" s="25" t="s">
        <v>703</v>
      </c>
      <c r="D291" s="78">
        <f t="array" ref="D291">SUM(IF('SAP report test'!$A$2:$A$2298=$A291,IF('SAP report test'!$D$2:$D$2298=D$3,'SAP report test'!$N$2:$N$2298)))-SUM(H291,L291,P291,T291,X291,AB291,AF291,AJ291,AN291)</f>
        <v>0</v>
      </c>
      <c r="E291" s="78">
        <f t="array" ref="E291">SUM(IF('SAP report test'!$A$2:$A$2298=$A291,IF('SAP report test'!$D$2:$D$2298=E$3,'SAP report test'!$N$2:$N$2298)))-SUM(I291,M291,Q291,U291,Y291,AC291,AG291,AK291,AO291)</f>
        <v>-0.32000000000016371</v>
      </c>
      <c r="F291" s="78">
        <f t="array" ref="F291">SUM(IF('SAP report test'!$A$2:$A$2298=$A291,IF('SAP report test'!$D$2:$D$2298=F$3,'SAP report test'!$N$2:$N$2298)))-SUM(J291,N291,R291,V291,Z291,AD291,AH291,AL291,AP291)</f>
        <v>-0.5</v>
      </c>
      <c r="G291" s="78">
        <f t="array" ref="G291">SUM(IF('SAP report test'!$A$2:$A$2298=$A291,IF('SAP report test'!$D$2:$D$2298=G$3,'SAP report test'!$N$2:$N$2298)))-SUM(K291,O291,S291,W291,AA291,AE291,AI291,AM291,AQ291)</f>
        <v>0</v>
      </c>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v>3781</v>
      </c>
      <c r="AP291" s="62">
        <v>14033</v>
      </c>
      <c r="AQ291" s="62"/>
      <c r="AS291" s="23"/>
      <c r="AT291" s="42"/>
      <c r="BJ291" s="23">
        <f t="shared" si="110"/>
        <v>0</v>
      </c>
      <c r="BK291" s="23">
        <f t="shared" si="111"/>
        <v>0</v>
      </c>
      <c r="BL291" s="23">
        <f t="shared" si="112"/>
        <v>0</v>
      </c>
      <c r="BM291" s="23">
        <f t="shared" si="113"/>
        <v>0</v>
      </c>
      <c r="BN291" s="23">
        <f t="shared" si="114"/>
        <v>0</v>
      </c>
      <c r="BO291" s="23">
        <f t="shared" si="115"/>
        <v>0</v>
      </c>
      <c r="BP291" s="23">
        <f t="shared" si="116"/>
        <v>0</v>
      </c>
      <c r="BQ291" s="23">
        <f t="shared" si="117"/>
        <v>0</v>
      </c>
      <c r="BR291" s="23">
        <f t="shared" si="129"/>
        <v>0</v>
      </c>
      <c r="BS291" s="23">
        <f t="shared" si="130"/>
        <v>0</v>
      </c>
      <c r="BT291" s="23">
        <f t="shared" si="131"/>
        <v>0</v>
      </c>
      <c r="BX291" s="73">
        <v>3183</v>
      </c>
      <c r="BY291" s="25" t="s">
        <v>1119</v>
      </c>
      <c r="BZ291" s="23">
        <f t="shared" si="118"/>
        <v>0</v>
      </c>
      <c r="CA291" s="130">
        <f t="shared" si="119"/>
        <v>0</v>
      </c>
      <c r="CB291" s="156">
        <f t="shared" si="120"/>
        <v>0</v>
      </c>
      <c r="CC291" s="156">
        <f t="shared" si="121"/>
        <v>0</v>
      </c>
      <c r="CD291" s="156">
        <f t="shared" si="122"/>
        <v>0</v>
      </c>
      <c r="CE291" s="156">
        <f t="shared" si="123"/>
        <v>0</v>
      </c>
      <c r="CG291" s="156">
        <f t="shared" si="124"/>
        <v>0</v>
      </c>
      <c r="CH291" s="156">
        <f t="shared" si="125"/>
        <v>0</v>
      </c>
      <c r="CJ291" s="204" t="str">
        <f t="shared" si="126"/>
        <v>ok</v>
      </c>
      <c r="CK291" s="205">
        <f t="shared" si="108"/>
        <v>0</v>
      </c>
      <c r="CL291">
        <f t="shared" si="132"/>
        <v>0</v>
      </c>
      <c r="CN291" s="216">
        <f t="shared" si="127"/>
        <v>0</v>
      </c>
      <c r="CO291" s="216">
        <f t="shared" si="128"/>
        <v>0</v>
      </c>
      <c r="CP291" s="216">
        <f t="shared" si="107"/>
        <v>0</v>
      </c>
      <c r="CQ291" s="156">
        <f t="shared" si="109"/>
        <v>0</v>
      </c>
    </row>
    <row r="292" spans="1:95" x14ac:dyDescent="0.2">
      <c r="A292" s="73">
        <v>3184</v>
      </c>
      <c r="B292" s="25" t="s">
        <v>1120</v>
      </c>
      <c r="C292" s="25" t="s">
        <v>702</v>
      </c>
      <c r="D292" s="78"/>
      <c r="E292" s="78"/>
      <c r="F292" s="78"/>
      <c r="G292" s="78"/>
      <c r="H292" s="147">
        <f t="array" ref="H292">SUM(IF('SAP report test'!$A$2:$A$2298=$A292,IF('SAP report test'!$D$2:$D$2298="CI04",'SAP report test'!$N$2:$N$2298)))</f>
        <v>0</v>
      </c>
      <c r="I292" s="148"/>
      <c r="J292" s="148"/>
      <c r="K292" s="149"/>
      <c r="L292" s="147">
        <f>SUMIF(Balances!$A$5:$A$313,$A292,Balances!$P$5:$P$313)-SUMIF(Funding!$A$6:$A$294,$A292,Funding!$D$6:$D$294)</f>
        <v>0</v>
      </c>
      <c r="M292" s="148"/>
      <c r="N292" s="148"/>
      <c r="O292" s="149"/>
      <c r="P292" s="147">
        <f>SUMIF(Balances!$A$5:$A$313,$A292,Balances!$Q$5:$Q$313)-SUMIF(Funding!$A$6:$A$294,$A292,Funding!$E$6:$E$294)</f>
        <v>0</v>
      </c>
      <c r="Q292" s="148"/>
      <c r="R292" s="148"/>
      <c r="S292" s="149"/>
      <c r="T292" s="147">
        <f>SUMIF(Balances!$A$5:$A$313,$A292,Balances!$R$5:$R$313)-SUMIF(Funding!$A$6:$A$294,$A292,Funding!$F$6:$F$294)</f>
        <v>0</v>
      </c>
      <c r="U292" s="148"/>
      <c r="V292" s="148"/>
      <c r="W292" s="149"/>
      <c r="X292" s="147">
        <f>SUMIF(Balances!$A$7:$A$313,$A292,Balances!$S$7:$S$313)</f>
        <v>0</v>
      </c>
      <c r="Y292" s="148"/>
      <c r="Z292" s="148"/>
      <c r="AA292" s="149"/>
      <c r="AB292" s="147">
        <f>SUMIF(Balances!$A$7:$A$313,$A292,Balances!$T$7:$T$313)</f>
        <v>0</v>
      </c>
      <c r="AC292" s="148"/>
      <c r="AD292" s="148"/>
      <c r="AE292" s="149"/>
      <c r="AF292" s="147"/>
      <c r="AG292" s="148"/>
      <c r="AH292" s="148"/>
      <c r="AI292" s="149"/>
      <c r="AJ292" s="147">
        <f t="array" ref="AJ292">SUM(IF('SAP report test'!$A$2:$A$2298=$A292,IF('SAP report test'!$D$2:$D$2298="CI03",'SAP report test'!$N$2:$N$2298)))+SUMIF(Balances!$A$7:$A$313,$A292,Balances!$V$7:$V$313)</f>
        <v>0</v>
      </c>
      <c r="AK292" s="148"/>
      <c r="AL292" s="148"/>
      <c r="AM292" s="149"/>
      <c r="AN292" s="147">
        <f>SUMIF(Balances!$A$5:$A$313,$A292,Balances!$O$5:$O$313)-SUMIF(Funding!$A$6:$A$294,$A292,Funding!$K$6:$K$294)</f>
        <v>-39222.75</v>
      </c>
      <c r="AO292" s="148"/>
      <c r="AP292" s="148"/>
      <c r="AQ292" s="149"/>
      <c r="AS292" s="23">
        <f>SUM(D292:AQ293)</f>
        <v>-13561.919999999998</v>
      </c>
      <c r="AT292" s="130"/>
      <c r="AU292" s="23">
        <f>SUM(AS292:AT292)</f>
        <v>-13561.919999999998</v>
      </c>
      <c r="AW292" s="23">
        <f>SUM(AN292:AQ293)</f>
        <v>-13561.75</v>
      </c>
      <c r="AX292" s="23">
        <f>SUM(H292:K293)</f>
        <v>0</v>
      </c>
      <c r="AY292" s="23">
        <f>SUM(L292:O293)</f>
        <v>0</v>
      </c>
      <c r="AZ292" s="23">
        <f>SUM(P292:S293)</f>
        <v>0</v>
      </c>
      <c r="BA292" s="23">
        <f>SUM(T292:W293)</f>
        <v>0</v>
      </c>
      <c r="BB292" s="23">
        <f>SUM(X292:AA293)</f>
        <v>0</v>
      </c>
      <c r="BC292" s="23">
        <f>SUM(AB292:AE293)</f>
        <v>0</v>
      </c>
      <c r="BD292" s="23">
        <f>SUM(AF292:AI293)</f>
        <v>0</v>
      </c>
      <c r="BE292" s="23">
        <f>SUM(AJ292:AM293)</f>
        <v>0</v>
      </c>
      <c r="BF292" s="23">
        <f>SUM(AW292:BE292)</f>
        <v>-13561.75</v>
      </c>
      <c r="BG292" s="23">
        <f>SUM(AS292-BF292)</f>
        <v>-0.16999999999825377</v>
      </c>
      <c r="BH292" s="23">
        <f>SUM(AW292:BD292)</f>
        <v>-13561.75</v>
      </c>
      <c r="BJ292" s="23">
        <f t="shared" si="110"/>
        <v>-13561.75</v>
      </c>
      <c r="BK292" s="23">
        <f t="shared" si="111"/>
        <v>0</v>
      </c>
      <c r="BL292" s="23">
        <f t="shared" si="112"/>
        <v>0</v>
      </c>
      <c r="BM292" s="23">
        <f t="shared" si="113"/>
        <v>0</v>
      </c>
      <c r="BN292" s="23">
        <f t="shared" si="114"/>
        <v>0</v>
      </c>
      <c r="BO292" s="23">
        <f t="shared" si="115"/>
        <v>0</v>
      </c>
      <c r="BP292" s="23">
        <f t="shared" si="116"/>
        <v>0</v>
      </c>
      <c r="BQ292" s="23">
        <f t="shared" si="117"/>
        <v>0</v>
      </c>
      <c r="BR292" s="23">
        <f t="shared" si="129"/>
        <v>-13561.75</v>
      </c>
      <c r="BS292" s="23">
        <f t="shared" si="130"/>
        <v>-0.16999999999825377</v>
      </c>
      <c r="BT292" s="23">
        <f t="shared" si="131"/>
        <v>-13561.75</v>
      </c>
      <c r="BX292" s="73">
        <v>3184</v>
      </c>
      <c r="BY292" s="25" t="s">
        <v>1120</v>
      </c>
      <c r="BZ292" s="23">
        <f t="shared" si="118"/>
        <v>-13561.75</v>
      </c>
      <c r="CA292" s="130">
        <f t="shared" si="119"/>
        <v>0</v>
      </c>
      <c r="CB292" s="156">
        <f t="shared" si="120"/>
        <v>-13561.75</v>
      </c>
      <c r="CC292" s="156">
        <f t="shared" si="121"/>
        <v>-13562</v>
      </c>
      <c r="CD292" s="156">
        <f t="shared" si="122"/>
        <v>0</v>
      </c>
      <c r="CE292" s="156">
        <f t="shared" si="123"/>
        <v>-13562</v>
      </c>
      <c r="CG292" s="156">
        <f t="shared" si="124"/>
        <v>0.25</v>
      </c>
      <c r="CH292" s="156">
        <f t="shared" si="125"/>
        <v>0</v>
      </c>
      <c r="CJ292" s="204" t="str">
        <f t="shared" si="126"/>
        <v>ok</v>
      </c>
      <c r="CK292" s="205">
        <f t="shared" si="108"/>
        <v>0</v>
      </c>
      <c r="CL292">
        <f t="shared" si="132"/>
        <v>0</v>
      </c>
      <c r="CN292" s="216">
        <f t="shared" si="127"/>
        <v>-13561.75</v>
      </c>
      <c r="CO292" s="216">
        <f t="shared" si="128"/>
        <v>0</v>
      </c>
      <c r="CP292" s="216">
        <f t="shared" si="107"/>
        <v>-13561.75</v>
      </c>
      <c r="CQ292" s="156">
        <f t="shared" si="109"/>
        <v>0</v>
      </c>
    </row>
    <row r="293" spans="1:95" x14ac:dyDescent="0.2">
      <c r="A293" s="73">
        <v>3184</v>
      </c>
      <c r="B293" s="25" t="s">
        <v>1120</v>
      </c>
      <c r="C293" s="25" t="s">
        <v>703</v>
      </c>
      <c r="D293" s="78">
        <f t="array" ref="D293">SUM(IF('SAP report test'!$A$2:$A$2298=$A293,IF('SAP report test'!$D$2:$D$2298=D$3,'SAP report test'!$N$2:$N$2298)))-SUM(H293,L293,P293,T293,X293,AB293,AF293,AJ293,AN293)</f>
        <v>0</v>
      </c>
      <c r="E293" s="78">
        <f t="array" ref="E293">SUM(IF('SAP report test'!$A$2:$A$2298=$A293,IF('SAP report test'!$D$2:$D$2298=E$3,'SAP report test'!$N$2:$N$2298)))-SUM(I293,M293,Q293,U293,Y293,AC293,AG293,AK293,AO293)</f>
        <v>0</v>
      </c>
      <c r="F293" s="78">
        <f t="array" ref="F293">SUM(IF('SAP report test'!$A$2:$A$2298=$A293,IF('SAP report test'!$D$2:$D$2298=F$3,'SAP report test'!$N$2:$N$2298)))-SUM(J293,N293,R293,V293,Z293,AD293,AH293,AL293,AP293)</f>
        <v>0</v>
      </c>
      <c r="G293" s="78">
        <f t="array" ref="G293">SUM(IF('SAP report test'!$A$2:$A$2298=$A293,IF('SAP report test'!$D$2:$D$2298=G$3,'SAP report test'!$N$2:$N$2298)))-SUM(K293,O293,S293,W293,AA293,AE293,AI293,AM293,AQ293)</f>
        <v>-0.16999999999825377</v>
      </c>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v>25661</v>
      </c>
      <c r="AS293" s="23"/>
      <c r="AT293" s="42"/>
      <c r="BJ293" s="23">
        <f t="shared" si="110"/>
        <v>0</v>
      </c>
      <c r="BK293" s="23">
        <f t="shared" si="111"/>
        <v>0</v>
      </c>
      <c r="BL293" s="23">
        <f t="shared" si="112"/>
        <v>0</v>
      </c>
      <c r="BM293" s="23">
        <f t="shared" si="113"/>
        <v>0</v>
      </c>
      <c r="BN293" s="23">
        <f t="shared" si="114"/>
        <v>0</v>
      </c>
      <c r="BO293" s="23">
        <f t="shared" si="115"/>
        <v>0</v>
      </c>
      <c r="BP293" s="23">
        <f t="shared" si="116"/>
        <v>0</v>
      </c>
      <c r="BQ293" s="23">
        <f t="shared" si="117"/>
        <v>0</v>
      </c>
      <c r="BR293" s="23">
        <f t="shared" si="129"/>
        <v>0</v>
      </c>
      <c r="BS293" s="23">
        <f t="shared" si="130"/>
        <v>0</v>
      </c>
      <c r="BT293" s="23">
        <f t="shared" si="131"/>
        <v>0</v>
      </c>
      <c r="BX293" s="73">
        <v>3184</v>
      </c>
      <c r="BY293" s="25" t="s">
        <v>1120</v>
      </c>
      <c r="BZ293" s="23">
        <f t="shared" si="118"/>
        <v>0</v>
      </c>
      <c r="CA293" s="130">
        <f t="shared" si="119"/>
        <v>0</v>
      </c>
      <c r="CB293" s="156">
        <f t="shared" si="120"/>
        <v>0</v>
      </c>
      <c r="CC293" s="156">
        <f t="shared" si="121"/>
        <v>0</v>
      </c>
      <c r="CD293" s="156">
        <f t="shared" si="122"/>
        <v>0</v>
      </c>
      <c r="CE293" s="156">
        <f t="shared" si="123"/>
        <v>0</v>
      </c>
      <c r="CG293" s="156">
        <f t="shared" si="124"/>
        <v>0</v>
      </c>
      <c r="CH293" s="156">
        <f t="shared" si="125"/>
        <v>0</v>
      </c>
      <c r="CJ293" s="204" t="str">
        <f t="shared" si="126"/>
        <v>ok</v>
      </c>
      <c r="CK293" s="205">
        <f t="shared" si="108"/>
        <v>0</v>
      </c>
      <c r="CL293">
        <f t="shared" si="132"/>
        <v>0</v>
      </c>
      <c r="CN293" s="216">
        <f t="shared" si="127"/>
        <v>0</v>
      </c>
      <c r="CO293" s="216">
        <f t="shared" si="128"/>
        <v>0</v>
      </c>
      <c r="CP293" s="216">
        <f t="shared" si="107"/>
        <v>0</v>
      </c>
      <c r="CQ293" s="156">
        <f t="shared" si="109"/>
        <v>0</v>
      </c>
    </row>
    <row r="294" spans="1:95" x14ac:dyDescent="0.2">
      <c r="A294" s="73">
        <v>3186</v>
      </c>
      <c r="B294" s="25" t="s">
        <v>1121</v>
      </c>
      <c r="C294" s="25" t="s">
        <v>702</v>
      </c>
      <c r="D294" s="78"/>
      <c r="E294" s="78"/>
      <c r="F294" s="78"/>
      <c r="G294" s="78"/>
      <c r="H294" s="147">
        <f t="array" ref="H294">SUM(IF('SAP report test'!$A$2:$A$2298=$A294,IF('SAP report test'!$D$2:$D$2298="CI04",'SAP report test'!$N$2:$N$2298)))</f>
        <v>0</v>
      </c>
      <c r="I294" s="148"/>
      <c r="J294" s="148"/>
      <c r="K294" s="149"/>
      <c r="L294" s="147">
        <f>SUMIF(Balances!$A$5:$A$313,$A294,Balances!$P$5:$P$313)-SUMIF(Funding!$A$6:$A$294,$A294,Funding!$D$6:$D$294)</f>
        <v>0</v>
      </c>
      <c r="M294" s="148"/>
      <c r="N294" s="148"/>
      <c r="O294" s="149"/>
      <c r="P294" s="147">
        <f>SUMIF(Balances!$A$5:$A$313,$A294,Balances!$Q$5:$Q$313)-SUMIF(Funding!$A$6:$A$294,$A294,Funding!$E$6:$E$294)</f>
        <v>0</v>
      </c>
      <c r="Q294" s="148"/>
      <c r="R294" s="148"/>
      <c r="S294" s="149"/>
      <c r="T294" s="147">
        <f>SUMIF(Balances!$A$5:$A$313,$A294,Balances!$R$5:$R$313)-SUMIF(Funding!$A$6:$A$294,$A294,Funding!$F$6:$F$294)</f>
        <v>0</v>
      </c>
      <c r="U294" s="148"/>
      <c r="V294" s="148"/>
      <c r="W294" s="149"/>
      <c r="X294" s="147">
        <f>SUMIF(Balances!$A$7:$A$313,$A294,Balances!$S$7:$S$313)</f>
        <v>0</v>
      </c>
      <c r="Y294" s="148"/>
      <c r="Z294" s="148"/>
      <c r="AA294" s="149"/>
      <c r="AB294" s="147">
        <f>SUMIF(Balances!$A$7:$A$313,$A294,Balances!$T$7:$T$313)</f>
        <v>0</v>
      </c>
      <c r="AC294" s="148"/>
      <c r="AD294" s="148"/>
      <c r="AE294" s="149"/>
      <c r="AF294" s="147"/>
      <c r="AG294" s="148"/>
      <c r="AH294" s="148"/>
      <c r="AI294" s="149"/>
      <c r="AJ294" s="147">
        <f t="array" ref="AJ294">SUM(IF('SAP report test'!$A$2:$A$2298=$A294,IF('SAP report test'!$D$2:$D$2298="CI03",'SAP report test'!$N$2:$N$2298)))+SUMIF(Balances!$A$7:$A$313,$A294,Balances!$V$7:$V$313)</f>
        <v>0</v>
      </c>
      <c r="AK294" s="148"/>
      <c r="AL294" s="148"/>
      <c r="AM294" s="149"/>
      <c r="AN294" s="147">
        <f>SUMIF(Balances!$A$5:$A$313,$A294,Balances!$O$5:$O$313)-SUMIF(Funding!$A$6:$A$294,$A294,Funding!$K$6:$K$294)</f>
        <v>-11505.5</v>
      </c>
      <c r="AO294" s="148"/>
      <c r="AP294" s="148"/>
      <c r="AQ294" s="149"/>
      <c r="AS294" s="23">
        <f>SUM(D294:AQ295)</f>
        <v>-2655.5</v>
      </c>
      <c r="AT294" s="42"/>
      <c r="AU294" s="23">
        <f>SUM(AS294:AT294)</f>
        <v>-2655.5</v>
      </c>
      <c r="AW294" s="23">
        <f>SUM(AN294:AQ295)</f>
        <v>-2655.5</v>
      </c>
      <c r="AX294" s="23">
        <f>SUM(H294:K295)</f>
        <v>0</v>
      </c>
      <c r="AY294" s="23">
        <f>SUM(L294:O295)</f>
        <v>0</v>
      </c>
      <c r="AZ294" s="23">
        <f>SUM(P294:S295)</f>
        <v>0</v>
      </c>
      <c r="BA294" s="23">
        <f>SUM(T294:W295)</f>
        <v>0</v>
      </c>
      <c r="BB294" s="23">
        <f>SUM(X294:AA295)</f>
        <v>0</v>
      </c>
      <c r="BC294" s="23">
        <f>SUM(AB294:AE295)</f>
        <v>0</v>
      </c>
      <c r="BD294" s="23">
        <f>SUM(AF294:AI295)</f>
        <v>0</v>
      </c>
      <c r="BE294" s="23">
        <f>SUM(AJ294:AM295)</f>
        <v>0</v>
      </c>
      <c r="BF294" s="23">
        <f>SUM(AW294:BE294)</f>
        <v>-2655.5</v>
      </c>
      <c r="BG294" s="23">
        <f>SUM(AS294-BF294)</f>
        <v>0</v>
      </c>
      <c r="BH294" s="23">
        <f>SUM(AW294:BD294)</f>
        <v>-2655.5</v>
      </c>
      <c r="BJ294" s="23">
        <f t="shared" si="110"/>
        <v>-2655.5</v>
      </c>
      <c r="BK294" s="23">
        <f t="shared" si="111"/>
        <v>0</v>
      </c>
      <c r="BL294" s="23">
        <f t="shared" si="112"/>
        <v>0</v>
      </c>
      <c r="BM294" s="23">
        <f t="shared" si="113"/>
        <v>0</v>
      </c>
      <c r="BN294" s="23">
        <f t="shared" si="114"/>
        <v>0</v>
      </c>
      <c r="BO294" s="23">
        <f t="shared" si="115"/>
        <v>0</v>
      </c>
      <c r="BP294" s="23">
        <f t="shared" si="116"/>
        <v>0</v>
      </c>
      <c r="BQ294" s="23">
        <f t="shared" si="117"/>
        <v>0</v>
      </c>
      <c r="BR294" s="23">
        <f t="shared" si="129"/>
        <v>-2655.5</v>
      </c>
      <c r="BS294" s="23">
        <f t="shared" si="130"/>
        <v>0</v>
      </c>
      <c r="BT294" s="23">
        <f t="shared" si="131"/>
        <v>-2655.5</v>
      </c>
      <c r="BX294" s="73">
        <v>3186</v>
      </c>
      <c r="BY294" s="25" t="s">
        <v>1121</v>
      </c>
      <c r="BZ294" s="23">
        <f t="shared" si="118"/>
        <v>-2655.5</v>
      </c>
      <c r="CA294" s="130">
        <f t="shared" si="119"/>
        <v>0</v>
      </c>
      <c r="CB294" s="156">
        <f t="shared" si="120"/>
        <v>-2655.5</v>
      </c>
      <c r="CC294" s="156">
        <f t="shared" si="121"/>
        <v>-2656</v>
      </c>
      <c r="CD294" s="156">
        <f t="shared" si="122"/>
        <v>0</v>
      </c>
      <c r="CE294" s="156">
        <f t="shared" si="123"/>
        <v>-2656</v>
      </c>
      <c r="CG294" s="156">
        <f t="shared" si="124"/>
        <v>0.5</v>
      </c>
      <c r="CH294" s="156">
        <f t="shared" si="125"/>
        <v>0</v>
      </c>
      <c r="CJ294" s="204" t="str">
        <f t="shared" si="126"/>
        <v>ok</v>
      </c>
      <c r="CK294" s="205">
        <f t="shared" si="108"/>
        <v>0</v>
      </c>
      <c r="CL294">
        <f t="shared" si="132"/>
        <v>0</v>
      </c>
      <c r="CN294" s="216">
        <f t="shared" si="127"/>
        <v>-2655.5</v>
      </c>
      <c r="CO294" s="216">
        <f t="shared" si="128"/>
        <v>0</v>
      </c>
      <c r="CP294" s="216">
        <f t="shared" si="107"/>
        <v>-2655.5</v>
      </c>
      <c r="CQ294" s="156">
        <f t="shared" si="109"/>
        <v>0</v>
      </c>
    </row>
    <row r="295" spans="1:95" x14ac:dyDescent="0.2">
      <c r="A295" s="73">
        <v>3186</v>
      </c>
      <c r="B295" s="25" t="s">
        <v>1121</v>
      </c>
      <c r="C295" s="25" t="s">
        <v>703</v>
      </c>
      <c r="D295" s="78">
        <f t="array" ref="D295">SUM(IF('SAP report test'!$A$2:$A$2298=$A295,IF('SAP report test'!$D$2:$D$2298=D$3,'SAP report test'!$N$2:$N$2298)))-SUM(H295,L295,P295,T295,X295,AB295,AF295,AJ295,AN295)</f>
        <v>0</v>
      </c>
      <c r="E295" s="78">
        <f t="array" ref="E295">SUM(IF('SAP report test'!$A$2:$A$2298=$A295,IF('SAP report test'!$D$2:$D$2298=E$3,'SAP report test'!$N$2:$N$2298)))-SUM(I295,M295,Q295,U295,Y295,AC295,AG295,AK295,AO295)</f>
        <v>0</v>
      </c>
      <c r="F295" s="78">
        <f t="array" ref="F295">SUM(IF('SAP report test'!$A$2:$A$2298=$A295,IF('SAP report test'!$D$2:$D$2298=F$3,'SAP report test'!$N$2:$N$2298)))-SUM(J295,N295,R295,V295,Z295,AD295,AH295,AL295,AP295)</f>
        <v>0</v>
      </c>
      <c r="G295" s="78">
        <f t="array" ref="G295">SUM(IF('SAP report test'!$A$2:$A$2298=$A295,IF('SAP report test'!$D$2:$D$2298=G$3,'SAP report test'!$N$2:$N$2298)))-SUM(K295,O295,S295,W295,AA295,AE295,AI295,AM295,AQ295)</f>
        <v>0</v>
      </c>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v>8850</v>
      </c>
      <c r="AP295" s="62"/>
      <c r="AQ295" s="62"/>
      <c r="AS295" s="23"/>
      <c r="AT295" s="42"/>
      <c r="BJ295" s="23">
        <f t="shared" si="110"/>
        <v>0</v>
      </c>
      <c r="BK295" s="23">
        <f t="shared" si="111"/>
        <v>0</v>
      </c>
      <c r="BL295" s="23">
        <f t="shared" si="112"/>
        <v>0</v>
      </c>
      <c r="BM295" s="23">
        <f t="shared" si="113"/>
        <v>0</v>
      </c>
      <c r="BN295" s="23">
        <f t="shared" si="114"/>
        <v>0</v>
      </c>
      <c r="BO295" s="23">
        <f t="shared" si="115"/>
        <v>0</v>
      </c>
      <c r="BP295" s="23">
        <f t="shared" si="116"/>
        <v>0</v>
      </c>
      <c r="BQ295" s="23">
        <f t="shared" si="117"/>
        <v>0</v>
      </c>
      <c r="BR295" s="23">
        <f t="shared" si="129"/>
        <v>0</v>
      </c>
      <c r="BS295" s="23">
        <f t="shared" si="130"/>
        <v>0</v>
      </c>
      <c r="BT295" s="23">
        <f t="shared" si="131"/>
        <v>0</v>
      </c>
      <c r="BX295" s="73">
        <v>3186</v>
      </c>
      <c r="BY295" s="25" t="s">
        <v>1121</v>
      </c>
      <c r="BZ295" s="23">
        <f t="shared" si="118"/>
        <v>0</v>
      </c>
      <c r="CA295" s="130">
        <f t="shared" si="119"/>
        <v>0</v>
      </c>
      <c r="CB295" s="156">
        <f t="shared" si="120"/>
        <v>0</v>
      </c>
      <c r="CC295" s="156">
        <f t="shared" si="121"/>
        <v>0</v>
      </c>
      <c r="CD295" s="156">
        <f t="shared" si="122"/>
        <v>0</v>
      </c>
      <c r="CE295" s="156">
        <f t="shared" si="123"/>
        <v>0</v>
      </c>
      <c r="CG295" s="156">
        <f t="shared" si="124"/>
        <v>0</v>
      </c>
      <c r="CH295" s="156">
        <f t="shared" si="125"/>
        <v>0</v>
      </c>
      <c r="CJ295" s="204" t="str">
        <f t="shared" si="126"/>
        <v>ok</v>
      </c>
      <c r="CK295" s="205">
        <f t="shared" si="108"/>
        <v>0</v>
      </c>
      <c r="CL295">
        <f t="shared" si="132"/>
        <v>0</v>
      </c>
      <c r="CN295" s="216">
        <f t="shared" si="127"/>
        <v>0</v>
      </c>
      <c r="CO295" s="216">
        <f t="shared" si="128"/>
        <v>0</v>
      </c>
      <c r="CP295" s="216">
        <f t="shared" si="107"/>
        <v>0</v>
      </c>
      <c r="CQ295" s="156">
        <f t="shared" si="109"/>
        <v>0</v>
      </c>
    </row>
    <row r="296" spans="1:95" x14ac:dyDescent="0.2">
      <c r="A296" s="73">
        <v>3187</v>
      </c>
      <c r="B296" s="25" t="s">
        <v>1122</v>
      </c>
      <c r="C296" s="25" t="s">
        <v>702</v>
      </c>
      <c r="D296" s="78"/>
      <c r="E296" s="78"/>
      <c r="F296" s="78"/>
      <c r="G296" s="78"/>
      <c r="H296" s="147">
        <f t="array" ref="H296">SUM(IF('SAP report test'!$A$2:$A$2298=$A296,IF('SAP report test'!$D$2:$D$2298="CI04",'SAP report test'!$N$2:$N$2298)))</f>
        <v>0</v>
      </c>
      <c r="I296" s="148"/>
      <c r="J296" s="148"/>
      <c r="K296" s="149"/>
      <c r="L296" s="147">
        <f>SUMIF(Balances!$A$5:$A$313,$A296,Balances!$P$5:$P$313)-SUMIF(Funding!$A$6:$A$294,$A296,Funding!$D$6:$D$294)</f>
        <v>0</v>
      </c>
      <c r="M296" s="148"/>
      <c r="N296" s="148"/>
      <c r="O296" s="149"/>
      <c r="P296" s="147">
        <f>SUMIF(Balances!$A$5:$A$313,$A296,Balances!$Q$5:$Q$313)-SUMIF(Funding!$A$6:$A$294,$A296,Funding!$E$6:$E$294)</f>
        <v>0</v>
      </c>
      <c r="Q296" s="148"/>
      <c r="R296" s="148"/>
      <c r="S296" s="149"/>
      <c r="T296" s="147">
        <f>SUMIF(Balances!$A$5:$A$313,$A296,Balances!$R$5:$R$313)-SUMIF(Funding!$A$6:$A$294,$A296,Funding!$F$6:$F$294)</f>
        <v>0</v>
      </c>
      <c r="U296" s="148"/>
      <c r="V296" s="148"/>
      <c r="W296" s="149"/>
      <c r="X296" s="147">
        <f>SUMIF(Balances!$A$7:$A$313,$A296,Balances!$S$7:$S$313)</f>
        <v>0</v>
      </c>
      <c r="Y296" s="148"/>
      <c r="Z296" s="148"/>
      <c r="AA296" s="149"/>
      <c r="AB296" s="147">
        <f>SUMIF(Balances!$A$7:$A$313,$A296,Balances!$T$7:$T$313)</f>
        <v>0</v>
      </c>
      <c r="AC296" s="148"/>
      <c r="AD296" s="148"/>
      <c r="AE296" s="149"/>
      <c r="AF296" s="147"/>
      <c r="AG296" s="148"/>
      <c r="AH296" s="148"/>
      <c r="AI296" s="149"/>
      <c r="AJ296" s="147">
        <f t="array" ref="AJ296">SUM(IF('SAP report test'!$A$2:$A$2298=$A296,IF('SAP report test'!$D$2:$D$2298="CI03",'SAP report test'!$N$2:$N$2298)))+SUMIF(Balances!$A$7:$A$313,$A296,Balances!$V$7:$V$313)</f>
        <v>0</v>
      </c>
      <c r="AK296" s="148"/>
      <c r="AL296" s="148"/>
      <c r="AM296" s="149"/>
      <c r="AN296" s="147">
        <f>SUMIF(Balances!$A$5:$A$313,$A296,Balances!$O$5:$O$313)-SUMIF(Funding!$A$6:$A$294,$A296,Funding!$K$6:$K$294)</f>
        <v>-14946</v>
      </c>
      <c r="AO296" s="148"/>
      <c r="AP296" s="148"/>
      <c r="AQ296" s="149"/>
      <c r="AS296" s="23">
        <f>SUM(D296:AQ297)</f>
        <v>-2857.74</v>
      </c>
      <c r="AT296" s="42"/>
      <c r="AU296" s="23">
        <f>SUM(AS296:AT296)</f>
        <v>-2857.74</v>
      </c>
      <c r="AW296" s="23">
        <f>SUM(AN296:AQ297)</f>
        <v>-2858</v>
      </c>
      <c r="AX296" s="23">
        <f>SUM(H296:K297)</f>
        <v>0</v>
      </c>
      <c r="AY296" s="23">
        <f>SUM(L296:O297)</f>
        <v>0</v>
      </c>
      <c r="AZ296" s="23">
        <f>SUM(P296:S297)</f>
        <v>0</v>
      </c>
      <c r="BA296" s="23">
        <f>SUM(T296:W297)</f>
        <v>0</v>
      </c>
      <c r="BB296" s="23">
        <f>SUM(X296:AA297)</f>
        <v>0</v>
      </c>
      <c r="BC296" s="23">
        <f>SUM(AB296:AE297)</f>
        <v>0</v>
      </c>
      <c r="BD296" s="23">
        <f>SUM(AF296:AI297)</f>
        <v>0</v>
      </c>
      <c r="BE296" s="23">
        <f>SUM(AJ296:AM297)</f>
        <v>0</v>
      </c>
      <c r="BF296" s="23">
        <f>SUM(AW296:BE296)</f>
        <v>-2858</v>
      </c>
      <c r="BG296" s="23">
        <f>SUM(AS296-BF296)</f>
        <v>0.26000000000021828</v>
      </c>
      <c r="BH296" s="23">
        <f>SUM(AW296:BD296)</f>
        <v>-2858</v>
      </c>
      <c r="BJ296" s="23">
        <f t="shared" si="110"/>
        <v>-2858</v>
      </c>
      <c r="BK296" s="23">
        <f t="shared" si="111"/>
        <v>0</v>
      </c>
      <c r="BL296" s="23">
        <f t="shared" si="112"/>
        <v>0</v>
      </c>
      <c r="BM296" s="23">
        <f t="shared" si="113"/>
        <v>0</v>
      </c>
      <c r="BN296" s="23">
        <f t="shared" si="114"/>
        <v>0</v>
      </c>
      <c r="BO296" s="23">
        <f t="shared" si="115"/>
        <v>0</v>
      </c>
      <c r="BP296" s="23">
        <f t="shared" si="116"/>
        <v>0</v>
      </c>
      <c r="BQ296" s="23">
        <f t="shared" si="117"/>
        <v>0</v>
      </c>
      <c r="BR296" s="23">
        <f t="shared" si="129"/>
        <v>-2858</v>
      </c>
      <c r="BS296" s="23">
        <f t="shared" si="130"/>
        <v>0.26000000000021828</v>
      </c>
      <c r="BT296" s="23">
        <f t="shared" si="131"/>
        <v>-2858</v>
      </c>
      <c r="BX296" s="73">
        <v>3187</v>
      </c>
      <c r="BY296" s="25" t="s">
        <v>1122</v>
      </c>
      <c r="BZ296" s="23">
        <f t="shared" si="118"/>
        <v>-2858</v>
      </c>
      <c r="CA296" s="130">
        <f t="shared" si="119"/>
        <v>0</v>
      </c>
      <c r="CB296" s="156">
        <f t="shared" si="120"/>
        <v>-2858</v>
      </c>
      <c r="CC296" s="156">
        <f t="shared" si="121"/>
        <v>-2858</v>
      </c>
      <c r="CD296" s="156">
        <f t="shared" si="122"/>
        <v>0</v>
      </c>
      <c r="CE296" s="156">
        <f t="shared" si="123"/>
        <v>-2858</v>
      </c>
      <c r="CG296" s="156">
        <f t="shared" si="124"/>
        <v>0</v>
      </c>
      <c r="CH296" s="156">
        <f t="shared" si="125"/>
        <v>0</v>
      </c>
      <c r="CJ296" s="204" t="str">
        <f t="shared" si="126"/>
        <v>ok</v>
      </c>
      <c r="CK296" s="205">
        <f t="shared" si="108"/>
        <v>0</v>
      </c>
      <c r="CL296">
        <f t="shared" si="132"/>
        <v>0</v>
      </c>
      <c r="CN296" s="216">
        <f t="shared" si="127"/>
        <v>-2858</v>
      </c>
      <c r="CO296" s="216">
        <f t="shared" si="128"/>
        <v>0</v>
      </c>
      <c r="CP296" s="216">
        <f t="shared" si="107"/>
        <v>-2858</v>
      </c>
      <c r="CQ296" s="156">
        <f t="shared" si="109"/>
        <v>0</v>
      </c>
    </row>
    <row r="297" spans="1:95" x14ac:dyDescent="0.2">
      <c r="A297" s="73">
        <v>3187</v>
      </c>
      <c r="B297" s="25" t="s">
        <v>1122</v>
      </c>
      <c r="C297" s="25" t="s">
        <v>703</v>
      </c>
      <c r="D297" s="78">
        <f t="array" ref="D297">SUM(IF('SAP report test'!$A$2:$A$2298=$A297,IF('SAP report test'!$D$2:$D$2298=D$3,'SAP report test'!$N$2:$N$2298)))-SUM(H297,L297,P297,T297,X297,AB297,AF297,AJ297,AN297)</f>
        <v>0</v>
      </c>
      <c r="E297" s="78">
        <f t="array" ref="E297">SUM(IF('SAP report test'!$A$2:$A$2298=$A297,IF('SAP report test'!$D$2:$D$2298=E$3,'SAP report test'!$N$2:$N$2298)))-SUM(I297,M297,Q297,U297,Y297,AC297,AG297,AK297,AO297)</f>
        <v>0</v>
      </c>
      <c r="F297" s="78">
        <f t="array" ref="F297">SUM(IF('SAP report test'!$A$2:$A$2298=$A297,IF('SAP report test'!$D$2:$D$2298=F$3,'SAP report test'!$N$2:$N$2298)))-SUM(J297,N297,R297,V297,Z297,AD297,AH297,AL297,AP297)</f>
        <v>0.26000000000021828</v>
      </c>
      <c r="G297" s="78">
        <f t="array" ref="G297">SUM(IF('SAP report test'!$A$2:$A$2298=$A297,IF('SAP report test'!$D$2:$D$2298=G$3,'SAP report test'!$N$2:$N$2298)))-SUM(K297,O297,S297,W297,AA297,AE297,AI297,AM297,AQ297)</f>
        <v>0</v>
      </c>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v>12088</v>
      </c>
      <c r="AQ297" s="62"/>
      <c r="AS297" s="23"/>
      <c r="AT297" s="42"/>
      <c r="BJ297" s="23">
        <f t="shared" si="110"/>
        <v>0</v>
      </c>
      <c r="BK297" s="23">
        <f t="shared" si="111"/>
        <v>0</v>
      </c>
      <c r="BL297" s="23">
        <f t="shared" si="112"/>
        <v>0</v>
      </c>
      <c r="BM297" s="23">
        <f t="shared" si="113"/>
        <v>0</v>
      </c>
      <c r="BN297" s="23">
        <f t="shared" si="114"/>
        <v>0</v>
      </c>
      <c r="BO297" s="23">
        <f t="shared" si="115"/>
        <v>0</v>
      </c>
      <c r="BP297" s="23">
        <f t="shared" si="116"/>
        <v>0</v>
      </c>
      <c r="BQ297" s="23">
        <f t="shared" si="117"/>
        <v>0</v>
      </c>
      <c r="BR297" s="23">
        <f t="shared" si="129"/>
        <v>0</v>
      </c>
      <c r="BS297" s="23">
        <f t="shared" si="130"/>
        <v>0</v>
      </c>
      <c r="BT297" s="23">
        <f t="shared" si="131"/>
        <v>0</v>
      </c>
      <c r="BX297" s="73">
        <v>3187</v>
      </c>
      <c r="BY297" s="25" t="s">
        <v>1122</v>
      </c>
      <c r="BZ297" s="23">
        <f t="shared" si="118"/>
        <v>0</v>
      </c>
      <c r="CA297" s="130">
        <f t="shared" si="119"/>
        <v>0</v>
      </c>
      <c r="CB297" s="156">
        <f t="shared" si="120"/>
        <v>0</v>
      </c>
      <c r="CC297" s="156">
        <f t="shared" si="121"/>
        <v>0</v>
      </c>
      <c r="CD297" s="156">
        <f t="shared" si="122"/>
        <v>0</v>
      </c>
      <c r="CE297" s="156">
        <f t="shared" si="123"/>
        <v>0</v>
      </c>
      <c r="CG297" s="156">
        <f t="shared" si="124"/>
        <v>0</v>
      </c>
      <c r="CH297" s="156">
        <f t="shared" si="125"/>
        <v>0</v>
      </c>
      <c r="CJ297" s="204" t="str">
        <f t="shared" si="126"/>
        <v>ok</v>
      </c>
      <c r="CK297" s="205">
        <f t="shared" si="108"/>
        <v>0</v>
      </c>
      <c r="CL297">
        <f t="shared" si="132"/>
        <v>0</v>
      </c>
      <c r="CN297" s="216">
        <f t="shared" si="127"/>
        <v>0</v>
      </c>
      <c r="CO297" s="216">
        <f t="shared" si="128"/>
        <v>0</v>
      </c>
      <c r="CP297" s="216">
        <f t="shared" si="107"/>
        <v>0</v>
      </c>
      <c r="CQ297" s="156">
        <f t="shared" si="109"/>
        <v>0</v>
      </c>
    </row>
    <row r="298" spans="1:95" x14ac:dyDescent="0.2">
      <c r="A298" s="73">
        <v>3188</v>
      </c>
      <c r="B298" s="25" t="s">
        <v>1123</v>
      </c>
      <c r="C298" s="25" t="s">
        <v>702</v>
      </c>
      <c r="D298" s="78"/>
      <c r="E298" s="78"/>
      <c r="F298" s="78"/>
      <c r="G298" s="78"/>
      <c r="H298" s="147">
        <f t="array" ref="H298">SUM(IF('SAP report test'!$A$2:$A$2298=$A298,IF('SAP report test'!$D$2:$D$2298="CI04",'SAP report test'!$N$2:$N$2298)))</f>
        <v>0</v>
      </c>
      <c r="I298" s="148"/>
      <c r="J298" s="148"/>
      <c r="K298" s="149"/>
      <c r="L298" s="147">
        <f>SUMIF(Balances!$A$5:$A$313,$A298,Balances!$P$5:$P$313)-SUMIF(Funding!$A$6:$A$294,$A298,Funding!$D$6:$D$294)</f>
        <v>0</v>
      </c>
      <c r="M298" s="148"/>
      <c r="N298" s="148"/>
      <c r="O298" s="149"/>
      <c r="P298" s="147">
        <f>SUMIF(Balances!$A$5:$A$313,$A298,Balances!$Q$5:$Q$313)-SUMIF(Funding!$A$6:$A$294,$A298,Funding!$E$6:$E$294)</f>
        <v>0</v>
      </c>
      <c r="Q298" s="148"/>
      <c r="R298" s="148"/>
      <c r="S298" s="149"/>
      <c r="T298" s="147">
        <f>SUMIF(Balances!$A$5:$A$313,$A298,Balances!$R$5:$R$313)-SUMIF(Funding!$A$6:$A$294,$A298,Funding!$F$6:$F$294)</f>
        <v>0</v>
      </c>
      <c r="U298" s="148"/>
      <c r="V298" s="148"/>
      <c r="W298" s="149"/>
      <c r="X298" s="147">
        <f>SUMIF(Balances!$A$7:$A$313,$A298,Balances!$S$7:$S$313)</f>
        <v>0</v>
      </c>
      <c r="Y298" s="148"/>
      <c r="Z298" s="148"/>
      <c r="AA298" s="149"/>
      <c r="AB298" s="147">
        <f>SUMIF(Balances!$A$7:$A$313,$A298,Balances!$T$7:$T$313)</f>
        <v>0</v>
      </c>
      <c r="AC298" s="148"/>
      <c r="AD298" s="148"/>
      <c r="AE298" s="149"/>
      <c r="AF298" s="147"/>
      <c r="AG298" s="148"/>
      <c r="AH298" s="148"/>
      <c r="AI298" s="149"/>
      <c r="AJ298" s="147">
        <f t="array" ref="AJ298">SUM(IF('SAP report test'!$A$2:$A$2298=$A298,IF('SAP report test'!$D$2:$D$2298="CI03",'SAP report test'!$N$2:$N$2298)))+SUMIF(Balances!$A$7:$A$313,$A298,Balances!$V$7:$V$313)</f>
        <v>0</v>
      </c>
      <c r="AK298" s="148"/>
      <c r="AL298" s="148"/>
      <c r="AM298" s="149"/>
      <c r="AN298" s="147">
        <f>SUMIF(Balances!$A$5:$A$313,$A298,Balances!$O$5:$O$313)-SUMIF(Funding!$A$6:$A$294,$A298,Funding!$K$6:$K$294)</f>
        <v>-18701.75</v>
      </c>
      <c r="AO298" s="148"/>
      <c r="AP298" s="148"/>
      <c r="AQ298" s="149"/>
      <c r="AS298" s="23">
        <f>SUM(D298:AQ299)</f>
        <v>-7610.27</v>
      </c>
      <c r="AT298" s="42"/>
      <c r="AU298" s="23">
        <f>SUM(AS298:AT298)</f>
        <v>-7610.27</v>
      </c>
      <c r="AW298" s="23">
        <f>SUM(AN298:AQ299)</f>
        <v>-7610.75</v>
      </c>
      <c r="AX298" s="23">
        <f>SUM(H298:K299)</f>
        <v>0</v>
      </c>
      <c r="AY298" s="23">
        <f>SUM(L298:O299)</f>
        <v>0</v>
      </c>
      <c r="AZ298" s="23">
        <f>SUM(P298:S299)</f>
        <v>0</v>
      </c>
      <c r="BA298" s="23">
        <f>SUM(T298:W299)</f>
        <v>0</v>
      </c>
      <c r="BB298" s="23">
        <f>SUM(X298:AA299)</f>
        <v>0</v>
      </c>
      <c r="BC298" s="23">
        <f>SUM(AB298:AE299)</f>
        <v>0</v>
      </c>
      <c r="BD298" s="23">
        <f>SUM(AF298:AI299)</f>
        <v>0</v>
      </c>
      <c r="BE298" s="23">
        <f>SUM(AJ298:AM299)</f>
        <v>0</v>
      </c>
      <c r="BF298" s="23">
        <f>SUM(AW298:BE298)</f>
        <v>-7610.75</v>
      </c>
      <c r="BG298" s="23">
        <f>SUM(AS298-BF298)</f>
        <v>0.47999999999956344</v>
      </c>
      <c r="BH298" s="23">
        <f>SUM(AW298:BD298)</f>
        <v>-7610.75</v>
      </c>
      <c r="BJ298" s="23">
        <f t="shared" si="110"/>
        <v>-7610.75</v>
      </c>
      <c r="BK298" s="23">
        <f t="shared" si="111"/>
        <v>0</v>
      </c>
      <c r="BL298" s="23">
        <f t="shared" si="112"/>
        <v>0</v>
      </c>
      <c r="BM298" s="23">
        <f t="shared" si="113"/>
        <v>0</v>
      </c>
      <c r="BN298" s="23">
        <f t="shared" si="114"/>
        <v>0</v>
      </c>
      <c r="BO298" s="23">
        <f t="shared" si="115"/>
        <v>0</v>
      </c>
      <c r="BP298" s="23">
        <f t="shared" si="116"/>
        <v>0</v>
      </c>
      <c r="BQ298" s="23">
        <f t="shared" si="117"/>
        <v>0</v>
      </c>
      <c r="BR298" s="23">
        <f t="shared" si="129"/>
        <v>-7610.75</v>
      </c>
      <c r="BS298" s="23">
        <f t="shared" si="130"/>
        <v>0.47999999999956344</v>
      </c>
      <c r="BT298" s="23">
        <f t="shared" si="131"/>
        <v>-7610.75</v>
      </c>
      <c r="BX298" s="73">
        <v>3188</v>
      </c>
      <c r="BY298" s="25" t="s">
        <v>1123</v>
      </c>
      <c r="BZ298" s="23">
        <f t="shared" si="118"/>
        <v>-7610.75</v>
      </c>
      <c r="CA298" s="130">
        <f t="shared" si="119"/>
        <v>0</v>
      </c>
      <c r="CB298" s="156">
        <f t="shared" si="120"/>
        <v>-7610.75</v>
      </c>
      <c r="CC298" s="156">
        <f t="shared" si="121"/>
        <v>-7611</v>
      </c>
      <c r="CD298" s="156">
        <f t="shared" si="122"/>
        <v>0</v>
      </c>
      <c r="CE298" s="156">
        <f t="shared" si="123"/>
        <v>-7611</v>
      </c>
      <c r="CG298" s="156">
        <f t="shared" si="124"/>
        <v>0.25</v>
      </c>
      <c r="CH298" s="156">
        <f t="shared" si="125"/>
        <v>0</v>
      </c>
      <c r="CJ298" s="204" t="str">
        <f t="shared" si="126"/>
        <v>ok</v>
      </c>
      <c r="CK298" s="205">
        <f t="shared" si="108"/>
        <v>0</v>
      </c>
      <c r="CL298">
        <f t="shared" si="132"/>
        <v>0</v>
      </c>
      <c r="CN298" s="216">
        <f t="shared" si="127"/>
        <v>-7610.75</v>
      </c>
      <c r="CO298" s="216">
        <f t="shared" si="128"/>
        <v>0</v>
      </c>
      <c r="CP298" s="216">
        <f t="shared" si="107"/>
        <v>-7610.75</v>
      </c>
      <c r="CQ298" s="156">
        <f t="shared" si="109"/>
        <v>0</v>
      </c>
    </row>
    <row r="299" spans="1:95" x14ac:dyDescent="0.2">
      <c r="A299" s="73">
        <v>3188</v>
      </c>
      <c r="B299" s="25" t="s">
        <v>1123</v>
      </c>
      <c r="C299" s="25" t="s">
        <v>703</v>
      </c>
      <c r="D299" s="78">
        <f t="array" ref="D299">SUM(IF('SAP report test'!$A$2:$A$2298=$A299,IF('SAP report test'!$D$2:$D$2298=D$3,'SAP report test'!$N$2:$N$2298)))-SUM(H299,L299,P299,T299,X299,AB299,AF299,AJ299,AN299)</f>
        <v>0</v>
      </c>
      <c r="E299" s="78">
        <f t="array" ref="E299">SUM(IF('SAP report test'!$A$2:$A$2298=$A299,IF('SAP report test'!$D$2:$D$2298=E$3,'SAP report test'!$N$2:$N$2298)))-SUM(I299,M299,Q299,U299,Y299,AC299,AG299,AK299,AO299)</f>
        <v>0.47999999999956344</v>
      </c>
      <c r="F299" s="78">
        <f t="array" ref="F299">SUM(IF('SAP report test'!$A$2:$A$2298=$A299,IF('SAP report test'!$D$2:$D$2298=F$3,'SAP report test'!$N$2:$N$2298)))-SUM(J299,N299,R299,V299,Z299,AD299,AH299,AL299,AP299)</f>
        <v>0</v>
      </c>
      <c r="G299" s="78">
        <f t="array" ref="G299">SUM(IF('SAP report test'!$A$2:$A$2298=$A299,IF('SAP report test'!$D$2:$D$2298=G$3,'SAP report test'!$N$2:$N$2298)))-SUM(K299,O299,S299,W299,AA299,AE299,AI299,AM299,AQ299)</f>
        <v>0</v>
      </c>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v>11091</v>
      </c>
      <c r="AP299" s="62"/>
      <c r="AQ299" s="62"/>
      <c r="AS299" s="23"/>
      <c r="AT299" s="42"/>
      <c r="BJ299" s="23">
        <f t="shared" si="110"/>
        <v>0</v>
      </c>
      <c r="BK299" s="23">
        <f t="shared" si="111"/>
        <v>0</v>
      </c>
      <c r="BL299" s="23">
        <f t="shared" si="112"/>
        <v>0</v>
      </c>
      <c r="BM299" s="23">
        <f t="shared" si="113"/>
        <v>0</v>
      </c>
      <c r="BN299" s="23">
        <f t="shared" si="114"/>
        <v>0</v>
      </c>
      <c r="BO299" s="23">
        <f t="shared" si="115"/>
        <v>0</v>
      </c>
      <c r="BP299" s="23">
        <f t="shared" si="116"/>
        <v>0</v>
      </c>
      <c r="BQ299" s="23">
        <f t="shared" si="117"/>
        <v>0</v>
      </c>
      <c r="BR299" s="23">
        <f t="shared" si="129"/>
        <v>0</v>
      </c>
      <c r="BS299" s="23">
        <f t="shared" si="130"/>
        <v>0</v>
      </c>
      <c r="BT299" s="23">
        <f t="shared" si="131"/>
        <v>0</v>
      </c>
      <c r="BX299" s="73">
        <v>3188</v>
      </c>
      <c r="BY299" s="25" t="s">
        <v>1123</v>
      </c>
      <c r="BZ299" s="23">
        <f t="shared" si="118"/>
        <v>0</v>
      </c>
      <c r="CA299" s="130">
        <f t="shared" si="119"/>
        <v>0</v>
      </c>
      <c r="CB299" s="156">
        <f t="shared" si="120"/>
        <v>0</v>
      </c>
      <c r="CC299" s="156">
        <f t="shared" si="121"/>
        <v>0</v>
      </c>
      <c r="CD299" s="156">
        <f t="shared" si="122"/>
        <v>0</v>
      </c>
      <c r="CE299" s="156">
        <f t="shared" si="123"/>
        <v>0</v>
      </c>
      <c r="CG299" s="156">
        <f t="shared" si="124"/>
        <v>0</v>
      </c>
      <c r="CH299" s="156">
        <f t="shared" si="125"/>
        <v>0</v>
      </c>
      <c r="CJ299" s="204" t="str">
        <f t="shared" si="126"/>
        <v>ok</v>
      </c>
      <c r="CK299" s="205">
        <f t="shared" si="108"/>
        <v>0</v>
      </c>
      <c r="CL299">
        <f t="shared" si="132"/>
        <v>0</v>
      </c>
      <c r="CN299" s="216">
        <f t="shared" si="127"/>
        <v>0</v>
      </c>
      <c r="CO299" s="216">
        <f t="shared" si="128"/>
        <v>0</v>
      </c>
      <c r="CP299" s="216">
        <f t="shared" si="107"/>
        <v>0</v>
      </c>
      <c r="CQ299" s="156">
        <f t="shared" si="109"/>
        <v>0</v>
      </c>
    </row>
    <row r="300" spans="1:95" x14ac:dyDescent="0.2">
      <c r="A300" s="73">
        <v>3190</v>
      </c>
      <c r="B300" s="25" t="s">
        <v>1124</v>
      </c>
      <c r="C300" s="25" t="s">
        <v>702</v>
      </c>
      <c r="D300" s="78"/>
      <c r="E300" s="78"/>
      <c r="F300" s="78"/>
      <c r="G300" s="78"/>
      <c r="H300" s="147">
        <f t="array" ref="H300">SUM(IF('SAP report test'!$A$2:$A$2298=$A300,IF('SAP report test'!$D$2:$D$2298="CI04",'SAP report test'!$N$2:$N$2298)))</f>
        <v>0</v>
      </c>
      <c r="I300" s="148"/>
      <c r="J300" s="148"/>
      <c r="K300" s="149"/>
      <c r="L300" s="147">
        <f>SUMIF(Balances!$A$5:$A$313,$A300,Balances!$P$5:$P$313)-SUMIF(Funding!$A$6:$A$294,$A300,Funding!$D$6:$D$294)</f>
        <v>0</v>
      </c>
      <c r="M300" s="148"/>
      <c r="N300" s="148"/>
      <c r="O300" s="149"/>
      <c r="P300" s="147">
        <f>SUMIF(Balances!$A$5:$A$313,$A300,Balances!$Q$5:$Q$313)-SUMIF(Funding!$A$6:$A$294,$A300,Funding!$E$6:$E$294)</f>
        <v>0</v>
      </c>
      <c r="Q300" s="148"/>
      <c r="R300" s="148"/>
      <c r="S300" s="149"/>
      <c r="T300" s="147">
        <f>SUMIF(Balances!$A$5:$A$313,$A300,Balances!$R$5:$R$313)-SUMIF(Funding!$A$6:$A$294,$A300,Funding!$F$6:$F$294)</f>
        <v>0</v>
      </c>
      <c r="U300" s="148"/>
      <c r="V300" s="148"/>
      <c r="W300" s="149"/>
      <c r="X300" s="147">
        <f>SUMIF(Balances!$A$7:$A$313,$A300,Balances!$S$7:$S$313)</f>
        <v>0</v>
      </c>
      <c r="Y300" s="148"/>
      <c r="Z300" s="148"/>
      <c r="AA300" s="149"/>
      <c r="AB300" s="147">
        <f>SUMIF(Balances!$A$7:$A$313,$A300,Balances!$T$7:$T$313)</f>
        <v>0</v>
      </c>
      <c r="AC300" s="148"/>
      <c r="AD300" s="148"/>
      <c r="AE300" s="149"/>
      <c r="AF300" s="147"/>
      <c r="AG300" s="148"/>
      <c r="AH300" s="148"/>
      <c r="AI300" s="149"/>
      <c r="AJ300" s="147">
        <f t="array" ref="AJ300">SUM(IF('SAP report test'!$A$2:$A$2298=$A300,IF('SAP report test'!$D$2:$D$2298="CI03",'SAP report test'!$N$2:$N$2298)))+SUMIF(Balances!$A$7:$A$313,$A300,Balances!$V$7:$V$313)</f>
        <v>0</v>
      </c>
      <c r="AK300" s="148"/>
      <c r="AL300" s="148"/>
      <c r="AM300" s="149"/>
      <c r="AN300" s="147">
        <f>SUMIF(Balances!$A$5:$A$313,$A300,Balances!$O$5:$O$313)-SUMIF(Funding!$A$6:$A$294,$A300,Funding!$K$6:$K$294)</f>
        <v>0</v>
      </c>
      <c r="AO300" s="148"/>
      <c r="AP300" s="148"/>
      <c r="AQ300" s="149"/>
      <c r="AS300" s="23">
        <f>SUM(D300:AQ301)</f>
        <v>0</v>
      </c>
      <c r="AT300" s="130"/>
      <c r="AU300" s="23">
        <f>SUM(AS300:AT300)</f>
        <v>0</v>
      </c>
      <c r="AW300" s="23">
        <f>SUM(AN300:AQ301)</f>
        <v>0</v>
      </c>
      <c r="AX300" s="23">
        <f>SUM(H300:K301)</f>
        <v>0</v>
      </c>
      <c r="AY300" s="23">
        <f>SUM(L300:O301)</f>
        <v>0</v>
      </c>
      <c r="AZ300" s="23">
        <f>SUM(P300:S301)</f>
        <v>0</v>
      </c>
      <c r="BA300" s="23">
        <f>SUM(T300:W301)</f>
        <v>0</v>
      </c>
      <c r="BB300" s="23">
        <f>SUM(X300:AA301)</f>
        <v>0</v>
      </c>
      <c r="BC300" s="23">
        <f>SUM(AB300:AE301)</f>
        <v>0</v>
      </c>
      <c r="BD300" s="23">
        <f>SUM(AF300:AI301)</f>
        <v>0</v>
      </c>
      <c r="BE300" s="23">
        <f>SUM(AJ300:AM301)</f>
        <v>0</v>
      </c>
      <c r="BF300" s="23">
        <f>SUM(AW300:BE300)</f>
        <v>0</v>
      </c>
      <c r="BG300" s="23">
        <f>SUM(AS300-BF300)</f>
        <v>0</v>
      </c>
      <c r="BH300" s="23">
        <f>SUM(AW300:BD300)</f>
        <v>0</v>
      </c>
      <c r="BJ300" s="23">
        <f t="shared" si="110"/>
        <v>0</v>
      </c>
      <c r="BK300" s="23">
        <f t="shared" si="111"/>
        <v>0</v>
      </c>
      <c r="BL300" s="23">
        <f t="shared" si="112"/>
        <v>0</v>
      </c>
      <c r="BM300" s="23">
        <f t="shared" si="113"/>
        <v>0</v>
      </c>
      <c r="BN300" s="23">
        <f t="shared" si="114"/>
        <v>0</v>
      </c>
      <c r="BO300" s="23">
        <f t="shared" si="115"/>
        <v>0</v>
      </c>
      <c r="BP300" s="23">
        <f t="shared" si="116"/>
        <v>0</v>
      </c>
      <c r="BQ300" s="23">
        <f t="shared" si="117"/>
        <v>0</v>
      </c>
      <c r="BR300" s="23">
        <f t="shared" si="129"/>
        <v>0</v>
      </c>
      <c r="BS300" s="23">
        <f t="shared" si="130"/>
        <v>0</v>
      </c>
      <c r="BT300" s="23">
        <f t="shared" si="131"/>
        <v>0</v>
      </c>
      <c r="BX300" s="73">
        <v>3190</v>
      </c>
      <c r="BY300" s="25" t="s">
        <v>1124</v>
      </c>
      <c r="BZ300" s="23">
        <f t="shared" si="118"/>
        <v>0</v>
      </c>
      <c r="CA300" s="130">
        <f t="shared" si="119"/>
        <v>0</v>
      </c>
      <c r="CB300" s="156">
        <f t="shared" si="120"/>
        <v>0</v>
      </c>
      <c r="CC300" s="156">
        <f t="shared" si="121"/>
        <v>0</v>
      </c>
      <c r="CD300" s="156">
        <f t="shared" si="122"/>
        <v>0</v>
      </c>
      <c r="CE300" s="156">
        <f t="shared" si="123"/>
        <v>0</v>
      </c>
      <c r="CG300" s="156">
        <f t="shared" si="124"/>
        <v>0</v>
      </c>
      <c r="CH300" s="156">
        <f t="shared" si="125"/>
        <v>0</v>
      </c>
      <c r="CJ300" s="204" t="str">
        <f t="shared" si="126"/>
        <v>ok</v>
      </c>
      <c r="CK300" s="205">
        <f t="shared" si="108"/>
        <v>0</v>
      </c>
      <c r="CL300">
        <f t="shared" si="132"/>
        <v>0</v>
      </c>
      <c r="CN300" s="216">
        <f t="shared" si="127"/>
        <v>0</v>
      </c>
      <c r="CO300" s="216">
        <f t="shared" si="128"/>
        <v>0</v>
      </c>
      <c r="CP300" s="216">
        <f t="shared" si="107"/>
        <v>0</v>
      </c>
      <c r="CQ300" s="156">
        <f t="shared" si="109"/>
        <v>0</v>
      </c>
    </row>
    <row r="301" spans="1:95" x14ac:dyDescent="0.2">
      <c r="A301" s="73">
        <v>3190</v>
      </c>
      <c r="B301" s="25" t="s">
        <v>1124</v>
      </c>
      <c r="C301" s="25" t="s">
        <v>703</v>
      </c>
      <c r="D301" s="78">
        <f t="array" ref="D301">SUM(IF('SAP report test'!$A$2:$A$2298=$A301,IF('SAP report test'!$D$2:$D$2298=D$3,'SAP report test'!$N$2:$N$2298)))-SUM(H301,L301,P301,T301,X301,AB301,AF301,AJ301,AN301)</f>
        <v>0</v>
      </c>
      <c r="E301" s="78">
        <f t="array" ref="E301">SUM(IF('SAP report test'!$A$2:$A$2298=$A301,IF('SAP report test'!$D$2:$D$2298=E$3,'SAP report test'!$N$2:$N$2298)))-SUM(I301,M301,Q301,U301,Y301,AC301,AG301,AK301,AO301)</f>
        <v>0</v>
      </c>
      <c r="F301" s="78">
        <f t="array" ref="F301">SUM(IF('SAP report test'!$A$2:$A$2298=$A301,IF('SAP report test'!$D$2:$D$2298=F$3,'SAP report test'!$N$2:$N$2298)))-SUM(J301,N301,R301,V301,Z301,AD301,AH301,AL301,AP301)</f>
        <v>0</v>
      </c>
      <c r="G301" s="78">
        <f t="array" ref="G301">SUM(IF('SAP report test'!$A$2:$A$2298=$A301,IF('SAP report test'!$D$2:$D$2298=G$3,'SAP report test'!$N$2:$N$2298)))-SUM(K301,O301,S301,W301,AA301,AE301,AI301,AM301,AQ301)</f>
        <v>0</v>
      </c>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S301" s="23"/>
      <c r="AT301" s="42"/>
      <c r="BJ301" s="23">
        <f t="shared" si="110"/>
        <v>0</v>
      </c>
      <c r="BK301" s="23">
        <f t="shared" si="111"/>
        <v>0</v>
      </c>
      <c r="BL301" s="23">
        <f t="shared" si="112"/>
        <v>0</v>
      </c>
      <c r="BM301" s="23">
        <f t="shared" si="113"/>
        <v>0</v>
      </c>
      <c r="BN301" s="23">
        <f t="shared" si="114"/>
        <v>0</v>
      </c>
      <c r="BO301" s="23">
        <f t="shared" si="115"/>
        <v>0</v>
      </c>
      <c r="BP301" s="23">
        <f t="shared" si="116"/>
        <v>0</v>
      </c>
      <c r="BQ301" s="23">
        <f t="shared" si="117"/>
        <v>0</v>
      </c>
      <c r="BR301" s="23">
        <f t="shared" si="129"/>
        <v>0</v>
      </c>
      <c r="BS301" s="23">
        <f t="shared" si="130"/>
        <v>0</v>
      </c>
      <c r="BT301" s="23">
        <f t="shared" si="131"/>
        <v>0</v>
      </c>
      <c r="BX301" s="73">
        <v>3190</v>
      </c>
      <c r="BY301" s="25" t="s">
        <v>1124</v>
      </c>
      <c r="BZ301" s="23">
        <f t="shared" si="118"/>
        <v>0</v>
      </c>
      <c r="CA301" s="130">
        <f t="shared" si="119"/>
        <v>0</v>
      </c>
      <c r="CB301" s="156">
        <f t="shared" si="120"/>
        <v>0</v>
      </c>
      <c r="CC301" s="156">
        <f t="shared" si="121"/>
        <v>0</v>
      </c>
      <c r="CD301" s="156">
        <f t="shared" si="122"/>
        <v>0</v>
      </c>
      <c r="CE301" s="156">
        <f t="shared" si="123"/>
        <v>0</v>
      </c>
      <c r="CG301" s="156">
        <f t="shared" si="124"/>
        <v>0</v>
      </c>
      <c r="CH301" s="156">
        <f t="shared" si="125"/>
        <v>0</v>
      </c>
      <c r="CJ301" s="204" t="str">
        <f t="shared" si="126"/>
        <v>ok</v>
      </c>
      <c r="CK301" s="205">
        <f t="shared" si="108"/>
        <v>0</v>
      </c>
      <c r="CL301">
        <f t="shared" si="132"/>
        <v>0</v>
      </c>
      <c r="CN301" s="216">
        <f t="shared" si="127"/>
        <v>0</v>
      </c>
      <c r="CO301" s="216">
        <f t="shared" si="128"/>
        <v>0</v>
      </c>
      <c r="CP301" s="216">
        <f t="shared" si="107"/>
        <v>0</v>
      </c>
      <c r="CQ301" s="156">
        <f t="shared" si="109"/>
        <v>0</v>
      </c>
    </row>
    <row r="302" spans="1:95" x14ac:dyDescent="0.2">
      <c r="A302" s="73">
        <v>3200</v>
      </c>
      <c r="B302" s="25" t="s">
        <v>1125</v>
      </c>
      <c r="C302" s="25" t="s">
        <v>702</v>
      </c>
      <c r="D302" s="78"/>
      <c r="E302" s="78"/>
      <c r="F302" s="78"/>
      <c r="G302" s="78"/>
      <c r="H302" s="147">
        <f t="array" ref="H302">SUM(IF('SAP report test'!$A$2:$A$2298=$A302,IF('SAP report test'!$D$2:$D$2298="CI04",'SAP report test'!$N$2:$N$2298)))</f>
        <v>0</v>
      </c>
      <c r="I302" s="148"/>
      <c r="J302" s="148"/>
      <c r="K302" s="149"/>
      <c r="L302" s="147">
        <f>SUMIF(Balances!$A$5:$A$313,$A302,Balances!$P$5:$P$313)-SUMIF(Funding!$A$6:$A$294,$A302,Funding!$D$6:$D$294)</f>
        <v>0</v>
      </c>
      <c r="M302" s="148"/>
      <c r="N302" s="148"/>
      <c r="O302" s="149"/>
      <c r="P302" s="147">
        <f>SUMIF(Balances!$A$5:$A$313,$A302,Balances!$Q$5:$Q$313)-SUMIF(Funding!$A$6:$A$294,$A302,Funding!$E$6:$E$294)</f>
        <v>0</v>
      </c>
      <c r="Q302" s="148"/>
      <c r="R302" s="148"/>
      <c r="S302" s="149"/>
      <c r="T302" s="147">
        <f>SUMIF(Balances!$A$5:$A$313,$A302,Balances!$R$5:$R$313)-SUMIF(Funding!$A$6:$A$294,$A302,Funding!$F$6:$F$294)</f>
        <v>0</v>
      </c>
      <c r="U302" s="148"/>
      <c r="V302" s="148"/>
      <c r="W302" s="149"/>
      <c r="X302" s="147">
        <f>SUMIF(Balances!$A$7:$A$313,$A302,Balances!$S$7:$S$313)</f>
        <v>0</v>
      </c>
      <c r="Y302" s="148"/>
      <c r="Z302" s="148"/>
      <c r="AA302" s="149"/>
      <c r="AB302" s="147">
        <f>SUMIF(Balances!$A$7:$A$313,$A302,Balances!$T$7:$T$313)</f>
        <v>0</v>
      </c>
      <c r="AC302" s="148"/>
      <c r="AD302" s="148"/>
      <c r="AE302" s="149"/>
      <c r="AF302" s="147"/>
      <c r="AG302" s="148"/>
      <c r="AH302" s="148"/>
      <c r="AI302" s="149"/>
      <c r="AJ302" s="147">
        <f t="array" ref="AJ302">SUM(IF('SAP report test'!$A$2:$A$2298=$A302,IF('SAP report test'!$D$2:$D$2298="CI03",'SAP report test'!$N$2:$N$2298)))+SUMIF(Balances!$A$7:$A$313,$A302,Balances!$V$7:$V$313)</f>
        <v>0</v>
      </c>
      <c r="AK302" s="148"/>
      <c r="AL302" s="148"/>
      <c r="AM302" s="149"/>
      <c r="AN302" s="147">
        <f>SUMIF(Balances!$A$5:$A$313,$A302,Balances!$O$5:$O$313)-SUMIF(Funding!$A$6:$A$294,$A302,Funding!$K$6:$K$294)</f>
        <v>-10464.959999999999</v>
      </c>
      <c r="AO302" s="148"/>
      <c r="AP302" s="148"/>
      <c r="AQ302" s="149"/>
      <c r="AS302" s="23">
        <f>SUM(D302:AQ303)</f>
        <v>-2778.119999999999</v>
      </c>
      <c r="AT302" s="42"/>
      <c r="AU302" s="23">
        <f>SUM(AS302:AT302)</f>
        <v>-2778.119999999999</v>
      </c>
      <c r="AW302" s="23">
        <f>SUM(AN302:AQ303)</f>
        <v>-2777.9599999999991</v>
      </c>
      <c r="AX302" s="23">
        <f>SUM(H302:K303)</f>
        <v>0</v>
      </c>
      <c r="AY302" s="23">
        <f>SUM(L302:O303)</f>
        <v>0</v>
      </c>
      <c r="AZ302" s="23">
        <f>SUM(P302:S303)</f>
        <v>0</v>
      </c>
      <c r="BA302" s="23">
        <f>SUM(T302:W303)</f>
        <v>0</v>
      </c>
      <c r="BB302" s="23">
        <f>SUM(X302:AA303)</f>
        <v>0</v>
      </c>
      <c r="BC302" s="23">
        <f>SUM(AB302:AE303)</f>
        <v>0</v>
      </c>
      <c r="BD302" s="23">
        <f>SUM(AF302:AI303)</f>
        <v>0</v>
      </c>
      <c r="BE302" s="23">
        <f>SUM(AJ302:AM303)</f>
        <v>0</v>
      </c>
      <c r="BF302" s="23">
        <f>SUM(AW302:BE302)</f>
        <v>-2777.9599999999991</v>
      </c>
      <c r="BG302" s="23">
        <f>SUM(AS302-BF302)</f>
        <v>-0.15999999999985448</v>
      </c>
      <c r="BH302" s="23">
        <f>SUM(AW302:BD302)</f>
        <v>-2777.9599999999991</v>
      </c>
      <c r="BJ302" s="23">
        <f t="shared" si="110"/>
        <v>-2777.9599999999991</v>
      </c>
      <c r="BK302" s="23">
        <f t="shared" si="111"/>
        <v>0</v>
      </c>
      <c r="BL302" s="23">
        <f t="shared" si="112"/>
        <v>0</v>
      </c>
      <c r="BM302" s="23">
        <f t="shared" si="113"/>
        <v>0</v>
      </c>
      <c r="BN302" s="23">
        <f t="shared" si="114"/>
        <v>0</v>
      </c>
      <c r="BO302" s="23">
        <f t="shared" si="115"/>
        <v>0</v>
      </c>
      <c r="BP302" s="23">
        <f t="shared" si="116"/>
        <v>0</v>
      </c>
      <c r="BQ302" s="23">
        <f t="shared" si="117"/>
        <v>0</v>
      </c>
      <c r="BR302" s="23">
        <f t="shared" si="129"/>
        <v>-2777.9599999999991</v>
      </c>
      <c r="BS302" s="23">
        <f t="shared" si="130"/>
        <v>-0.15999999999985448</v>
      </c>
      <c r="BT302" s="23">
        <f t="shared" si="131"/>
        <v>-2777.9599999999991</v>
      </c>
      <c r="BX302" s="73">
        <v>3200</v>
      </c>
      <c r="BY302" s="25" t="s">
        <v>1125</v>
      </c>
      <c r="BZ302" s="23">
        <f t="shared" si="118"/>
        <v>-2777.9599999999991</v>
      </c>
      <c r="CA302" s="130">
        <f t="shared" si="119"/>
        <v>0</v>
      </c>
      <c r="CB302" s="156">
        <f t="shared" si="120"/>
        <v>-2777.9599999999991</v>
      </c>
      <c r="CC302" s="156">
        <f t="shared" si="121"/>
        <v>-2778</v>
      </c>
      <c r="CD302" s="156">
        <f t="shared" si="122"/>
        <v>0</v>
      </c>
      <c r="CE302" s="156">
        <f t="shared" si="123"/>
        <v>-2778</v>
      </c>
      <c r="CG302" s="156">
        <f t="shared" si="124"/>
        <v>4.0000000000873115E-2</v>
      </c>
      <c r="CH302" s="156">
        <f t="shared" si="125"/>
        <v>0</v>
      </c>
      <c r="CJ302" s="204" t="str">
        <f t="shared" si="126"/>
        <v>ok</v>
      </c>
      <c r="CK302" s="205">
        <f t="shared" si="108"/>
        <v>0</v>
      </c>
      <c r="CL302">
        <f t="shared" si="132"/>
        <v>0</v>
      </c>
      <c r="CN302" s="216">
        <f t="shared" si="127"/>
        <v>-2777.9599999999991</v>
      </c>
      <c r="CO302" s="216">
        <f t="shared" si="128"/>
        <v>0</v>
      </c>
      <c r="CP302" s="216">
        <f t="shared" ref="CP302:CP365" si="133">SUM(CN302:CO302)</f>
        <v>-2777.9599999999991</v>
      </c>
      <c r="CQ302" s="156">
        <f t="shared" si="109"/>
        <v>0</v>
      </c>
    </row>
    <row r="303" spans="1:95" x14ac:dyDescent="0.2">
      <c r="A303" s="73">
        <v>3200</v>
      </c>
      <c r="B303" s="25" t="s">
        <v>1125</v>
      </c>
      <c r="C303" s="25" t="s">
        <v>703</v>
      </c>
      <c r="D303" s="78">
        <f t="array" ref="D303">SUM(IF('SAP report test'!$A$2:$A$2298=$A303,IF('SAP report test'!$D$2:$D$2298=D$3,'SAP report test'!$N$2:$N$2298)))-SUM(H303,L303,P303,T303,X303,AB303,AF303,AJ303,AN303)</f>
        <v>0</v>
      </c>
      <c r="E303" s="78">
        <f t="array" ref="E303">SUM(IF('SAP report test'!$A$2:$A$2298=$A303,IF('SAP report test'!$D$2:$D$2298=E$3,'SAP report test'!$N$2:$N$2298)))-SUM(I303,M303,Q303,U303,Y303,AC303,AG303,AK303,AO303)</f>
        <v>-0.15999999999985448</v>
      </c>
      <c r="F303" s="78">
        <f t="array" ref="F303">SUM(IF('SAP report test'!$A$2:$A$2298=$A303,IF('SAP report test'!$D$2:$D$2298=F$3,'SAP report test'!$N$2:$N$2298)))-SUM(J303,N303,R303,V303,Z303,AD303,AH303,AL303,AP303)</f>
        <v>0</v>
      </c>
      <c r="G303" s="78">
        <f t="array" ref="G303">SUM(IF('SAP report test'!$A$2:$A$2298=$A303,IF('SAP report test'!$D$2:$D$2298=G$3,'SAP report test'!$N$2:$N$2298)))-SUM(K303,O303,S303,W303,AA303,AE303,AI303,AM303,AQ303)</f>
        <v>0</v>
      </c>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v>1959</v>
      </c>
      <c r="AP303" s="62"/>
      <c r="AQ303" s="62">
        <v>5728</v>
      </c>
      <c r="AS303" s="23"/>
      <c r="AT303" s="42"/>
      <c r="BJ303" s="23">
        <f t="shared" si="110"/>
        <v>0</v>
      </c>
      <c r="BK303" s="23">
        <f t="shared" si="111"/>
        <v>0</v>
      </c>
      <c r="BL303" s="23">
        <f t="shared" si="112"/>
        <v>0</v>
      </c>
      <c r="BM303" s="23">
        <f t="shared" si="113"/>
        <v>0</v>
      </c>
      <c r="BN303" s="23">
        <f t="shared" si="114"/>
        <v>0</v>
      </c>
      <c r="BO303" s="23">
        <f t="shared" si="115"/>
        <v>0</v>
      </c>
      <c r="BP303" s="23">
        <f t="shared" si="116"/>
        <v>0</v>
      </c>
      <c r="BQ303" s="23">
        <f t="shared" si="117"/>
        <v>0</v>
      </c>
      <c r="BR303" s="23">
        <f t="shared" si="129"/>
        <v>0</v>
      </c>
      <c r="BS303" s="23">
        <f t="shared" si="130"/>
        <v>0</v>
      </c>
      <c r="BT303" s="23">
        <f t="shared" si="131"/>
        <v>0</v>
      </c>
      <c r="BX303" s="73">
        <v>3200</v>
      </c>
      <c r="BY303" s="25" t="s">
        <v>1125</v>
      </c>
      <c r="BZ303" s="23">
        <f t="shared" si="118"/>
        <v>0</v>
      </c>
      <c r="CA303" s="130">
        <f t="shared" si="119"/>
        <v>0</v>
      </c>
      <c r="CB303" s="156">
        <f t="shared" si="120"/>
        <v>0</v>
      </c>
      <c r="CC303" s="156">
        <f t="shared" si="121"/>
        <v>0</v>
      </c>
      <c r="CD303" s="156">
        <f t="shared" si="122"/>
        <v>0</v>
      </c>
      <c r="CE303" s="156">
        <f t="shared" si="123"/>
        <v>0</v>
      </c>
      <c r="CG303" s="156">
        <f t="shared" si="124"/>
        <v>0</v>
      </c>
      <c r="CH303" s="156">
        <f t="shared" si="125"/>
        <v>0</v>
      </c>
      <c r="CJ303" s="204" t="str">
        <f t="shared" si="126"/>
        <v>ok</v>
      </c>
      <c r="CK303" s="205">
        <f t="shared" si="108"/>
        <v>0</v>
      </c>
      <c r="CL303">
        <f t="shared" si="132"/>
        <v>0</v>
      </c>
      <c r="CN303" s="216">
        <f t="shared" si="127"/>
        <v>0</v>
      </c>
      <c r="CO303" s="216">
        <f t="shared" si="128"/>
        <v>0</v>
      </c>
      <c r="CP303" s="216">
        <f t="shared" si="133"/>
        <v>0</v>
      </c>
      <c r="CQ303" s="156">
        <f t="shared" si="109"/>
        <v>0</v>
      </c>
    </row>
    <row r="304" spans="1:95" x14ac:dyDescent="0.2">
      <c r="A304" s="73">
        <v>3205</v>
      </c>
      <c r="B304" s="25" t="s">
        <v>1126</v>
      </c>
      <c r="C304" s="25" t="s">
        <v>702</v>
      </c>
      <c r="D304" s="78"/>
      <c r="E304" s="78"/>
      <c r="F304" s="78"/>
      <c r="G304" s="78"/>
      <c r="H304" s="147">
        <f t="array" ref="H304">SUM(IF('SAP report test'!$A$2:$A$2298=$A304,IF('SAP report test'!$D$2:$D$2298="CI04",'SAP report test'!$N$2:$N$2298)))</f>
        <v>0</v>
      </c>
      <c r="I304" s="148"/>
      <c r="J304" s="148"/>
      <c r="K304" s="149"/>
      <c r="L304" s="147">
        <f>SUMIF(Balances!$A$5:$A$313,$A304,Balances!$P$5:$P$313)-SUMIF(Funding!$A$6:$A$294,$A304,Funding!$D$6:$D$294)</f>
        <v>0</v>
      </c>
      <c r="M304" s="148"/>
      <c r="N304" s="148"/>
      <c r="O304" s="149"/>
      <c r="P304" s="147">
        <f>SUMIF(Balances!$A$5:$A$313,$A304,Balances!$Q$5:$Q$313)-SUMIF(Funding!$A$6:$A$294,$A304,Funding!$E$6:$E$294)</f>
        <v>0</v>
      </c>
      <c r="Q304" s="148"/>
      <c r="R304" s="148"/>
      <c r="S304" s="149"/>
      <c r="T304" s="147">
        <f>SUMIF(Balances!$A$5:$A$313,$A304,Balances!$R$5:$R$313)-SUMIF(Funding!$A$6:$A$294,$A304,Funding!$F$6:$F$294)</f>
        <v>0</v>
      </c>
      <c r="U304" s="148"/>
      <c r="V304" s="148"/>
      <c r="W304" s="149"/>
      <c r="X304" s="147">
        <f>SUMIF(Balances!$A$7:$A$313,$A304,Balances!$S$7:$S$313)</f>
        <v>0</v>
      </c>
      <c r="Y304" s="148"/>
      <c r="Z304" s="148"/>
      <c r="AA304" s="149"/>
      <c r="AB304" s="147">
        <f>SUMIF(Balances!$A$7:$A$313,$A304,Balances!$T$7:$T$313)</f>
        <v>0</v>
      </c>
      <c r="AC304" s="148"/>
      <c r="AD304" s="148"/>
      <c r="AE304" s="149"/>
      <c r="AF304" s="147"/>
      <c r="AG304" s="148"/>
      <c r="AH304" s="148"/>
      <c r="AI304" s="149"/>
      <c r="AJ304" s="147">
        <f t="array" ref="AJ304">SUM(IF('SAP report test'!$A$2:$A$2298=$A304,IF('SAP report test'!$D$2:$D$2298="CI03",'SAP report test'!$N$2:$N$2298)))+SUMIF(Balances!$A$7:$A$313,$A304,Balances!$V$7:$V$313)</f>
        <v>0</v>
      </c>
      <c r="AK304" s="148"/>
      <c r="AL304" s="148"/>
      <c r="AM304" s="149"/>
      <c r="AN304" s="147">
        <f>SUMIF(Balances!$A$5:$A$313,$A304,Balances!$O$5:$O$313)-SUMIF(Funding!$A$6:$A$294,$A304,Funding!$K$6:$K$294)</f>
        <v>-5907.5</v>
      </c>
      <c r="AO304" s="148"/>
      <c r="AP304" s="148"/>
      <c r="AQ304" s="149"/>
      <c r="AS304" s="23">
        <f>SUM(D304:AQ305)</f>
        <v>-5907.5</v>
      </c>
      <c r="AT304" s="42"/>
      <c r="AU304" s="23">
        <f>SUM(AS304:AT304)</f>
        <v>-5907.5</v>
      </c>
      <c r="AW304" s="23">
        <f>SUM(AN304:AQ305)</f>
        <v>-5907.5</v>
      </c>
      <c r="AX304" s="23">
        <f>SUM(H304:K305)</f>
        <v>0</v>
      </c>
      <c r="AY304" s="23">
        <f>SUM(L304:O305)</f>
        <v>0</v>
      </c>
      <c r="AZ304" s="23">
        <f>SUM(P304:S305)</f>
        <v>0</v>
      </c>
      <c r="BA304" s="23">
        <f>SUM(T304:W305)</f>
        <v>0</v>
      </c>
      <c r="BB304" s="23">
        <f>SUM(X304:AA305)</f>
        <v>0</v>
      </c>
      <c r="BC304" s="23">
        <f>SUM(AB304:AE305)</f>
        <v>0</v>
      </c>
      <c r="BD304" s="23">
        <f>SUM(AF304:AI305)</f>
        <v>0</v>
      </c>
      <c r="BE304" s="23">
        <f>SUM(AJ304:AM305)</f>
        <v>0</v>
      </c>
      <c r="BF304" s="23">
        <f>SUM(AW304:BE304)</f>
        <v>-5907.5</v>
      </c>
      <c r="BG304" s="23">
        <f>SUM(AS304-BF304)</f>
        <v>0</v>
      </c>
      <c r="BH304" s="23">
        <f>SUM(AW304:BD304)</f>
        <v>-5907.5</v>
      </c>
      <c r="BJ304" s="23">
        <f t="shared" si="110"/>
        <v>-5907.5</v>
      </c>
      <c r="BK304" s="23">
        <f t="shared" si="111"/>
        <v>0</v>
      </c>
      <c r="BL304" s="23">
        <f t="shared" si="112"/>
        <v>0</v>
      </c>
      <c r="BM304" s="23">
        <f t="shared" si="113"/>
        <v>0</v>
      </c>
      <c r="BN304" s="23">
        <f t="shared" si="114"/>
        <v>0</v>
      </c>
      <c r="BO304" s="23">
        <f t="shared" si="115"/>
        <v>0</v>
      </c>
      <c r="BP304" s="23">
        <f t="shared" si="116"/>
        <v>0</v>
      </c>
      <c r="BQ304" s="23">
        <f t="shared" si="117"/>
        <v>0</v>
      </c>
      <c r="BR304" s="23">
        <f t="shared" si="129"/>
        <v>-5907.5</v>
      </c>
      <c r="BS304" s="23">
        <f t="shared" si="130"/>
        <v>0</v>
      </c>
      <c r="BT304" s="23">
        <f t="shared" si="131"/>
        <v>-5907.5</v>
      </c>
      <c r="BX304" s="73">
        <v>3205</v>
      </c>
      <c r="BY304" s="25" t="s">
        <v>1126</v>
      </c>
      <c r="BZ304" s="23">
        <f t="shared" si="118"/>
        <v>-5907.5</v>
      </c>
      <c r="CA304" s="130">
        <f t="shared" si="119"/>
        <v>0</v>
      </c>
      <c r="CB304" s="156">
        <f t="shared" si="120"/>
        <v>-5907.5</v>
      </c>
      <c r="CC304" s="156">
        <f t="shared" si="121"/>
        <v>-5908</v>
      </c>
      <c r="CD304" s="156">
        <f t="shared" si="122"/>
        <v>0</v>
      </c>
      <c r="CE304" s="156">
        <f t="shared" si="123"/>
        <v>-5908</v>
      </c>
      <c r="CG304" s="156">
        <f t="shared" si="124"/>
        <v>0.5</v>
      </c>
      <c r="CH304" s="156">
        <f t="shared" si="125"/>
        <v>0</v>
      </c>
      <c r="CJ304" s="204" t="str">
        <f t="shared" si="126"/>
        <v>ok</v>
      </c>
      <c r="CK304" s="205">
        <f t="shared" si="108"/>
        <v>0</v>
      </c>
      <c r="CL304">
        <f t="shared" si="132"/>
        <v>0</v>
      </c>
      <c r="CN304" s="216">
        <f t="shared" si="127"/>
        <v>-5907.5</v>
      </c>
      <c r="CO304" s="216">
        <f t="shared" si="128"/>
        <v>0</v>
      </c>
      <c r="CP304" s="216">
        <f t="shared" si="133"/>
        <v>-5907.5</v>
      </c>
      <c r="CQ304" s="156">
        <f t="shared" si="109"/>
        <v>0</v>
      </c>
    </row>
    <row r="305" spans="1:95" x14ac:dyDescent="0.2">
      <c r="A305" s="73">
        <v>3205</v>
      </c>
      <c r="B305" s="25" t="s">
        <v>1126</v>
      </c>
      <c r="C305" s="25" t="s">
        <v>703</v>
      </c>
      <c r="D305" s="78">
        <f t="array" ref="D305">SUM(IF('SAP report test'!$A$2:$A$2298=$A305,IF('SAP report test'!$D$2:$D$2298=D$3,'SAP report test'!$N$2:$N$2298)))-SUM(H305,L305,P305,T305,X305,AB305,AF305,AJ305,AN305)</f>
        <v>0</v>
      </c>
      <c r="E305" s="78">
        <f t="array" ref="E305">SUM(IF('SAP report test'!$A$2:$A$2298=$A305,IF('SAP report test'!$D$2:$D$2298=E$3,'SAP report test'!$N$2:$N$2298)))-SUM(I305,M305,Q305,U305,Y305,AC305,AG305,AK305,AO305)</f>
        <v>0</v>
      </c>
      <c r="F305" s="78">
        <f t="array" ref="F305">SUM(IF('SAP report test'!$A$2:$A$2298=$A305,IF('SAP report test'!$D$2:$D$2298=F$3,'SAP report test'!$N$2:$N$2298)))-SUM(J305,N305,R305,V305,Z305,AD305,AH305,AL305,AP305)</f>
        <v>0</v>
      </c>
      <c r="G305" s="78">
        <f t="array" ref="G305">SUM(IF('SAP report test'!$A$2:$A$2298=$A305,IF('SAP report test'!$D$2:$D$2298=G$3,'SAP report test'!$N$2:$N$2298)))-SUM(K305,O305,S305,W305,AA305,AE305,AI305,AM305,AQ305)</f>
        <v>0</v>
      </c>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S305" s="23"/>
      <c r="AT305" s="42"/>
      <c r="BJ305" s="23">
        <f t="shared" si="110"/>
        <v>0</v>
      </c>
      <c r="BK305" s="23">
        <f t="shared" si="111"/>
        <v>0</v>
      </c>
      <c r="BL305" s="23">
        <f t="shared" si="112"/>
        <v>0</v>
      </c>
      <c r="BM305" s="23">
        <f t="shared" si="113"/>
        <v>0</v>
      </c>
      <c r="BN305" s="23">
        <f t="shared" si="114"/>
        <v>0</v>
      </c>
      <c r="BO305" s="23">
        <f t="shared" si="115"/>
        <v>0</v>
      </c>
      <c r="BP305" s="23">
        <f t="shared" si="116"/>
        <v>0</v>
      </c>
      <c r="BQ305" s="23">
        <f t="shared" si="117"/>
        <v>0</v>
      </c>
      <c r="BR305" s="23">
        <f t="shared" si="129"/>
        <v>0</v>
      </c>
      <c r="BS305" s="23">
        <f t="shared" si="130"/>
        <v>0</v>
      </c>
      <c r="BT305" s="23">
        <f t="shared" si="131"/>
        <v>0</v>
      </c>
      <c r="BX305" s="73">
        <v>3205</v>
      </c>
      <c r="BY305" s="25" t="s">
        <v>1126</v>
      </c>
      <c r="BZ305" s="23">
        <f t="shared" si="118"/>
        <v>0</v>
      </c>
      <c r="CA305" s="130">
        <f t="shared" si="119"/>
        <v>0</v>
      </c>
      <c r="CB305" s="156">
        <f t="shared" si="120"/>
        <v>0</v>
      </c>
      <c r="CC305" s="156">
        <f t="shared" si="121"/>
        <v>0</v>
      </c>
      <c r="CD305" s="156">
        <f t="shared" si="122"/>
        <v>0</v>
      </c>
      <c r="CE305" s="156">
        <f t="shared" si="123"/>
        <v>0</v>
      </c>
      <c r="CG305" s="156">
        <f t="shared" si="124"/>
        <v>0</v>
      </c>
      <c r="CH305" s="156">
        <f t="shared" si="125"/>
        <v>0</v>
      </c>
      <c r="CJ305" s="204" t="str">
        <f t="shared" si="126"/>
        <v>ok</v>
      </c>
      <c r="CK305" s="205">
        <f t="shared" si="108"/>
        <v>0</v>
      </c>
      <c r="CL305">
        <f t="shared" si="132"/>
        <v>0</v>
      </c>
      <c r="CN305" s="216">
        <f t="shared" si="127"/>
        <v>0</v>
      </c>
      <c r="CO305" s="216">
        <f t="shared" si="128"/>
        <v>0</v>
      </c>
      <c r="CP305" s="216">
        <f t="shared" si="133"/>
        <v>0</v>
      </c>
      <c r="CQ305" s="156">
        <f t="shared" si="109"/>
        <v>0</v>
      </c>
    </row>
    <row r="306" spans="1:95" x14ac:dyDescent="0.2">
      <c r="A306" s="73">
        <v>3206</v>
      </c>
      <c r="B306" s="25" t="s">
        <v>1127</v>
      </c>
      <c r="C306" s="25" t="s">
        <v>702</v>
      </c>
      <c r="D306" s="78"/>
      <c r="E306" s="78"/>
      <c r="F306" s="78"/>
      <c r="G306" s="78"/>
      <c r="H306" s="147">
        <f t="array" ref="H306">SUM(IF('SAP report test'!$A$2:$A$2298=$A306,IF('SAP report test'!$D$2:$D$2298="CI04",'SAP report test'!$N$2:$N$2298)))</f>
        <v>0</v>
      </c>
      <c r="I306" s="148"/>
      <c r="J306" s="148"/>
      <c r="K306" s="149"/>
      <c r="L306" s="147">
        <f>SUMIF(Balances!$A$5:$A$313,$A306,Balances!$P$5:$P$313)-SUMIF(Funding!$A$6:$A$294,$A306,Funding!$D$6:$D$294)</f>
        <v>0</v>
      </c>
      <c r="M306" s="148"/>
      <c r="N306" s="148"/>
      <c r="O306" s="149"/>
      <c r="P306" s="147">
        <f>SUMIF(Balances!$A$5:$A$313,$A306,Balances!$Q$5:$Q$313)-SUMIF(Funding!$A$6:$A$294,$A306,Funding!$E$6:$E$294)</f>
        <v>0</v>
      </c>
      <c r="Q306" s="148"/>
      <c r="R306" s="148"/>
      <c r="S306" s="149"/>
      <c r="T306" s="147">
        <f>SUMIF(Balances!$A$5:$A$313,$A306,Balances!$R$5:$R$313)-SUMIF(Funding!$A$6:$A$294,$A306,Funding!$F$6:$F$294)</f>
        <v>0</v>
      </c>
      <c r="U306" s="148"/>
      <c r="V306" s="148"/>
      <c r="W306" s="149"/>
      <c r="X306" s="147">
        <f>SUMIF(Balances!$A$7:$A$313,$A306,Balances!$S$7:$S$313)</f>
        <v>0</v>
      </c>
      <c r="Y306" s="148"/>
      <c r="Z306" s="148"/>
      <c r="AA306" s="149"/>
      <c r="AB306" s="147">
        <f>SUMIF(Balances!$A$7:$A$313,$A306,Balances!$T$7:$T$313)</f>
        <v>0</v>
      </c>
      <c r="AC306" s="148"/>
      <c r="AD306" s="148"/>
      <c r="AE306" s="149"/>
      <c r="AF306" s="147"/>
      <c r="AG306" s="148"/>
      <c r="AH306" s="148"/>
      <c r="AI306" s="149"/>
      <c r="AJ306" s="147">
        <f t="array" ref="AJ306">SUM(IF('SAP report test'!$A$2:$A$2298=$A306,IF('SAP report test'!$D$2:$D$2298="CI03",'SAP report test'!$N$2:$N$2298)))+SUMIF(Balances!$A$7:$A$313,$A306,Balances!$V$7:$V$313)</f>
        <v>0</v>
      </c>
      <c r="AK306" s="148"/>
      <c r="AL306" s="148"/>
      <c r="AM306" s="149"/>
      <c r="AN306" s="147">
        <f>SUMIF(Balances!$A$5:$A$313,$A306,Balances!$O$5:$O$313)-SUMIF(Funding!$A$6:$A$294,$A306,Funding!$K$6:$K$294)</f>
        <v>0</v>
      </c>
      <c r="AO306" s="148"/>
      <c r="AP306" s="148"/>
      <c r="AQ306" s="149"/>
      <c r="AS306" s="23">
        <f>SUM(D306:AQ307)</f>
        <v>0</v>
      </c>
      <c r="AT306" s="42"/>
      <c r="AU306" s="23">
        <f>SUM(AS306:AT306)</f>
        <v>0</v>
      </c>
      <c r="AW306" s="23">
        <f>SUM(AN306:AQ307)</f>
        <v>0</v>
      </c>
      <c r="AX306" s="23">
        <f>SUM(H306:K307)</f>
        <v>0</v>
      </c>
      <c r="AY306" s="23">
        <f>SUM(L306:O307)</f>
        <v>0</v>
      </c>
      <c r="AZ306" s="23">
        <f>SUM(P306:S307)</f>
        <v>0</v>
      </c>
      <c r="BA306" s="23">
        <f>SUM(T306:W307)</f>
        <v>0</v>
      </c>
      <c r="BB306" s="23">
        <f>SUM(X306:AA307)</f>
        <v>0</v>
      </c>
      <c r="BC306" s="23">
        <f>SUM(AB306:AE307)</f>
        <v>0</v>
      </c>
      <c r="BD306" s="23">
        <f>SUM(AF306:AI307)</f>
        <v>0</v>
      </c>
      <c r="BE306" s="23">
        <f>SUM(AJ306:AM307)</f>
        <v>0</v>
      </c>
      <c r="BF306" s="23">
        <f>SUM(AW306:BE306)</f>
        <v>0</v>
      </c>
      <c r="BG306" s="23">
        <f>SUM(AS306-BF306)</f>
        <v>0</v>
      </c>
      <c r="BH306" s="23">
        <f>SUM(AW306:BD306)</f>
        <v>0</v>
      </c>
      <c r="BJ306" s="23">
        <f t="shared" si="110"/>
        <v>0</v>
      </c>
      <c r="BK306" s="23">
        <f t="shared" si="111"/>
        <v>0</v>
      </c>
      <c r="BL306" s="23">
        <f t="shared" si="112"/>
        <v>0</v>
      </c>
      <c r="BM306" s="23">
        <f t="shared" si="113"/>
        <v>0</v>
      </c>
      <c r="BN306" s="23">
        <f t="shared" si="114"/>
        <v>0</v>
      </c>
      <c r="BO306" s="23">
        <f t="shared" si="115"/>
        <v>0</v>
      </c>
      <c r="BP306" s="23">
        <f t="shared" si="116"/>
        <v>0</v>
      </c>
      <c r="BQ306" s="23">
        <f t="shared" si="117"/>
        <v>0</v>
      </c>
      <c r="BR306" s="23">
        <f t="shared" si="129"/>
        <v>0</v>
      </c>
      <c r="BS306" s="23">
        <f t="shared" si="130"/>
        <v>0</v>
      </c>
      <c r="BT306" s="23">
        <f t="shared" si="131"/>
        <v>0</v>
      </c>
      <c r="BX306" s="73">
        <v>3206</v>
      </c>
      <c r="BY306" s="25" t="s">
        <v>1127</v>
      </c>
      <c r="BZ306" s="23">
        <f t="shared" si="118"/>
        <v>0</v>
      </c>
      <c r="CA306" s="130">
        <f t="shared" si="119"/>
        <v>0</v>
      </c>
      <c r="CB306" s="156">
        <f t="shared" si="120"/>
        <v>0</v>
      </c>
      <c r="CC306" s="156">
        <f t="shared" si="121"/>
        <v>0</v>
      </c>
      <c r="CD306" s="156">
        <f t="shared" si="122"/>
        <v>0</v>
      </c>
      <c r="CE306" s="156">
        <f t="shared" si="123"/>
        <v>0</v>
      </c>
      <c r="CG306" s="156">
        <f t="shared" si="124"/>
        <v>0</v>
      </c>
      <c r="CH306" s="156">
        <f t="shared" si="125"/>
        <v>0</v>
      </c>
      <c r="CJ306" s="204" t="str">
        <f t="shared" si="126"/>
        <v>ok</v>
      </c>
      <c r="CK306" s="205">
        <f t="shared" si="108"/>
        <v>0</v>
      </c>
      <c r="CL306">
        <f t="shared" si="132"/>
        <v>0</v>
      </c>
      <c r="CN306" s="216">
        <f t="shared" si="127"/>
        <v>0</v>
      </c>
      <c r="CO306" s="216">
        <f t="shared" si="128"/>
        <v>0</v>
      </c>
      <c r="CP306" s="216">
        <f t="shared" si="133"/>
        <v>0</v>
      </c>
      <c r="CQ306" s="156">
        <f t="shared" si="109"/>
        <v>0</v>
      </c>
    </row>
    <row r="307" spans="1:95" x14ac:dyDescent="0.2">
      <c r="A307" s="73">
        <v>3206</v>
      </c>
      <c r="B307" s="25" t="s">
        <v>1127</v>
      </c>
      <c r="C307" s="25" t="s">
        <v>703</v>
      </c>
      <c r="D307" s="78">
        <f t="array" ref="D307">SUM(IF('SAP report test'!$A$2:$A$2298=$A307,IF('SAP report test'!$D$2:$D$2298=D$3,'SAP report test'!$N$2:$N$2298)))-SUM(H307,L307,P307,T307,X307,AB307,AF307,AJ307,AN307)</f>
        <v>0</v>
      </c>
      <c r="E307" s="78">
        <f t="array" ref="E307">SUM(IF('SAP report test'!$A$2:$A$2298=$A307,IF('SAP report test'!$D$2:$D$2298=E$3,'SAP report test'!$N$2:$N$2298)))-SUM(I307,M307,Q307,U307,Y307,AC307,AG307,AK307,AO307)</f>
        <v>0</v>
      </c>
      <c r="F307" s="78">
        <f t="array" ref="F307">SUM(IF('SAP report test'!$A$2:$A$2298=$A307,IF('SAP report test'!$D$2:$D$2298=F$3,'SAP report test'!$N$2:$N$2298)))-SUM(J307,N307,R307,V307,Z307,AD307,AH307,AL307,AP307)</f>
        <v>0</v>
      </c>
      <c r="G307" s="78">
        <f t="array" ref="G307">SUM(IF('SAP report test'!$A$2:$A$2298=$A307,IF('SAP report test'!$D$2:$D$2298=G$3,'SAP report test'!$N$2:$N$2298)))-SUM(K307,O307,S307,W307,AA307,AE307,AI307,AM307,AQ307)</f>
        <v>0</v>
      </c>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S307" s="23"/>
      <c r="AT307" s="42"/>
      <c r="BJ307" s="23">
        <f t="shared" si="110"/>
        <v>0</v>
      </c>
      <c r="BK307" s="23">
        <f t="shared" si="111"/>
        <v>0</v>
      </c>
      <c r="BL307" s="23">
        <f t="shared" si="112"/>
        <v>0</v>
      </c>
      <c r="BM307" s="23">
        <f t="shared" si="113"/>
        <v>0</v>
      </c>
      <c r="BN307" s="23">
        <f t="shared" si="114"/>
        <v>0</v>
      </c>
      <c r="BO307" s="23">
        <f t="shared" si="115"/>
        <v>0</v>
      </c>
      <c r="BP307" s="23">
        <f t="shared" si="116"/>
        <v>0</v>
      </c>
      <c r="BQ307" s="23">
        <f t="shared" si="117"/>
        <v>0</v>
      </c>
      <c r="BR307" s="23">
        <f t="shared" si="129"/>
        <v>0</v>
      </c>
      <c r="BS307" s="23">
        <f t="shared" si="130"/>
        <v>0</v>
      </c>
      <c r="BT307" s="23">
        <f t="shared" si="131"/>
        <v>0</v>
      </c>
      <c r="BX307" s="73">
        <v>3206</v>
      </c>
      <c r="BY307" s="25" t="s">
        <v>1127</v>
      </c>
      <c r="BZ307" s="23">
        <f t="shared" si="118"/>
        <v>0</v>
      </c>
      <c r="CA307" s="130">
        <f t="shared" si="119"/>
        <v>0</v>
      </c>
      <c r="CB307" s="156">
        <f t="shared" si="120"/>
        <v>0</v>
      </c>
      <c r="CC307" s="156">
        <f t="shared" si="121"/>
        <v>0</v>
      </c>
      <c r="CD307" s="156">
        <f t="shared" si="122"/>
        <v>0</v>
      </c>
      <c r="CE307" s="156">
        <f t="shared" si="123"/>
        <v>0</v>
      </c>
      <c r="CG307" s="156">
        <f t="shared" si="124"/>
        <v>0</v>
      </c>
      <c r="CH307" s="156">
        <f t="shared" si="125"/>
        <v>0</v>
      </c>
      <c r="CJ307" s="204" t="str">
        <f t="shared" si="126"/>
        <v>ok</v>
      </c>
      <c r="CK307" s="205">
        <f t="shared" ref="CK307:CK370" si="134">SUMIF(CJ307,"Deficit",AU307)</f>
        <v>0</v>
      </c>
      <c r="CL307">
        <f t="shared" si="132"/>
        <v>0</v>
      </c>
      <c r="CN307" s="216">
        <f t="shared" si="127"/>
        <v>0</v>
      </c>
      <c r="CO307" s="216">
        <f t="shared" si="128"/>
        <v>0</v>
      </c>
      <c r="CP307" s="216">
        <f t="shared" si="133"/>
        <v>0</v>
      </c>
      <c r="CQ307" s="156">
        <f t="shared" si="109"/>
        <v>0</v>
      </c>
    </row>
    <row r="308" spans="1:95" x14ac:dyDescent="0.2">
      <c r="A308" s="73">
        <v>3207</v>
      </c>
      <c r="B308" s="25" t="s">
        <v>1128</v>
      </c>
      <c r="C308" s="25" t="s">
        <v>702</v>
      </c>
      <c r="D308" s="78"/>
      <c r="E308" s="78"/>
      <c r="F308" s="78"/>
      <c r="G308" s="78"/>
      <c r="H308" s="147">
        <f t="array" ref="H308">SUM(IF('SAP report test'!$A$2:$A$2298=$A308,IF('SAP report test'!$D$2:$D$2298="CI04",'SAP report test'!$N$2:$N$2298)))</f>
        <v>0</v>
      </c>
      <c r="I308" s="148"/>
      <c r="J308" s="148"/>
      <c r="K308" s="149"/>
      <c r="L308" s="147">
        <f>SUMIF(Balances!$A$5:$A$313,$A308,Balances!$P$5:$P$313)-SUMIF(Funding!$A$6:$A$294,$A308,Funding!$D$6:$D$294)</f>
        <v>0</v>
      </c>
      <c r="M308" s="148"/>
      <c r="N308" s="148"/>
      <c r="O308" s="149"/>
      <c r="P308" s="147">
        <f>SUMIF(Balances!$A$5:$A$313,$A308,Balances!$Q$5:$Q$313)-SUMIF(Funding!$A$6:$A$294,$A308,Funding!$E$6:$E$294)</f>
        <v>0</v>
      </c>
      <c r="Q308" s="148"/>
      <c r="R308" s="148"/>
      <c r="S308" s="149"/>
      <c r="T308" s="147">
        <f>SUMIF(Balances!$A$5:$A$313,$A308,Balances!$R$5:$R$313)-SUMIF(Funding!$A$6:$A$294,$A308,Funding!$F$6:$F$294)</f>
        <v>0</v>
      </c>
      <c r="U308" s="148"/>
      <c r="V308" s="148"/>
      <c r="W308" s="149"/>
      <c r="X308" s="147">
        <f>SUMIF(Balances!$A$7:$A$313,$A308,Balances!$S$7:$S$313)</f>
        <v>0</v>
      </c>
      <c r="Y308" s="148"/>
      <c r="Z308" s="148"/>
      <c r="AA308" s="149"/>
      <c r="AB308" s="147">
        <f>SUMIF(Balances!$A$7:$A$313,$A308,Balances!$T$7:$T$313)</f>
        <v>0</v>
      </c>
      <c r="AC308" s="148"/>
      <c r="AD308" s="148"/>
      <c r="AE308" s="149"/>
      <c r="AF308" s="147"/>
      <c r="AG308" s="148"/>
      <c r="AH308" s="148"/>
      <c r="AI308" s="149"/>
      <c r="AJ308" s="147">
        <f t="array" ref="AJ308">SUM(IF('SAP report test'!$A$2:$A$2298=$A308,IF('SAP report test'!$D$2:$D$2298="CI03",'SAP report test'!$N$2:$N$2298)))+SUMIF(Balances!$A$7:$A$313,$A308,Balances!$V$7:$V$313)</f>
        <v>0</v>
      </c>
      <c r="AK308" s="148"/>
      <c r="AL308" s="148"/>
      <c r="AM308" s="149"/>
      <c r="AN308" s="147">
        <f>SUMIF(Balances!$A$5:$A$313,$A308,Balances!$O$5:$O$313)-SUMIF(Funding!$A$6:$A$294,$A308,Funding!$K$6:$K$294)</f>
        <v>0</v>
      </c>
      <c r="AO308" s="148"/>
      <c r="AP308" s="148"/>
      <c r="AQ308" s="149"/>
      <c r="AS308" s="23">
        <f>SUM(D308:AQ309)</f>
        <v>0</v>
      </c>
      <c r="AT308" s="130"/>
      <c r="AU308" s="23">
        <f>SUM(AS308:AT308)</f>
        <v>0</v>
      </c>
      <c r="AW308" s="23">
        <f>SUM(AN308:AQ309)</f>
        <v>0</v>
      </c>
      <c r="AX308" s="23">
        <f>SUM(H308:K309)</f>
        <v>0</v>
      </c>
      <c r="AY308" s="23">
        <f>SUM(L308:O309)</f>
        <v>0</v>
      </c>
      <c r="AZ308" s="23">
        <f>SUM(P308:S309)</f>
        <v>0</v>
      </c>
      <c r="BA308" s="23">
        <f>SUM(T308:W309)</f>
        <v>0</v>
      </c>
      <c r="BB308" s="23">
        <f>SUM(X308:AA309)</f>
        <v>0</v>
      </c>
      <c r="BC308" s="23">
        <f>SUM(AB308:AE309)</f>
        <v>0</v>
      </c>
      <c r="BD308" s="23">
        <f>SUM(AF308:AI309)</f>
        <v>0</v>
      </c>
      <c r="BE308" s="23">
        <f>SUM(AJ308:AM309)</f>
        <v>0</v>
      </c>
      <c r="BF308" s="23">
        <f>SUM(AW308:BE308)</f>
        <v>0</v>
      </c>
      <c r="BG308" s="23">
        <f>SUM(AS308-BF308)</f>
        <v>0</v>
      </c>
      <c r="BH308" s="23">
        <f>SUM(AW308:BD308)</f>
        <v>0</v>
      </c>
      <c r="BJ308" s="23">
        <f t="shared" si="110"/>
        <v>0</v>
      </c>
      <c r="BK308" s="23">
        <f t="shared" si="111"/>
        <v>0</v>
      </c>
      <c r="BL308" s="23">
        <f t="shared" si="112"/>
        <v>0</v>
      </c>
      <c r="BM308" s="23">
        <f t="shared" si="113"/>
        <v>0</v>
      </c>
      <c r="BN308" s="23">
        <f t="shared" si="114"/>
        <v>0</v>
      </c>
      <c r="BO308" s="23">
        <f t="shared" si="115"/>
        <v>0</v>
      </c>
      <c r="BP308" s="23">
        <f t="shared" si="116"/>
        <v>0</v>
      </c>
      <c r="BQ308" s="23">
        <f t="shared" si="117"/>
        <v>0</v>
      </c>
      <c r="BR308" s="23">
        <f t="shared" si="129"/>
        <v>0</v>
      </c>
      <c r="BS308" s="23">
        <f t="shared" si="130"/>
        <v>0</v>
      </c>
      <c r="BT308" s="23">
        <f t="shared" si="131"/>
        <v>0</v>
      </c>
      <c r="BX308" s="73">
        <v>3207</v>
      </c>
      <c r="BY308" s="25" t="s">
        <v>1128</v>
      </c>
      <c r="BZ308" s="23">
        <f t="shared" si="118"/>
        <v>0</v>
      </c>
      <c r="CA308" s="130">
        <f t="shared" si="119"/>
        <v>0</v>
      </c>
      <c r="CB308" s="156">
        <f t="shared" si="120"/>
        <v>0</v>
      </c>
      <c r="CC308" s="156">
        <f t="shared" si="121"/>
        <v>0</v>
      </c>
      <c r="CD308" s="156">
        <f t="shared" si="122"/>
        <v>0</v>
      </c>
      <c r="CE308" s="156">
        <f t="shared" si="123"/>
        <v>0</v>
      </c>
      <c r="CG308" s="156">
        <f t="shared" si="124"/>
        <v>0</v>
      </c>
      <c r="CH308" s="156">
        <f t="shared" si="125"/>
        <v>0</v>
      </c>
      <c r="CJ308" s="204" t="str">
        <f t="shared" si="126"/>
        <v>ok</v>
      </c>
      <c r="CK308" s="205">
        <f t="shared" si="134"/>
        <v>0</v>
      </c>
      <c r="CL308">
        <f t="shared" si="132"/>
        <v>0</v>
      </c>
      <c r="CN308" s="216">
        <f t="shared" si="127"/>
        <v>0</v>
      </c>
      <c r="CO308" s="216">
        <f t="shared" si="128"/>
        <v>0</v>
      </c>
      <c r="CP308" s="216">
        <f t="shared" si="133"/>
        <v>0</v>
      </c>
      <c r="CQ308" s="156">
        <f t="shared" si="109"/>
        <v>0</v>
      </c>
    </row>
    <row r="309" spans="1:95" x14ac:dyDescent="0.2">
      <c r="A309" s="73">
        <v>3207</v>
      </c>
      <c r="B309" s="25" t="s">
        <v>1128</v>
      </c>
      <c r="C309" s="25" t="s">
        <v>703</v>
      </c>
      <c r="D309" s="78">
        <f t="array" ref="D309">SUM(IF('SAP report test'!$A$2:$A$2298=$A309,IF('SAP report test'!$D$2:$D$2298=D$3,'SAP report test'!$N$2:$N$2298)))-SUM(H309,L309,P309,T309,X309,AB309,AF309,AJ309,AN309)</f>
        <v>0</v>
      </c>
      <c r="E309" s="78">
        <f t="array" ref="E309">SUM(IF('SAP report test'!$A$2:$A$2298=$A309,IF('SAP report test'!$D$2:$D$2298=E$3,'SAP report test'!$N$2:$N$2298)))-SUM(I309,M309,Q309,U309,Y309,AC309,AG309,AK309,AO309)</f>
        <v>0</v>
      </c>
      <c r="F309" s="78">
        <f t="array" ref="F309">SUM(IF('SAP report test'!$A$2:$A$2298=$A309,IF('SAP report test'!$D$2:$D$2298=F$3,'SAP report test'!$N$2:$N$2298)))-SUM(J309,N309,R309,V309,Z309,AD309,AH309,AL309,AP309)</f>
        <v>0</v>
      </c>
      <c r="G309" s="78">
        <f t="array" ref="G309">SUM(IF('SAP report test'!$A$2:$A$2298=$A309,IF('SAP report test'!$D$2:$D$2298=G$3,'SAP report test'!$N$2:$N$2298)))-SUM(K309,O309,S309,W309,AA309,AE309,AI309,AM309,AQ309)</f>
        <v>0</v>
      </c>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S309" s="23"/>
      <c r="AT309" s="42"/>
      <c r="BJ309" s="23">
        <f t="shared" si="110"/>
        <v>0</v>
      </c>
      <c r="BK309" s="23">
        <f t="shared" si="111"/>
        <v>0</v>
      </c>
      <c r="BL309" s="23">
        <f t="shared" si="112"/>
        <v>0</v>
      </c>
      <c r="BM309" s="23">
        <f t="shared" si="113"/>
        <v>0</v>
      </c>
      <c r="BN309" s="23">
        <f t="shared" si="114"/>
        <v>0</v>
      </c>
      <c r="BO309" s="23">
        <f t="shared" si="115"/>
        <v>0</v>
      </c>
      <c r="BP309" s="23">
        <f t="shared" si="116"/>
        <v>0</v>
      </c>
      <c r="BQ309" s="23">
        <f t="shared" si="117"/>
        <v>0</v>
      </c>
      <c r="BR309" s="23">
        <f t="shared" si="129"/>
        <v>0</v>
      </c>
      <c r="BS309" s="23">
        <f t="shared" si="130"/>
        <v>0</v>
      </c>
      <c r="BT309" s="23">
        <f t="shared" si="131"/>
        <v>0</v>
      </c>
      <c r="BX309" s="73">
        <v>3207</v>
      </c>
      <c r="BY309" s="25" t="s">
        <v>1128</v>
      </c>
      <c r="BZ309" s="23">
        <f t="shared" si="118"/>
        <v>0</v>
      </c>
      <c r="CA309" s="130">
        <f t="shared" si="119"/>
        <v>0</v>
      </c>
      <c r="CB309" s="156">
        <f t="shared" si="120"/>
        <v>0</v>
      </c>
      <c r="CC309" s="156">
        <f t="shared" si="121"/>
        <v>0</v>
      </c>
      <c r="CD309" s="156">
        <f t="shared" si="122"/>
        <v>0</v>
      </c>
      <c r="CE309" s="156">
        <f t="shared" si="123"/>
        <v>0</v>
      </c>
      <c r="CG309" s="156">
        <f t="shared" si="124"/>
        <v>0</v>
      </c>
      <c r="CH309" s="156">
        <f t="shared" si="125"/>
        <v>0</v>
      </c>
      <c r="CJ309" s="204" t="str">
        <f t="shared" si="126"/>
        <v>ok</v>
      </c>
      <c r="CK309" s="205">
        <f t="shared" si="134"/>
        <v>0</v>
      </c>
      <c r="CL309">
        <f t="shared" si="132"/>
        <v>0</v>
      </c>
      <c r="CN309" s="216">
        <f t="shared" si="127"/>
        <v>0</v>
      </c>
      <c r="CO309" s="216">
        <f t="shared" si="128"/>
        <v>0</v>
      </c>
      <c r="CP309" s="216">
        <f t="shared" si="133"/>
        <v>0</v>
      </c>
      <c r="CQ309" s="156">
        <f t="shared" si="109"/>
        <v>0</v>
      </c>
    </row>
    <row r="310" spans="1:95" x14ac:dyDescent="0.2">
      <c r="A310" s="73">
        <v>3208</v>
      </c>
      <c r="B310" s="25" t="s">
        <v>1129</v>
      </c>
      <c r="C310" s="25" t="s">
        <v>702</v>
      </c>
      <c r="D310" s="78"/>
      <c r="E310" s="78"/>
      <c r="F310" s="78"/>
      <c r="G310" s="78"/>
      <c r="H310" s="147">
        <f t="array" ref="H310">SUM(IF('SAP report test'!$A$2:$A$2298=$A310,IF('SAP report test'!$D$2:$D$2298="CI04",'SAP report test'!$N$2:$N$2298)))</f>
        <v>0</v>
      </c>
      <c r="I310" s="148"/>
      <c r="J310" s="148"/>
      <c r="K310" s="149"/>
      <c r="L310" s="147">
        <f>SUMIF(Balances!$A$5:$A$313,$A310,Balances!$P$5:$P$313)-SUMIF(Funding!$A$6:$A$294,$A310,Funding!$D$6:$D$294)</f>
        <v>0</v>
      </c>
      <c r="M310" s="148"/>
      <c r="N310" s="148"/>
      <c r="O310" s="149"/>
      <c r="P310" s="147">
        <f>SUMIF(Balances!$A$5:$A$313,$A310,Balances!$Q$5:$Q$313)-SUMIF(Funding!$A$6:$A$294,$A310,Funding!$E$6:$E$294)</f>
        <v>0</v>
      </c>
      <c r="Q310" s="148"/>
      <c r="R310" s="148"/>
      <c r="S310" s="149"/>
      <c r="T310" s="147">
        <f>SUMIF(Balances!$A$5:$A$313,$A310,Balances!$R$5:$R$313)-SUMIF(Funding!$A$6:$A$294,$A310,Funding!$F$6:$F$294)</f>
        <v>0</v>
      </c>
      <c r="U310" s="148"/>
      <c r="V310" s="148"/>
      <c r="W310" s="149"/>
      <c r="X310" s="147">
        <f>SUMIF(Balances!$A$7:$A$313,$A310,Balances!$S$7:$S$313)</f>
        <v>0</v>
      </c>
      <c r="Y310" s="148"/>
      <c r="Z310" s="148"/>
      <c r="AA310" s="149"/>
      <c r="AB310" s="147">
        <f>SUMIF(Balances!$A$7:$A$313,$A310,Balances!$T$7:$T$313)</f>
        <v>0</v>
      </c>
      <c r="AC310" s="148"/>
      <c r="AD310" s="148"/>
      <c r="AE310" s="149"/>
      <c r="AF310" s="147"/>
      <c r="AG310" s="148"/>
      <c r="AH310" s="148"/>
      <c r="AI310" s="149"/>
      <c r="AJ310" s="147">
        <f t="array" ref="AJ310">SUM(IF('SAP report test'!$A$2:$A$2298=$A310,IF('SAP report test'!$D$2:$D$2298="CI03",'SAP report test'!$N$2:$N$2298)))+SUMIF(Balances!$A$7:$A$313,$A310,Balances!$V$7:$V$313)</f>
        <v>0</v>
      </c>
      <c r="AK310" s="148"/>
      <c r="AL310" s="148"/>
      <c r="AM310" s="149"/>
      <c r="AN310" s="147">
        <f>SUMIF(Balances!$A$5:$A$313,$A310,Balances!$O$5:$O$313)-SUMIF(Funding!$A$6:$A$294,$A310,Funding!$K$6:$K$294)</f>
        <v>0</v>
      </c>
      <c r="AO310" s="148"/>
      <c r="AP310" s="148"/>
      <c r="AQ310" s="149"/>
      <c r="AS310" s="23">
        <f>SUM(D310:AQ311)</f>
        <v>0</v>
      </c>
      <c r="AT310" s="42"/>
      <c r="AU310" s="23">
        <f>SUM(AS310:AT310)</f>
        <v>0</v>
      </c>
      <c r="AW310" s="23">
        <f>SUM(AN310:AQ311)</f>
        <v>0</v>
      </c>
      <c r="AX310" s="23">
        <f>SUM(H310:K311)</f>
        <v>0</v>
      </c>
      <c r="AY310" s="23">
        <f>SUM(L310:O311)</f>
        <v>0</v>
      </c>
      <c r="AZ310" s="23">
        <f>SUM(P310:S311)</f>
        <v>0</v>
      </c>
      <c r="BA310" s="23">
        <f>SUM(T310:W311)</f>
        <v>0</v>
      </c>
      <c r="BB310" s="23">
        <f>SUM(X310:AA311)</f>
        <v>0</v>
      </c>
      <c r="BC310" s="23">
        <f>SUM(AB310:AE311)</f>
        <v>0</v>
      </c>
      <c r="BD310" s="23">
        <f>SUM(AF310:AI311)</f>
        <v>0</v>
      </c>
      <c r="BE310" s="23">
        <f>SUM(AJ310:AM311)</f>
        <v>0</v>
      </c>
      <c r="BF310" s="23">
        <f>SUM(AW310:BE310)</f>
        <v>0</v>
      </c>
      <c r="BG310" s="23">
        <f>SUM(AS310-BF310)</f>
        <v>0</v>
      </c>
      <c r="BH310" s="23">
        <f>SUM(AW310:BD310)</f>
        <v>0</v>
      </c>
      <c r="BJ310" s="23">
        <f t="shared" si="110"/>
        <v>0</v>
      </c>
      <c r="BK310" s="23">
        <f t="shared" si="111"/>
        <v>0</v>
      </c>
      <c r="BL310" s="23">
        <f t="shared" si="112"/>
        <v>0</v>
      </c>
      <c r="BM310" s="23">
        <f t="shared" si="113"/>
        <v>0</v>
      </c>
      <c r="BN310" s="23">
        <f t="shared" si="114"/>
        <v>0</v>
      </c>
      <c r="BO310" s="23">
        <f t="shared" si="115"/>
        <v>0</v>
      </c>
      <c r="BP310" s="23">
        <f t="shared" si="116"/>
        <v>0</v>
      </c>
      <c r="BQ310" s="23">
        <f t="shared" si="117"/>
        <v>0</v>
      </c>
      <c r="BR310" s="23">
        <f t="shared" si="129"/>
        <v>0</v>
      </c>
      <c r="BS310" s="23">
        <f t="shared" si="130"/>
        <v>0</v>
      </c>
      <c r="BT310" s="23">
        <f t="shared" si="131"/>
        <v>0</v>
      </c>
      <c r="BX310" s="73">
        <v>3208</v>
      </c>
      <c r="BY310" s="25" t="s">
        <v>1129</v>
      </c>
      <c r="BZ310" s="23">
        <f t="shared" si="118"/>
        <v>0</v>
      </c>
      <c r="CA310" s="130">
        <f t="shared" si="119"/>
        <v>0</v>
      </c>
      <c r="CB310" s="156">
        <f t="shared" si="120"/>
        <v>0</v>
      </c>
      <c r="CC310" s="156">
        <f t="shared" si="121"/>
        <v>0</v>
      </c>
      <c r="CD310" s="156">
        <f t="shared" si="122"/>
        <v>0</v>
      </c>
      <c r="CE310" s="156">
        <f t="shared" si="123"/>
        <v>0</v>
      </c>
      <c r="CG310" s="156">
        <f t="shared" si="124"/>
        <v>0</v>
      </c>
      <c r="CH310" s="156">
        <f t="shared" si="125"/>
        <v>0</v>
      </c>
      <c r="CJ310" s="204" t="str">
        <f t="shared" si="126"/>
        <v>ok</v>
      </c>
      <c r="CK310" s="205">
        <f t="shared" si="134"/>
        <v>0</v>
      </c>
      <c r="CL310">
        <f t="shared" si="132"/>
        <v>0</v>
      </c>
      <c r="CN310" s="216">
        <f t="shared" si="127"/>
        <v>0</v>
      </c>
      <c r="CO310" s="216">
        <f t="shared" si="128"/>
        <v>0</v>
      </c>
      <c r="CP310" s="216">
        <f t="shared" si="133"/>
        <v>0</v>
      </c>
      <c r="CQ310" s="156">
        <f t="shared" si="109"/>
        <v>0</v>
      </c>
    </row>
    <row r="311" spans="1:95" x14ac:dyDescent="0.2">
      <c r="A311" s="73">
        <v>3208</v>
      </c>
      <c r="B311" s="25" t="s">
        <v>1129</v>
      </c>
      <c r="C311" s="25" t="s">
        <v>703</v>
      </c>
      <c r="D311" s="78">
        <f t="array" ref="D311">SUM(IF('SAP report test'!$A$2:$A$2298=$A311,IF('SAP report test'!$D$2:$D$2298=D$3,'SAP report test'!$N$2:$N$2298)))-SUM(H311,L311,P311,T311,X311,AB311,AF311,AJ311,AN311)</f>
        <v>0</v>
      </c>
      <c r="E311" s="78">
        <f t="array" ref="E311">SUM(IF('SAP report test'!$A$2:$A$2298=$A311,IF('SAP report test'!$D$2:$D$2298=E$3,'SAP report test'!$N$2:$N$2298)))-SUM(I311,M311,Q311,U311,Y311,AC311,AG311,AK311,AO311)</f>
        <v>0</v>
      </c>
      <c r="F311" s="78">
        <f t="array" ref="F311">SUM(IF('SAP report test'!$A$2:$A$2298=$A311,IF('SAP report test'!$D$2:$D$2298=F$3,'SAP report test'!$N$2:$N$2298)))-SUM(J311,N311,R311,V311,Z311,AD311,AH311,AL311,AP311)</f>
        <v>0</v>
      </c>
      <c r="G311" s="78">
        <f t="array" ref="G311">SUM(IF('SAP report test'!$A$2:$A$2298=$A311,IF('SAP report test'!$D$2:$D$2298=G$3,'SAP report test'!$N$2:$N$2298)))-SUM(K311,O311,S311,W311,AA311,AE311,AI311,AM311,AQ311)</f>
        <v>0</v>
      </c>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S311" s="23"/>
      <c r="AT311" s="42"/>
      <c r="BJ311" s="23">
        <f t="shared" si="110"/>
        <v>0</v>
      </c>
      <c r="BK311" s="23">
        <f t="shared" si="111"/>
        <v>0</v>
      </c>
      <c r="BL311" s="23">
        <f t="shared" si="112"/>
        <v>0</v>
      </c>
      <c r="BM311" s="23">
        <f t="shared" si="113"/>
        <v>0</v>
      </c>
      <c r="BN311" s="23">
        <f t="shared" si="114"/>
        <v>0</v>
      </c>
      <c r="BO311" s="23">
        <f t="shared" si="115"/>
        <v>0</v>
      </c>
      <c r="BP311" s="23">
        <f t="shared" si="116"/>
        <v>0</v>
      </c>
      <c r="BQ311" s="23">
        <f t="shared" si="117"/>
        <v>0</v>
      </c>
      <c r="BR311" s="23">
        <f t="shared" si="129"/>
        <v>0</v>
      </c>
      <c r="BS311" s="23">
        <f t="shared" si="130"/>
        <v>0</v>
      </c>
      <c r="BT311" s="23">
        <f t="shared" si="131"/>
        <v>0</v>
      </c>
      <c r="BX311" s="73">
        <v>3208</v>
      </c>
      <c r="BY311" s="25" t="s">
        <v>1129</v>
      </c>
      <c r="BZ311" s="23">
        <f t="shared" si="118"/>
        <v>0</v>
      </c>
      <c r="CA311" s="130">
        <f t="shared" si="119"/>
        <v>0</v>
      </c>
      <c r="CB311" s="156">
        <f t="shared" si="120"/>
        <v>0</v>
      </c>
      <c r="CC311" s="156">
        <f t="shared" si="121"/>
        <v>0</v>
      </c>
      <c r="CD311" s="156">
        <f t="shared" si="122"/>
        <v>0</v>
      </c>
      <c r="CE311" s="156">
        <f t="shared" si="123"/>
        <v>0</v>
      </c>
      <c r="CG311" s="156">
        <f t="shared" si="124"/>
        <v>0</v>
      </c>
      <c r="CH311" s="156">
        <f t="shared" si="125"/>
        <v>0</v>
      </c>
      <c r="CJ311" s="204" t="str">
        <f t="shared" si="126"/>
        <v>ok</v>
      </c>
      <c r="CK311" s="205">
        <f t="shared" si="134"/>
        <v>0</v>
      </c>
      <c r="CL311">
        <f t="shared" si="132"/>
        <v>0</v>
      </c>
      <c r="CN311" s="216">
        <f t="shared" si="127"/>
        <v>0</v>
      </c>
      <c r="CO311" s="216">
        <f t="shared" si="128"/>
        <v>0</v>
      </c>
      <c r="CP311" s="216">
        <f t="shared" si="133"/>
        <v>0</v>
      </c>
      <c r="CQ311" s="156">
        <f t="shared" si="109"/>
        <v>0</v>
      </c>
    </row>
    <row r="312" spans="1:95" x14ac:dyDescent="0.2">
      <c r="A312" s="73">
        <v>3210</v>
      </c>
      <c r="B312" s="25" t="s">
        <v>1130</v>
      </c>
      <c r="C312" s="25" t="s">
        <v>702</v>
      </c>
      <c r="D312" s="78"/>
      <c r="E312" s="78"/>
      <c r="F312" s="78"/>
      <c r="G312" s="78"/>
      <c r="H312" s="147">
        <f t="array" ref="H312">SUM(IF('SAP report test'!$A$2:$A$2298=$A312,IF('SAP report test'!$D$2:$D$2298="CI04",'SAP report test'!$N$2:$N$2298)))</f>
        <v>0</v>
      </c>
      <c r="I312" s="148"/>
      <c r="J312" s="148"/>
      <c r="K312" s="149"/>
      <c r="L312" s="147">
        <f>SUMIF(Balances!$A$5:$A$313,$A312,Balances!$P$5:$P$313)-SUMIF(Funding!$A$6:$A$294,$A312,Funding!$D$6:$D$294)</f>
        <v>0</v>
      </c>
      <c r="M312" s="148"/>
      <c r="N312" s="148"/>
      <c r="O312" s="149"/>
      <c r="P312" s="147">
        <f>SUMIF(Balances!$A$5:$A$313,$A312,Balances!$Q$5:$Q$313)-SUMIF(Funding!$A$6:$A$294,$A312,Funding!$E$6:$E$294)</f>
        <v>0</v>
      </c>
      <c r="Q312" s="148"/>
      <c r="R312" s="148"/>
      <c r="S312" s="149"/>
      <c r="T312" s="147">
        <f>SUMIF(Balances!$A$5:$A$313,$A312,Balances!$R$5:$R$313)-SUMIF(Funding!$A$6:$A$294,$A312,Funding!$F$6:$F$294)</f>
        <v>0</v>
      </c>
      <c r="U312" s="148"/>
      <c r="V312" s="148"/>
      <c r="W312" s="149"/>
      <c r="X312" s="147">
        <f>SUMIF(Balances!$A$7:$A$313,$A312,Balances!$S$7:$S$313)</f>
        <v>0</v>
      </c>
      <c r="Y312" s="148"/>
      <c r="Z312" s="148"/>
      <c r="AA312" s="149"/>
      <c r="AB312" s="147">
        <f>SUMIF(Balances!$A$7:$A$313,$A312,Balances!$T$7:$T$313)</f>
        <v>0</v>
      </c>
      <c r="AC312" s="148"/>
      <c r="AD312" s="148"/>
      <c r="AE312" s="149"/>
      <c r="AF312" s="147"/>
      <c r="AG312" s="148"/>
      <c r="AH312" s="148"/>
      <c r="AI312" s="149"/>
      <c r="AJ312" s="147">
        <f t="array" ref="AJ312">SUM(IF('SAP report test'!$A$2:$A$2298=$A312,IF('SAP report test'!$D$2:$D$2298="CI03",'SAP report test'!$N$2:$N$2298)))+SUMIF(Balances!$A$7:$A$313,$A312,Balances!$V$7:$V$313)</f>
        <v>0</v>
      </c>
      <c r="AK312" s="148"/>
      <c r="AL312" s="148"/>
      <c r="AM312" s="149"/>
      <c r="AN312" s="147">
        <f>SUMIF(Balances!$A$5:$A$313,$A312,Balances!$O$5:$O$313)-SUMIF(Funding!$A$6:$A$294,$A312,Funding!$K$6:$K$294)</f>
        <v>-19774</v>
      </c>
      <c r="AO312" s="148"/>
      <c r="AP312" s="148"/>
      <c r="AQ312" s="149"/>
      <c r="AS312" s="23">
        <f>SUM(D312:AQ313)</f>
        <v>0.40999999999985448</v>
      </c>
      <c r="AT312" s="42"/>
      <c r="AU312" s="23">
        <f>SUM(AS312:AT312)</f>
        <v>0.40999999999985448</v>
      </c>
      <c r="AW312" s="23">
        <f>SUM(AN312:AQ313)</f>
        <v>0</v>
      </c>
      <c r="AX312" s="23">
        <f>SUM(H312:K313)</f>
        <v>0</v>
      </c>
      <c r="AY312" s="23">
        <f>SUM(L312:O313)</f>
        <v>0</v>
      </c>
      <c r="AZ312" s="23">
        <f>SUM(P312:S313)</f>
        <v>0</v>
      </c>
      <c r="BA312" s="23">
        <f>SUM(T312:W313)</f>
        <v>0</v>
      </c>
      <c r="BB312" s="23">
        <f>SUM(X312:AA313)</f>
        <v>0</v>
      </c>
      <c r="BC312" s="23">
        <f>SUM(AB312:AE313)</f>
        <v>0</v>
      </c>
      <c r="BD312" s="23">
        <f>SUM(AF312:AI313)</f>
        <v>0</v>
      </c>
      <c r="BE312" s="23">
        <f>SUM(AJ312:AM313)</f>
        <v>0</v>
      </c>
      <c r="BF312" s="23">
        <f>SUM(AW312:BE312)</f>
        <v>0</v>
      </c>
      <c r="BG312" s="23">
        <f>SUM(AS312-BF312)</f>
        <v>0.40999999999985448</v>
      </c>
      <c r="BH312" s="23">
        <f>SUM(AW312:BD312)</f>
        <v>0</v>
      </c>
      <c r="BJ312" s="23">
        <f t="shared" si="110"/>
        <v>0</v>
      </c>
      <c r="BK312" s="23">
        <f t="shared" si="111"/>
        <v>0</v>
      </c>
      <c r="BL312" s="23">
        <f t="shared" si="112"/>
        <v>0</v>
      </c>
      <c r="BM312" s="23">
        <f t="shared" si="113"/>
        <v>0</v>
      </c>
      <c r="BN312" s="23">
        <f t="shared" si="114"/>
        <v>0</v>
      </c>
      <c r="BO312" s="23">
        <f t="shared" si="115"/>
        <v>0</v>
      </c>
      <c r="BP312" s="23">
        <f t="shared" si="116"/>
        <v>0</v>
      </c>
      <c r="BQ312" s="23">
        <f t="shared" si="117"/>
        <v>0</v>
      </c>
      <c r="BR312" s="23">
        <f t="shared" si="129"/>
        <v>0</v>
      </c>
      <c r="BS312" s="23">
        <f t="shared" si="130"/>
        <v>0.40999999999985448</v>
      </c>
      <c r="BT312" s="23">
        <f t="shared" si="131"/>
        <v>0</v>
      </c>
      <c r="BX312" s="73">
        <v>3210</v>
      </c>
      <c r="BY312" s="25" t="s">
        <v>1130</v>
      </c>
      <c r="BZ312" s="23">
        <f t="shared" si="118"/>
        <v>0</v>
      </c>
      <c r="CA312" s="130">
        <f t="shared" si="119"/>
        <v>0</v>
      </c>
      <c r="CB312" s="156">
        <f t="shared" si="120"/>
        <v>0</v>
      </c>
      <c r="CC312" s="156">
        <f t="shared" si="121"/>
        <v>0</v>
      </c>
      <c r="CD312" s="156">
        <f t="shared" si="122"/>
        <v>0</v>
      </c>
      <c r="CE312" s="156">
        <f t="shared" si="123"/>
        <v>0</v>
      </c>
      <c r="CG312" s="156">
        <f t="shared" si="124"/>
        <v>0</v>
      </c>
      <c r="CH312" s="156">
        <f t="shared" si="125"/>
        <v>0</v>
      </c>
      <c r="CJ312" s="204" t="str">
        <f t="shared" si="126"/>
        <v>ok</v>
      </c>
      <c r="CK312" s="205">
        <f t="shared" si="134"/>
        <v>0</v>
      </c>
      <c r="CL312">
        <f t="shared" si="132"/>
        <v>0</v>
      </c>
      <c r="CN312" s="216">
        <f t="shared" si="127"/>
        <v>0</v>
      </c>
      <c r="CO312" s="216">
        <f t="shared" si="128"/>
        <v>0</v>
      </c>
      <c r="CP312" s="216">
        <f t="shared" si="133"/>
        <v>0</v>
      </c>
      <c r="CQ312" s="156">
        <f t="shared" si="109"/>
        <v>0</v>
      </c>
    </row>
    <row r="313" spans="1:95" x14ac:dyDescent="0.2">
      <c r="A313" s="73">
        <v>3210</v>
      </c>
      <c r="B313" s="25" t="s">
        <v>1130</v>
      </c>
      <c r="C313" s="25" t="s">
        <v>703</v>
      </c>
      <c r="D313" s="78">
        <f t="array" ref="D313">SUM(IF('SAP report test'!$A$2:$A$2298=$A313,IF('SAP report test'!$D$2:$D$2298=D$3,'SAP report test'!$N$2:$N$2298)))-SUM(H313,L313,P313,T313,X313,AB313,AF313,AJ313,AN313)</f>
        <v>0</v>
      </c>
      <c r="E313" s="78">
        <f t="array" ref="E313">SUM(IF('SAP report test'!$A$2:$A$2298=$A313,IF('SAP report test'!$D$2:$D$2298=E$3,'SAP report test'!$N$2:$N$2298)))-SUM(I313,M313,Q313,U313,Y313,AC313,AG313,AK313,AO313)</f>
        <v>0</v>
      </c>
      <c r="F313" s="78">
        <f t="array" ref="F313">SUM(IF('SAP report test'!$A$2:$A$2298=$A313,IF('SAP report test'!$D$2:$D$2298=F$3,'SAP report test'!$N$2:$N$2298)))-SUM(J313,N313,R313,V313,Z313,AD313,AH313,AL313,AP313)</f>
        <v>0.40999999999985448</v>
      </c>
      <c r="G313" s="78">
        <f t="array" ref="G313">SUM(IF('SAP report test'!$A$2:$A$2298=$A313,IF('SAP report test'!$D$2:$D$2298=G$3,'SAP report test'!$N$2:$N$2298)))-SUM(K313,O313,S313,W313,AA313,AE313,AI313,AM313,AQ313)</f>
        <v>0</v>
      </c>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v>15950</v>
      </c>
      <c r="AQ313" s="62">
        <v>3824</v>
      </c>
      <c r="AS313" s="23"/>
      <c r="AT313" s="42"/>
      <c r="BJ313" s="23">
        <f t="shared" si="110"/>
        <v>0</v>
      </c>
      <c r="BK313" s="23">
        <f t="shared" si="111"/>
        <v>0</v>
      </c>
      <c r="BL313" s="23">
        <f t="shared" si="112"/>
        <v>0</v>
      </c>
      <c r="BM313" s="23">
        <f t="shared" si="113"/>
        <v>0</v>
      </c>
      <c r="BN313" s="23">
        <f t="shared" si="114"/>
        <v>0</v>
      </c>
      <c r="BO313" s="23">
        <f t="shared" si="115"/>
        <v>0</v>
      </c>
      <c r="BP313" s="23">
        <f t="shared" si="116"/>
        <v>0</v>
      </c>
      <c r="BQ313" s="23">
        <f t="shared" si="117"/>
        <v>0</v>
      </c>
      <c r="BR313" s="23">
        <f t="shared" si="129"/>
        <v>0</v>
      </c>
      <c r="BS313" s="23">
        <f t="shared" si="130"/>
        <v>0</v>
      </c>
      <c r="BT313" s="23">
        <f t="shared" si="131"/>
        <v>0</v>
      </c>
      <c r="BX313" s="73">
        <v>3210</v>
      </c>
      <c r="BY313" s="25" t="s">
        <v>1130</v>
      </c>
      <c r="BZ313" s="23">
        <f t="shared" si="118"/>
        <v>0</v>
      </c>
      <c r="CA313" s="130">
        <f t="shared" si="119"/>
        <v>0</v>
      </c>
      <c r="CB313" s="156">
        <f t="shared" si="120"/>
        <v>0</v>
      </c>
      <c r="CC313" s="156">
        <f t="shared" si="121"/>
        <v>0</v>
      </c>
      <c r="CD313" s="156">
        <f t="shared" si="122"/>
        <v>0</v>
      </c>
      <c r="CE313" s="156">
        <f t="shared" si="123"/>
        <v>0</v>
      </c>
      <c r="CG313" s="156">
        <f t="shared" si="124"/>
        <v>0</v>
      </c>
      <c r="CH313" s="156">
        <f t="shared" si="125"/>
        <v>0</v>
      </c>
      <c r="CJ313" s="204" t="str">
        <f t="shared" si="126"/>
        <v>ok</v>
      </c>
      <c r="CK313" s="205">
        <f t="shared" si="134"/>
        <v>0</v>
      </c>
      <c r="CL313">
        <f t="shared" si="132"/>
        <v>0</v>
      </c>
      <c r="CN313" s="216">
        <f t="shared" si="127"/>
        <v>0</v>
      </c>
      <c r="CO313" s="216">
        <f t="shared" si="128"/>
        <v>0</v>
      </c>
      <c r="CP313" s="216">
        <f t="shared" si="133"/>
        <v>0</v>
      </c>
      <c r="CQ313" s="156">
        <f t="shared" si="109"/>
        <v>0</v>
      </c>
    </row>
    <row r="314" spans="1:95" x14ac:dyDescent="0.2">
      <c r="A314" s="73">
        <v>3211</v>
      </c>
      <c r="B314" s="25" t="s">
        <v>1118</v>
      </c>
      <c r="C314" s="25" t="s">
        <v>702</v>
      </c>
      <c r="D314" s="78"/>
      <c r="E314" s="78"/>
      <c r="F314" s="78"/>
      <c r="G314" s="78"/>
      <c r="H314" s="147">
        <f t="array" ref="H314">SUM(IF('SAP report test'!$A$2:$A$2298=$A314,IF('SAP report test'!$D$2:$D$2298="CI04",'SAP report test'!$N$2:$N$2298)))</f>
        <v>0</v>
      </c>
      <c r="I314" s="148"/>
      <c r="J314" s="148"/>
      <c r="K314" s="149"/>
      <c r="L314" s="147">
        <f>SUMIF(Balances!$A$5:$A$313,$A314,Balances!$P$5:$P$313)-SUMIF(Funding!$A$6:$A$294,$A314,Funding!$D$6:$D$294)</f>
        <v>0</v>
      </c>
      <c r="M314" s="148"/>
      <c r="N314" s="148"/>
      <c r="O314" s="149"/>
      <c r="P314" s="147">
        <f>SUMIF(Balances!$A$5:$A$313,$A314,Balances!$Q$5:$Q$313)-SUMIF(Funding!$A$6:$A$294,$A314,Funding!$E$6:$E$294)</f>
        <v>0</v>
      </c>
      <c r="Q314" s="148"/>
      <c r="R314" s="148"/>
      <c r="S314" s="149"/>
      <c r="T314" s="147">
        <f>SUMIF(Balances!$A$5:$A$313,$A314,Balances!$R$5:$R$313)-SUMIF(Funding!$A$6:$A$294,$A314,Funding!$F$6:$F$294)</f>
        <v>0</v>
      </c>
      <c r="U314" s="148"/>
      <c r="V314" s="148"/>
      <c r="W314" s="149"/>
      <c r="X314" s="147">
        <f>SUMIF(Balances!$A$7:$A$313,$A314,Balances!$S$7:$S$313)</f>
        <v>0</v>
      </c>
      <c r="Y314" s="148"/>
      <c r="Z314" s="148"/>
      <c r="AA314" s="149"/>
      <c r="AB314" s="147">
        <f>SUMIF(Balances!$A$7:$A$313,$A314,Balances!$T$7:$T$313)</f>
        <v>0</v>
      </c>
      <c r="AC314" s="148"/>
      <c r="AD314" s="148"/>
      <c r="AE314" s="149"/>
      <c r="AF314" s="147"/>
      <c r="AG314" s="148"/>
      <c r="AH314" s="148"/>
      <c r="AI314" s="149"/>
      <c r="AJ314" s="147">
        <f t="array" ref="AJ314">SUM(IF('SAP report test'!$A$2:$A$2298=$A314,IF('SAP report test'!$D$2:$D$2298="CI03",'SAP report test'!$N$2:$N$2298)))+SUMIF(Balances!$A$7:$A$313,$A314,Balances!$V$7:$V$313)</f>
        <v>0</v>
      </c>
      <c r="AK314" s="148"/>
      <c r="AL314" s="148"/>
      <c r="AM314" s="149"/>
      <c r="AN314" s="147">
        <f>SUMIF(Balances!$A$5:$A$313,$A314,Balances!$O$5:$O$313)-SUMIF(Funding!$A$6:$A$294,$A314,Funding!$K$6:$K$294)</f>
        <v>-31500</v>
      </c>
      <c r="AO314" s="148"/>
      <c r="AP314" s="148"/>
      <c r="AQ314" s="149"/>
      <c r="AS314" s="23">
        <f>SUM(D314:AQ315)</f>
        <v>-29081.89</v>
      </c>
      <c r="AT314" s="42"/>
      <c r="AU314" s="23">
        <f>SUM(AS314:AT314)</f>
        <v>-29081.89</v>
      </c>
      <c r="AW314" s="23">
        <f>SUM(AN314:AQ315)</f>
        <v>-29082</v>
      </c>
      <c r="AX314" s="23">
        <f>SUM(H314:K315)</f>
        <v>0</v>
      </c>
      <c r="AY314" s="23">
        <f>SUM(L314:O315)</f>
        <v>0</v>
      </c>
      <c r="AZ314" s="23">
        <f>SUM(P314:S315)</f>
        <v>0</v>
      </c>
      <c r="BA314" s="23">
        <f>SUM(T314:W315)</f>
        <v>0</v>
      </c>
      <c r="BB314" s="23">
        <f>SUM(X314:AA315)</f>
        <v>0</v>
      </c>
      <c r="BC314" s="23">
        <f>SUM(AB314:AE315)</f>
        <v>0</v>
      </c>
      <c r="BD314" s="23">
        <f>SUM(AF314:AI315)</f>
        <v>0</v>
      </c>
      <c r="BE314" s="23">
        <f>SUM(AJ314:AM315)</f>
        <v>0</v>
      </c>
      <c r="BF314" s="23">
        <f>SUM(AW314:BE314)</f>
        <v>-29082</v>
      </c>
      <c r="BG314" s="23">
        <f>SUM(AS314-BF314)</f>
        <v>0.11000000000058208</v>
      </c>
      <c r="BH314" s="23">
        <f>SUM(AW314:BD314)</f>
        <v>-29082</v>
      </c>
      <c r="BJ314" s="23">
        <f t="shared" si="110"/>
        <v>-29082</v>
      </c>
      <c r="BK314" s="23">
        <f t="shared" si="111"/>
        <v>0</v>
      </c>
      <c r="BL314" s="23">
        <f t="shared" si="112"/>
        <v>0</v>
      </c>
      <c r="BM314" s="23">
        <f t="shared" si="113"/>
        <v>0</v>
      </c>
      <c r="BN314" s="23">
        <f t="shared" si="114"/>
        <v>0</v>
      </c>
      <c r="BO314" s="23">
        <f t="shared" si="115"/>
        <v>0</v>
      </c>
      <c r="BP314" s="23">
        <f t="shared" si="116"/>
        <v>0</v>
      </c>
      <c r="BQ314" s="23">
        <f t="shared" si="117"/>
        <v>0</v>
      </c>
      <c r="BR314" s="23">
        <f t="shared" si="129"/>
        <v>-29082</v>
      </c>
      <c r="BS314" s="23">
        <f t="shared" si="130"/>
        <v>0.11000000000058208</v>
      </c>
      <c r="BT314" s="23">
        <f t="shared" si="131"/>
        <v>-29082</v>
      </c>
      <c r="BX314" s="73">
        <v>3211</v>
      </c>
      <c r="BY314" s="25" t="s">
        <v>1118</v>
      </c>
      <c r="BZ314" s="23">
        <f t="shared" si="118"/>
        <v>-29082</v>
      </c>
      <c r="CA314" s="130">
        <f t="shared" si="119"/>
        <v>0</v>
      </c>
      <c r="CB314" s="156">
        <f t="shared" si="120"/>
        <v>-29082</v>
      </c>
      <c r="CC314" s="156">
        <f t="shared" si="121"/>
        <v>-29082</v>
      </c>
      <c r="CD314" s="156">
        <f t="shared" si="122"/>
        <v>0</v>
      </c>
      <c r="CE314" s="156">
        <f t="shared" si="123"/>
        <v>-29082</v>
      </c>
      <c r="CG314" s="156">
        <f t="shared" si="124"/>
        <v>0</v>
      </c>
      <c r="CH314" s="156">
        <f t="shared" si="125"/>
        <v>0</v>
      </c>
      <c r="CJ314" s="204" t="str">
        <f t="shared" si="126"/>
        <v>ok</v>
      </c>
      <c r="CK314" s="205">
        <f t="shared" si="134"/>
        <v>0</v>
      </c>
      <c r="CL314">
        <f t="shared" si="132"/>
        <v>0</v>
      </c>
      <c r="CN314" s="216">
        <f t="shared" si="127"/>
        <v>-29082</v>
      </c>
      <c r="CO314" s="216">
        <f t="shared" si="128"/>
        <v>0</v>
      </c>
      <c r="CP314" s="216">
        <f t="shared" si="133"/>
        <v>-29082</v>
      </c>
      <c r="CQ314" s="156">
        <f t="shared" si="109"/>
        <v>0</v>
      </c>
    </row>
    <row r="315" spans="1:95" x14ac:dyDescent="0.2">
      <c r="A315" s="73">
        <v>3211</v>
      </c>
      <c r="B315" s="25" t="s">
        <v>1118</v>
      </c>
      <c r="C315" s="25" t="s">
        <v>703</v>
      </c>
      <c r="D315" s="78">
        <f t="array" ref="D315">SUM(IF('SAP report test'!$A$2:$A$2298=$A315,IF('SAP report test'!$D$2:$D$2298=D$3,'SAP report test'!$N$2:$N$2298)))-SUM(H315,L315,P315,T315,X315,AB315,AF315,AJ315,AN315)</f>
        <v>0</v>
      </c>
      <c r="E315" s="78">
        <f t="array" ref="E315">SUM(IF('SAP report test'!$A$2:$A$2298=$A315,IF('SAP report test'!$D$2:$D$2298=E$3,'SAP report test'!$N$2:$N$2298)))-SUM(I315,M315,Q315,U315,Y315,AC315,AG315,AK315,AO315)</f>
        <v>0</v>
      </c>
      <c r="F315" s="78">
        <f t="array" ref="F315">SUM(IF('SAP report test'!$A$2:$A$2298=$A315,IF('SAP report test'!$D$2:$D$2298=F$3,'SAP report test'!$N$2:$N$2298)))-SUM(J315,N315,R315,V315,Z315,AD315,AH315,AL315,AP315)</f>
        <v>0</v>
      </c>
      <c r="G315" s="78">
        <f t="array" ref="G315">SUM(IF('SAP report test'!$A$2:$A$2298=$A315,IF('SAP report test'!$D$2:$D$2298=G$3,'SAP report test'!$N$2:$N$2298)))-SUM(K315,O315,S315,W315,AA315,AE315,AI315,AM315,AQ315)</f>
        <v>0.11000000000012733</v>
      </c>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v>2418</v>
      </c>
      <c r="AS315" s="23"/>
      <c r="AT315" s="42"/>
      <c r="BJ315" s="23">
        <f t="shared" si="110"/>
        <v>0</v>
      </c>
      <c r="BK315" s="23">
        <f t="shared" si="111"/>
        <v>0</v>
      </c>
      <c r="BL315" s="23">
        <f t="shared" si="112"/>
        <v>0</v>
      </c>
      <c r="BM315" s="23">
        <f t="shared" si="113"/>
        <v>0</v>
      </c>
      <c r="BN315" s="23">
        <f t="shared" si="114"/>
        <v>0</v>
      </c>
      <c r="BO315" s="23">
        <f t="shared" si="115"/>
        <v>0</v>
      </c>
      <c r="BP315" s="23">
        <f t="shared" si="116"/>
        <v>0</v>
      </c>
      <c r="BQ315" s="23">
        <f t="shared" si="117"/>
        <v>0</v>
      </c>
      <c r="BR315" s="23">
        <f t="shared" si="129"/>
        <v>0</v>
      </c>
      <c r="BS315" s="23">
        <f t="shared" si="130"/>
        <v>0</v>
      </c>
      <c r="BT315" s="23">
        <f t="shared" si="131"/>
        <v>0</v>
      </c>
      <c r="BX315" s="73">
        <v>3211</v>
      </c>
      <c r="BY315" s="25" t="s">
        <v>1118</v>
      </c>
      <c r="BZ315" s="23">
        <f t="shared" si="118"/>
        <v>0</v>
      </c>
      <c r="CA315" s="130">
        <f t="shared" si="119"/>
        <v>0</v>
      </c>
      <c r="CB315" s="156">
        <f t="shared" si="120"/>
        <v>0</v>
      </c>
      <c r="CC315" s="156">
        <f t="shared" si="121"/>
        <v>0</v>
      </c>
      <c r="CD315" s="156">
        <f t="shared" si="122"/>
        <v>0</v>
      </c>
      <c r="CE315" s="156">
        <f t="shared" si="123"/>
        <v>0</v>
      </c>
      <c r="CG315" s="156">
        <f t="shared" si="124"/>
        <v>0</v>
      </c>
      <c r="CH315" s="156">
        <f t="shared" si="125"/>
        <v>0</v>
      </c>
      <c r="CJ315" s="204" t="str">
        <f t="shared" si="126"/>
        <v>ok</v>
      </c>
      <c r="CK315" s="205">
        <f t="shared" si="134"/>
        <v>0</v>
      </c>
      <c r="CL315">
        <f t="shared" si="132"/>
        <v>0</v>
      </c>
      <c r="CN315" s="216">
        <f t="shared" si="127"/>
        <v>0</v>
      </c>
      <c r="CO315" s="216">
        <f t="shared" si="128"/>
        <v>0</v>
      </c>
      <c r="CP315" s="216">
        <f t="shared" si="133"/>
        <v>0</v>
      </c>
      <c r="CQ315" s="156">
        <f t="shared" si="109"/>
        <v>0</v>
      </c>
    </row>
    <row r="316" spans="1:95" x14ac:dyDescent="0.2">
      <c r="A316" s="73">
        <v>3213</v>
      </c>
      <c r="B316" s="25" t="s">
        <v>1131</v>
      </c>
      <c r="C316" s="25" t="s">
        <v>702</v>
      </c>
      <c r="D316" s="78"/>
      <c r="E316" s="78"/>
      <c r="F316" s="78"/>
      <c r="G316" s="78"/>
      <c r="H316" s="147">
        <f t="array" ref="H316">SUM(IF('SAP report test'!$A$2:$A$2298=$A316,IF('SAP report test'!$D$2:$D$2298="CI04",'SAP report test'!$N$2:$N$2298)))</f>
        <v>0</v>
      </c>
      <c r="I316" s="148"/>
      <c r="J316" s="148"/>
      <c r="K316" s="149"/>
      <c r="L316" s="147">
        <f>SUMIF(Balances!$A$5:$A$313,$A316,Balances!$P$5:$P$313)-SUMIF(Funding!$A$6:$A$294,$A316,Funding!$D$6:$D$294)</f>
        <v>0</v>
      </c>
      <c r="M316" s="148"/>
      <c r="N316" s="148"/>
      <c r="O316" s="149"/>
      <c r="P316" s="147">
        <f>SUMIF(Balances!$A$5:$A$313,$A316,Balances!$Q$5:$Q$313)-SUMIF(Funding!$A$6:$A$294,$A316,Funding!$E$6:$E$294)</f>
        <v>0</v>
      </c>
      <c r="Q316" s="148"/>
      <c r="R316" s="148"/>
      <c r="S316" s="149"/>
      <c r="T316" s="147">
        <f>SUMIF(Balances!$A$5:$A$313,$A316,Balances!$R$5:$R$313)-SUMIF(Funding!$A$6:$A$294,$A316,Funding!$F$6:$F$294)</f>
        <v>0</v>
      </c>
      <c r="U316" s="148"/>
      <c r="V316" s="148"/>
      <c r="W316" s="149"/>
      <c r="X316" s="147">
        <f>SUMIF(Balances!$A$7:$A$313,$A316,Balances!$S$7:$S$313)</f>
        <v>0</v>
      </c>
      <c r="Y316" s="148"/>
      <c r="Z316" s="148"/>
      <c r="AA316" s="149"/>
      <c r="AB316" s="147">
        <f>SUMIF(Balances!$A$7:$A$313,$A316,Balances!$T$7:$T$313)</f>
        <v>0</v>
      </c>
      <c r="AC316" s="148"/>
      <c r="AD316" s="148"/>
      <c r="AE316" s="149"/>
      <c r="AF316" s="147"/>
      <c r="AG316" s="148"/>
      <c r="AH316" s="148"/>
      <c r="AI316" s="149"/>
      <c r="AJ316" s="147">
        <f t="array" ref="AJ316">SUM(IF('SAP report test'!$A$2:$A$2298=$A316,IF('SAP report test'!$D$2:$D$2298="CI03",'SAP report test'!$N$2:$N$2298)))+SUMIF(Balances!$A$7:$A$313,$A316,Balances!$V$7:$V$313)</f>
        <v>0</v>
      </c>
      <c r="AK316" s="148"/>
      <c r="AL316" s="148"/>
      <c r="AM316" s="149"/>
      <c r="AN316" s="147">
        <f>SUMIF(Balances!$A$5:$A$313,$A316,Balances!$O$5:$O$313)-SUMIF(Funding!$A$6:$A$294,$A316,Funding!$K$6:$K$294)</f>
        <v>-26877.25</v>
      </c>
      <c r="AO316" s="148"/>
      <c r="AP316" s="148"/>
      <c r="AQ316" s="149"/>
      <c r="AS316" s="23">
        <f>SUM(D316:AQ317)</f>
        <v>-18467.25</v>
      </c>
      <c r="AT316" s="130"/>
      <c r="AU316" s="23">
        <f>SUM(AS316:AT316)</f>
        <v>-18467.25</v>
      </c>
      <c r="AW316" s="23">
        <f>SUM(AN316:AQ317)</f>
        <v>-18466.25</v>
      </c>
      <c r="AX316" s="23">
        <f>SUM(H316:K317)</f>
        <v>0</v>
      </c>
      <c r="AY316" s="23">
        <f>SUM(L316:O317)</f>
        <v>0</v>
      </c>
      <c r="AZ316" s="23">
        <f>SUM(P316:S317)</f>
        <v>0</v>
      </c>
      <c r="BA316" s="23">
        <f>SUM(T316:W317)</f>
        <v>0</v>
      </c>
      <c r="BB316" s="23">
        <f>SUM(X316:AA317)</f>
        <v>0</v>
      </c>
      <c r="BC316" s="23">
        <f>SUM(AB316:AE317)</f>
        <v>0</v>
      </c>
      <c r="BD316" s="23">
        <f>SUM(AF316:AI317)</f>
        <v>0</v>
      </c>
      <c r="BE316" s="23">
        <f>SUM(AJ316:AM317)</f>
        <v>0</v>
      </c>
      <c r="BF316" s="23">
        <f>SUM(AW316:BE316)</f>
        <v>-18466.25</v>
      </c>
      <c r="BG316" s="23">
        <f>SUM(AS316-BF316)</f>
        <v>-1</v>
      </c>
      <c r="BH316" s="23">
        <f>SUM(AW316:BD316)</f>
        <v>-18466.25</v>
      </c>
      <c r="BJ316" s="23">
        <f t="shared" si="110"/>
        <v>-18466.25</v>
      </c>
      <c r="BK316" s="23">
        <f t="shared" si="111"/>
        <v>0</v>
      </c>
      <c r="BL316" s="23">
        <f t="shared" si="112"/>
        <v>0</v>
      </c>
      <c r="BM316" s="23">
        <f t="shared" si="113"/>
        <v>0</v>
      </c>
      <c r="BN316" s="23">
        <f t="shared" si="114"/>
        <v>0</v>
      </c>
      <c r="BO316" s="23">
        <f t="shared" si="115"/>
        <v>0</v>
      </c>
      <c r="BP316" s="23">
        <f t="shared" si="116"/>
        <v>0</v>
      </c>
      <c r="BQ316" s="23">
        <f t="shared" si="117"/>
        <v>0</v>
      </c>
      <c r="BR316" s="23">
        <f t="shared" si="129"/>
        <v>-18466.25</v>
      </c>
      <c r="BS316" s="23">
        <f t="shared" si="130"/>
        <v>-1</v>
      </c>
      <c r="BT316" s="23">
        <f t="shared" si="131"/>
        <v>-18466.25</v>
      </c>
      <c r="BX316" s="73">
        <v>3213</v>
      </c>
      <c r="BY316" s="25" t="s">
        <v>1131</v>
      </c>
      <c r="BZ316" s="23">
        <f t="shared" si="118"/>
        <v>-18466.25</v>
      </c>
      <c r="CA316" s="130">
        <f t="shared" si="119"/>
        <v>0</v>
      </c>
      <c r="CB316" s="156">
        <f t="shared" si="120"/>
        <v>-18466.25</v>
      </c>
      <c r="CC316" s="156">
        <f t="shared" si="121"/>
        <v>-18466</v>
      </c>
      <c r="CD316" s="156">
        <f t="shared" si="122"/>
        <v>0</v>
      </c>
      <c r="CE316" s="156">
        <f t="shared" si="123"/>
        <v>-18466</v>
      </c>
      <c r="CG316" s="156">
        <f t="shared" si="124"/>
        <v>-0.25</v>
      </c>
      <c r="CH316" s="156">
        <f t="shared" si="125"/>
        <v>0</v>
      </c>
      <c r="CJ316" s="204" t="str">
        <f t="shared" si="126"/>
        <v>ok</v>
      </c>
      <c r="CK316" s="205">
        <f t="shared" si="134"/>
        <v>0</v>
      </c>
      <c r="CL316">
        <f t="shared" si="132"/>
        <v>0</v>
      </c>
      <c r="CN316" s="216">
        <f t="shared" si="127"/>
        <v>-18466.25</v>
      </c>
      <c r="CO316" s="216">
        <f t="shared" si="128"/>
        <v>0</v>
      </c>
      <c r="CP316" s="216">
        <f t="shared" si="133"/>
        <v>-18466.25</v>
      </c>
      <c r="CQ316" s="156">
        <f t="shared" si="109"/>
        <v>0</v>
      </c>
    </row>
    <row r="317" spans="1:95" x14ac:dyDescent="0.2">
      <c r="A317" s="73">
        <v>3213</v>
      </c>
      <c r="B317" s="25" t="s">
        <v>1131</v>
      </c>
      <c r="C317" s="25" t="s">
        <v>703</v>
      </c>
      <c r="D317" s="78">
        <f t="array" ref="D317">SUM(IF('SAP report test'!$A$2:$A$2298=$A317,IF('SAP report test'!$D$2:$D$2298=D$3,'SAP report test'!$N$2:$N$2298)))-SUM(H317,L317,P317,T317,X317,AB317,AF317,AJ317,AN317)</f>
        <v>0</v>
      </c>
      <c r="E317" s="78">
        <f t="array" ref="E317">SUM(IF('SAP report test'!$A$2:$A$2298=$A317,IF('SAP report test'!$D$2:$D$2298=E$3,'SAP report test'!$N$2:$N$2298)))-SUM(I317,M317,Q317,U317,Y317,AC317,AG317,AK317,AO317)</f>
        <v>-0.5</v>
      </c>
      <c r="F317" s="78">
        <f t="array" ref="F317">SUM(IF('SAP report test'!$A$2:$A$2298=$A317,IF('SAP report test'!$D$2:$D$2298=F$3,'SAP report test'!$N$2:$N$2298)))-SUM(J317,N317,R317,V317,Z317,AD317,AH317,AL317,AP317)</f>
        <v>0</v>
      </c>
      <c r="G317" s="78">
        <f t="array" ref="G317">SUM(IF('SAP report test'!$A$2:$A$2298=$A317,IF('SAP report test'!$D$2:$D$2298=G$3,'SAP report test'!$N$2:$N$2298)))-SUM(K317,O317,S317,W317,AA317,AE317,AI317,AM317,AQ317)</f>
        <v>-0.5</v>
      </c>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v>2979</v>
      </c>
      <c r="AP317" s="62"/>
      <c r="AQ317" s="62">
        <v>5432</v>
      </c>
      <c r="AS317" s="23"/>
      <c r="AT317" s="42"/>
      <c r="BJ317" s="23">
        <f t="shared" si="110"/>
        <v>0</v>
      </c>
      <c r="BK317" s="23">
        <f t="shared" si="111"/>
        <v>0</v>
      </c>
      <c r="BL317" s="23">
        <f t="shared" si="112"/>
        <v>0</v>
      </c>
      <c r="BM317" s="23">
        <f t="shared" si="113"/>
        <v>0</v>
      </c>
      <c r="BN317" s="23">
        <f t="shared" si="114"/>
        <v>0</v>
      </c>
      <c r="BO317" s="23">
        <f t="shared" si="115"/>
        <v>0</v>
      </c>
      <c r="BP317" s="23">
        <f t="shared" si="116"/>
        <v>0</v>
      </c>
      <c r="BQ317" s="23">
        <f t="shared" si="117"/>
        <v>0</v>
      </c>
      <c r="BR317" s="23">
        <f t="shared" si="129"/>
        <v>0</v>
      </c>
      <c r="BS317" s="23">
        <f t="shared" si="130"/>
        <v>0</v>
      </c>
      <c r="BT317" s="23">
        <f t="shared" si="131"/>
        <v>0</v>
      </c>
      <c r="BX317" s="73">
        <v>3213</v>
      </c>
      <c r="BY317" s="25" t="s">
        <v>1131</v>
      </c>
      <c r="BZ317" s="23">
        <f t="shared" si="118"/>
        <v>0</v>
      </c>
      <c r="CA317" s="130">
        <f t="shared" si="119"/>
        <v>0</v>
      </c>
      <c r="CB317" s="156">
        <f t="shared" si="120"/>
        <v>0</v>
      </c>
      <c r="CC317" s="156">
        <f t="shared" si="121"/>
        <v>0</v>
      </c>
      <c r="CD317" s="156">
        <f t="shared" si="122"/>
        <v>0</v>
      </c>
      <c r="CE317" s="156">
        <f t="shared" si="123"/>
        <v>0</v>
      </c>
      <c r="CG317" s="156">
        <f t="shared" si="124"/>
        <v>0</v>
      </c>
      <c r="CH317" s="156">
        <f t="shared" si="125"/>
        <v>0</v>
      </c>
      <c r="CJ317" s="204" t="str">
        <f t="shared" si="126"/>
        <v>ok</v>
      </c>
      <c r="CK317" s="205">
        <f t="shared" si="134"/>
        <v>0</v>
      </c>
      <c r="CL317">
        <f t="shared" si="132"/>
        <v>0</v>
      </c>
      <c r="CN317" s="216">
        <f t="shared" si="127"/>
        <v>0</v>
      </c>
      <c r="CO317" s="216">
        <f t="shared" si="128"/>
        <v>0</v>
      </c>
      <c r="CP317" s="216">
        <f t="shared" si="133"/>
        <v>0</v>
      </c>
      <c r="CQ317" s="156">
        <f t="shared" si="109"/>
        <v>0</v>
      </c>
    </row>
    <row r="318" spans="1:95" x14ac:dyDescent="0.2">
      <c r="A318" s="73">
        <v>3216</v>
      </c>
      <c r="B318" s="25" t="s">
        <v>1110</v>
      </c>
      <c r="C318" s="25" t="s">
        <v>702</v>
      </c>
      <c r="D318" s="78"/>
      <c r="E318" s="78"/>
      <c r="F318" s="78"/>
      <c r="G318" s="78"/>
      <c r="H318" s="147">
        <f t="array" ref="H318">SUM(IF('SAP report test'!$A$2:$A$2298=$A318,IF('SAP report test'!$D$2:$D$2298="CI04",'SAP report test'!$N$2:$N$2298)))</f>
        <v>0</v>
      </c>
      <c r="I318" s="148"/>
      <c r="J318" s="148"/>
      <c r="K318" s="149"/>
      <c r="L318" s="147">
        <f>SUMIF(Balances!$A$5:$A$313,$A318,Balances!$P$5:$P$313)-SUMIF(Funding!$A$6:$A$294,$A318,Funding!$D$6:$D$294)</f>
        <v>0</v>
      </c>
      <c r="M318" s="148"/>
      <c r="N318" s="148"/>
      <c r="O318" s="149"/>
      <c r="P318" s="147">
        <f>SUMIF(Balances!$A$5:$A$313,$A318,Balances!$Q$5:$Q$313)-SUMIF(Funding!$A$6:$A$294,$A318,Funding!$E$6:$E$294)</f>
        <v>0</v>
      </c>
      <c r="Q318" s="148"/>
      <c r="R318" s="148"/>
      <c r="S318" s="149"/>
      <c r="T318" s="147">
        <f>SUMIF(Balances!$A$5:$A$313,$A318,Balances!$R$5:$R$313)-SUMIF(Funding!$A$6:$A$294,$A318,Funding!$F$6:$F$294)</f>
        <v>0</v>
      </c>
      <c r="U318" s="148"/>
      <c r="V318" s="148"/>
      <c r="W318" s="149"/>
      <c r="X318" s="147">
        <f>SUMIF(Balances!$A$7:$A$313,$A318,Balances!$S$7:$S$313)</f>
        <v>0</v>
      </c>
      <c r="Y318" s="148"/>
      <c r="Z318" s="148"/>
      <c r="AA318" s="149"/>
      <c r="AB318" s="147">
        <f>SUMIF(Balances!$A$7:$A$313,$A318,Balances!$T$7:$T$313)</f>
        <v>0</v>
      </c>
      <c r="AC318" s="148"/>
      <c r="AD318" s="148"/>
      <c r="AE318" s="149"/>
      <c r="AF318" s="147"/>
      <c r="AG318" s="148"/>
      <c r="AH318" s="148"/>
      <c r="AI318" s="149"/>
      <c r="AJ318" s="147">
        <f t="array" ref="AJ318">SUM(IF('SAP report test'!$A$2:$A$2298=$A318,IF('SAP report test'!$D$2:$D$2298="CI03",'SAP report test'!$N$2:$N$2298)))+SUMIF(Balances!$A$7:$A$313,$A318,Balances!$V$7:$V$313)</f>
        <v>0</v>
      </c>
      <c r="AK318" s="148"/>
      <c r="AL318" s="148"/>
      <c r="AM318" s="149"/>
      <c r="AN318" s="147">
        <f>SUMIF(Balances!$A$5:$A$313,$A318,Balances!$O$5:$O$313)-SUMIF(Funding!$A$6:$A$294,$A318,Funding!$K$6:$K$294)</f>
        <v>0</v>
      </c>
      <c r="AO318" s="148"/>
      <c r="AP318" s="148"/>
      <c r="AQ318" s="149"/>
      <c r="AS318" s="23">
        <f>SUM(D318:AQ319)</f>
        <v>0</v>
      </c>
      <c r="AT318" s="42"/>
      <c r="AU318" s="23">
        <f>SUM(AS318:AT318)</f>
        <v>0</v>
      </c>
      <c r="AW318" s="23">
        <f>SUM(AN318:AQ319)</f>
        <v>0</v>
      </c>
      <c r="AX318" s="23">
        <f>SUM(H318:K319)</f>
        <v>0</v>
      </c>
      <c r="AY318" s="23">
        <f>SUM(L318:O319)</f>
        <v>0</v>
      </c>
      <c r="AZ318" s="23">
        <f>SUM(P318:S319)</f>
        <v>0</v>
      </c>
      <c r="BA318" s="23">
        <f>SUM(T318:W319)</f>
        <v>0</v>
      </c>
      <c r="BB318" s="23">
        <f>SUM(X318:AA319)</f>
        <v>0</v>
      </c>
      <c r="BC318" s="23">
        <f>SUM(AB318:AE319)</f>
        <v>0</v>
      </c>
      <c r="BD318" s="23">
        <f>SUM(AF318:AI319)</f>
        <v>0</v>
      </c>
      <c r="BE318" s="23">
        <f>SUM(AJ318:AM319)</f>
        <v>0</v>
      </c>
      <c r="BF318" s="23">
        <f>SUM(AW318:BE318)</f>
        <v>0</v>
      </c>
      <c r="BG318" s="23">
        <f>SUM(AS318-BF318)</f>
        <v>0</v>
      </c>
      <c r="BH318" s="23">
        <f>SUM(AW318:BD318)</f>
        <v>0</v>
      </c>
      <c r="BJ318" s="23">
        <f t="shared" si="110"/>
        <v>0</v>
      </c>
      <c r="BK318" s="23">
        <f>SUM(AY318)</f>
        <v>0</v>
      </c>
      <c r="BL318" s="23">
        <f t="shared" si="112"/>
        <v>0</v>
      </c>
      <c r="BM318" s="23">
        <f t="shared" si="113"/>
        <v>0</v>
      </c>
      <c r="BN318" s="23">
        <f t="shared" si="114"/>
        <v>0</v>
      </c>
      <c r="BO318" s="23">
        <f t="shared" si="115"/>
        <v>0</v>
      </c>
      <c r="BP318" s="23">
        <f t="shared" si="116"/>
        <v>0</v>
      </c>
      <c r="BQ318" s="23">
        <f t="shared" si="117"/>
        <v>0</v>
      </c>
      <c r="BR318" s="23">
        <f t="shared" si="129"/>
        <v>0</v>
      </c>
      <c r="BS318" s="23">
        <f t="shared" si="130"/>
        <v>0</v>
      </c>
      <c r="BT318" s="23">
        <f t="shared" si="131"/>
        <v>0</v>
      </c>
      <c r="BX318" s="73">
        <v>3216</v>
      </c>
      <c r="BY318" s="25" t="s">
        <v>1110</v>
      </c>
      <c r="BZ318" s="23">
        <f t="shared" si="118"/>
        <v>0</v>
      </c>
      <c r="CA318" s="130">
        <f t="shared" si="119"/>
        <v>0</v>
      </c>
      <c r="CB318" s="156">
        <f t="shared" si="120"/>
        <v>0</v>
      </c>
      <c r="CC318" s="156">
        <f t="shared" si="121"/>
        <v>0</v>
      </c>
      <c r="CD318" s="156">
        <f t="shared" si="122"/>
        <v>0</v>
      </c>
      <c r="CE318" s="156">
        <f t="shared" si="123"/>
        <v>0</v>
      </c>
      <c r="CG318" s="156">
        <f t="shared" si="124"/>
        <v>0</v>
      </c>
      <c r="CH318" s="156">
        <f t="shared" si="125"/>
        <v>0</v>
      </c>
      <c r="CJ318" s="204" t="str">
        <f t="shared" si="126"/>
        <v>ok</v>
      </c>
      <c r="CK318" s="205">
        <f t="shared" si="134"/>
        <v>0</v>
      </c>
      <c r="CL318">
        <f t="shared" si="132"/>
        <v>0</v>
      </c>
      <c r="CN318" s="216">
        <f t="shared" si="127"/>
        <v>0</v>
      </c>
      <c r="CO318" s="216">
        <f t="shared" si="128"/>
        <v>0</v>
      </c>
      <c r="CP318" s="216">
        <f t="shared" si="133"/>
        <v>0</v>
      </c>
      <c r="CQ318" s="156">
        <f t="shared" si="109"/>
        <v>0</v>
      </c>
    </row>
    <row r="319" spans="1:95" x14ac:dyDescent="0.2">
      <c r="A319" s="73">
        <v>3216</v>
      </c>
      <c r="B319" s="25" t="s">
        <v>1110</v>
      </c>
      <c r="C319" s="25" t="s">
        <v>703</v>
      </c>
      <c r="D319" s="78">
        <f t="array" ref="D319">SUM(IF('SAP report test'!$A$2:$A$2298=$A319,IF('SAP report test'!$D$2:$D$2298=D$3,'SAP report test'!$N$2:$N$2298)))-SUM(H319,L319,P319,T319,X319,AB319,AF319,AJ319,AN319)</f>
        <v>0</v>
      </c>
      <c r="E319" s="78">
        <f t="array" ref="E319">SUM(IF('SAP report test'!$A$2:$A$2298=$A319,IF('SAP report test'!$D$2:$D$2298=E$3,'SAP report test'!$N$2:$N$2298)))-SUM(I319,M319,Q319,U319,Y319,AC319,AG319,AK319,AO319)</f>
        <v>0</v>
      </c>
      <c r="F319" s="78">
        <f t="array" ref="F319">SUM(IF('SAP report test'!$A$2:$A$2298=$A319,IF('SAP report test'!$D$2:$D$2298=F$3,'SAP report test'!$N$2:$N$2298)))-SUM(J319,N319,R319,V319,Z319,AD319,AH319,AL319,AP319)</f>
        <v>0</v>
      </c>
      <c r="G319" s="78">
        <f t="array" ref="G319">SUM(IF('SAP report test'!$A$2:$A$2298=$A319,IF('SAP report test'!$D$2:$D$2298=G$3,'SAP report test'!$N$2:$N$2298)))-SUM(K319,O319,S319,W319,AA319,AE319,AI319,AM319,AQ319)</f>
        <v>0</v>
      </c>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S319" s="23"/>
      <c r="AT319" s="42"/>
      <c r="BJ319" s="23">
        <f t="shared" si="110"/>
        <v>0</v>
      </c>
      <c r="BK319" s="23">
        <f t="shared" si="111"/>
        <v>0</v>
      </c>
      <c r="BL319" s="23">
        <f t="shared" si="112"/>
        <v>0</v>
      </c>
      <c r="BM319" s="23">
        <f t="shared" si="113"/>
        <v>0</v>
      </c>
      <c r="BN319" s="23">
        <f t="shared" si="114"/>
        <v>0</v>
      </c>
      <c r="BO319" s="23">
        <f t="shared" si="115"/>
        <v>0</v>
      </c>
      <c r="BP319" s="23">
        <f t="shared" si="116"/>
        <v>0</v>
      </c>
      <c r="BQ319" s="23">
        <f t="shared" si="117"/>
        <v>0</v>
      </c>
      <c r="BR319" s="23">
        <f t="shared" si="129"/>
        <v>0</v>
      </c>
      <c r="BS319" s="23">
        <f t="shared" si="130"/>
        <v>0</v>
      </c>
      <c r="BT319" s="23">
        <f t="shared" si="131"/>
        <v>0</v>
      </c>
      <c r="BX319" s="73">
        <v>3216</v>
      </c>
      <c r="BY319" s="25" t="s">
        <v>1110</v>
      </c>
      <c r="BZ319" s="23">
        <f t="shared" si="118"/>
        <v>0</v>
      </c>
      <c r="CA319" s="130">
        <f t="shared" si="119"/>
        <v>0</v>
      </c>
      <c r="CB319" s="156">
        <f t="shared" si="120"/>
        <v>0</v>
      </c>
      <c r="CC319" s="156">
        <f t="shared" si="121"/>
        <v>0</v>
      </c>
      <c r="CD319" s="156">
        <f t="shared" si="122"/>
        <v>0</v>
      </c>
      <c r="CE319" s="156">
        <f t="shared" si="123"/>
        <v>0</v>
      </c>
      <c r="CG319" s="156">
        <f t="shared" si="124"/>
        <v>0</v>
      </c>
      <c r="CH319" s="156">
        <f t="shared" si="125"/>
        <v>0</v>
      </c>
      <c r="CJ319" s="204" t="str">
        <f t="shared" si="126"/>
        <v>ok</v>
      </c>
      <c r="CK319" s="205">
        <f t="shared" si="134"/>
        <v>0</v>
      </c>
      <c r="CL319">
        <f t="shared" si="132"/>
        <v>0</v>
      </c>
      <c r="CN319" s="216">
        <f t="shared" si="127"/>
        <v>0</v>
      </c>
      <c r="CO319" s="216">
        <f t="shared" si="128"/>
        <v>0</v>
      </c>
      <c r="CP319" s="216">
        <f t="shared" si="133"/>
        <v>0</v>
      </c>
      <c r="CQ319" s="156">
        <f t="shared" si="109"/>
        <v>0</v>
      </c>
    </row>
    <row r="320" spans="1:95" x14ac:dyDescent="0.2">
      <c r="A320" s="73">
        <v>3221</v>
      </c>
      <c r="B320" s="25" t="s">
        <v>1132</v>
      </c>
      <c r="C320" s="25" t="s">
        <v>702</v>
      </c>
      <c r="D320" s="78"/>
      <c r="E320" s="78"/>
      <c r="F320" s="78"/>
      <c r="G320" s="78"/>
      <c r="H320" s="147">
        <f t="array" ref="H320">SUM(IF('SAP report test'!$A$2:$A$2298=$A320,IF('SAP report test'!$D$2:$D$2298="CI04",'SAP report test'!$N$2:$N$2298)))</f>
        <v>0</v>
      </c>
      <c r="I320" s="148"/>
      <c r="J320" s="148"/>
      <c r="K320" s="149"/>
      <c r="L320" s="147">
        <f>SUMIF(Balances!$A$5:$A$313,$A320,Balances!$P$5:$P$313)-SUMIF(Funding!$A$6:$A$294,$A320,Funding!$D$6:$D$294)</f>
        <v>0</v>
      </c>
      <c r="M320" s="148"/>
      <c r="N320" s="148"/>
      <c r="O320" s="149"/>
      <c r="P320" s="147">
        <f>SUMIF(Balances!$A$5:$A$313,$A320,Balances!$Q$5:$Q$313)-SUMIF(Funding!$A$6:$A$294,$A320,Funding!$E$6:$E$294)</f>
        <v>0</v>
      </c>
      <c r="Q320" s="148"/>
      <c r="R320" s="148"/>
      <c r="S320" s="149"/>
      <c r="T320" s="147">
        <f>SUMIF(Balances!$A$5:$A$313,$A320,Balances!$R$5:$R$313)-SUMIF(Funding!$A$6:$A$294,$A320,Funding!$F$6:$F$294)</f>
        <v>0</v>
      </c>
      <c r="U320" s="148"/>
      <c r="V320" s="148"/>
      <c r="W320" s="149"/>
      <c r="X320" s="147">
        <f>SUMIF(Balances!$A$7:$A$313,$A320,Balances!$S$7:$S$313)</f>
        <v>0</v>
      </c>
      <c r="Y320" s="148"/>
      <c r="Z320" s="148"/>
      <c r="AA320" s="149"/>
      <c r="AB320" s="147">
        <f>SUMIF(Balances!$A$7:$A$313,$A320,Balances!$T$7:$T$313)</f>
        <v>0</v>
      </c>
      <c r="AC320" s="148"/>
      <c r="AD320" s="148"/>
      <c r="AE320" s="149"/>
      <c r="AF320" s="147"/>
      <c r="AG320" s="148"/>
      <c r="AH320" s="148"/>
      <c r="AI320" s="149"/>
      <c r="AJ320" s="147">
        <f t="array" ref="AJ320">SUM(IF('SAP report test'!$A$2:$A$2298=$A320,IF('SAP report test'!$D$2:$D$2298="CI03",'SAP report test'!$N$2:$N$2298)))+SUMIF(Balances!$A$7:$A$313,$A320,Balances!$V$7:$V$313)</f>
        <v>0</v>
      </c>
      <c r="AK320" s="148"/>
      <c r="AL320" s="148"/>
      <c r="AM320" s="149"/>
      <c r="AN320" s="147">
        <f>SUMIF(Balances!$A$5:$A$313,$A320,Balances!$O$5:$O$313)-SUMIF(Funding!$A$6:$A$294,$A320,Funding!$K$6:$K$294)</f>
        <v>0</v>
      </c>
      <c r="AO320" s="148"/>
      <c r="AP320" s="148"/>
      <c r="AQ320" s="149"/>
      <c r="AS320" s="23">
        <f>SUM(D320:AQ321)</f>
        <v>0</v>
      </c>
      <c r="AT320" s="42"/>
      <c r="AU320" s="23">
        <f>SUM(AS320:AT320)</f>
        <v>0</v>
      </c>
      <c r="AW320" s="23">
        <f>SUM(AN320:AQ321)</f>
        <v>0</v>
      </c>
      <c r="AX320" s="23">
        <f>SUM(H320:K321)</f>
        <v>0</v>
      </c>
      <c r="AY320" s="23">
        <f>SUM(L320:O321)</f>
        <v>0</v>
      </c>
      <c r="AZ320" s="23">
        <f>SUM(P320:S321)</f>
        <v>0</v>
      </c>
      <c r="BA320" s="23">
        <f>SUM(T320:W321)</f>
        <v>0</v>
      </c>
      <c r="BB320" s="23">
        <f>SUM(X320:AA321)</f>
        <v>0</v>
      </c>
      <c r="BC320" s="23">
        <f>SUM(AB320:AE321)</f>
        <v>0</v>
      </c>
      <c r="BD320" s="23">
        <f>SUM(AF320:AI321)</f>
        <v>0</v>
      </c>
      <c r="BE320" s="23">
        <f>SUM(AJ320:AM321)</f>
        <v>0</v>
      </c>
      <c r="BF320" s="23">
        <f>SUM(AW320:BE320)</f>
        <v>0</v>
      </c>
      <c r="BG320" s="23">
        <f>SUM(AS320-BF320)</f>
        <v>0</v>
      </c>
      <c r="BH320" s="23">
        <f>SUM(AW320:BD320)</f>
        <v>0</v>
      </c>
      <c r="BJ320" s="23">
        <f t="shared" si="110"/>
        <v>0</v>
      </c>
      <c r="BK320" s="23">
        <f t="shared" si="111"/>
        <v>0</v>
      </c>
      <c r="BL320" s="23">
        <f t="shared" si="112"/>
        <v>0</v>
      </c>
      <c r="BM320" s="23">
        <f t="shared" si="113"/>
        <v>0</v>
      </c>
      <c r="BN320" s="23">
        <f t="shared" si="114"/>
        <v>0</v>
      </c>
      <c r="BO320" s="23">
        <f t="shared" si="115"/>
        <v>0</v>
      </c>
      <c r="BP320" s="23">
        <f t="shared" si="116"/>
        <v>0</v>
      </c>
      <c r="BQ320" s="23">
        <f t="shared" si="117"/>
        <v>0</v>
      </c>
      <c r="BR320" s="23">
        <f t="shared" si="129"/>
        <v>0</v>
      </c>
      <c r="BS320" s="23">
        <f t="shared" si="130"/>
        <v>0</v>
      </c>
      <c r="BT320" s="23">
        <f t="shared" si="131"/>
        <v>0</v>
      </c>
      <c r="BX320" s="104">
        <v>3221</v>
      </c>
      <c r="BY320" s="105" t="s">
        <v>1132</v>
      </c>
      <c r="BZ320" s="23">
        <f t="shared" si="118"/>
        <v>0</v>
      </c>
      <c r="CA320" s="130">
        <f t="shared" si="119"/>
        <v>0</v>
      </c>
      <c r="CB320" s="156">
        <f t="shared" si="120"/>
        <v>0</v>
      </c>
      <c r="CC320" s="156">
        <f t="shared" si="121"/>
        <v>0</v>
      </c>
      <c r="CD320" s="156">
        <f t="shared" si="122"/>
        <v>0</v>
      </c>
      <c r="CE320" s="156">
        <f t="shared" si="123"/>
        <v>0</v>
      </c>
      <c r="CG320" s="156">
        <f t="shared" si="124"/>
        <v>0</v>
      </c>
      <c r="CH320" s="156">
        <f t="shared" si="125"/>
        <v>0</v>
      </c>
      <c r="CJ320" s="204" t="str">
        <f t="shared" si="126"/>
        <v>ok</v>
      </c>
      <c r="CK320" s="205">
        <f t="shared" si="134"/>
        <v>0</v>
      </c>
      <c r="CL320">
        <f t="shared" si="132"/>
        <v>0</v>
      </c>
      <c r="CN320" s="216">
        <f t="shared" si="127"/>
        <v>0</v>
      </c>
      <c r="CO320" s="216">
        <f t="shared" si="128"/>
        <v>0</v>
      </c>
      <c r="CP320" s="216">
        <f t="shared" si="133"/>
        <v>0</v>
      </c>
      <c r="CQ320" s="156">
        <f t="shared" si="109"/>
        <v>0</v>
      </c>
    </row>
    <row r="321" spans="1:95" x14ac:dyDescent="0.2">
      <c r="A321" s="73">
        <v>3221</v>
      </c>
      <c r="B321" s="25" t="s">
        <v>1132</v>
      </c>
      <c r="C321" s="25" t="s">
        <v>703</v>
      </c>
      <c r="D321" s="78">
        <f t="array" ref="D321">SUM(IF('SAP report test'!$A$2:$A$2298=$A321,IF('SAP report test'!$D$2:$D$2298=D$3,'SAP report test'!$N$2:$N$2298)))-SUM(H321,L321,P321,T321,X321,AB321,AF321,AJ321,AN321)</f>
        <v>0</v>
      </c>
      <c r="E321" s="78">
        <f t="array" ref="E321">SUM(IF('SAP report test'!$A$2:$A$2298=$A321,IF('SAP report test'!$D$2:$D$2298=E$3,'SAP report test'!$N$2:$N$2298)))-SUM(I321,M321,Q321,U321,Y321,AC321,AG321,AK321,AO321)</f>
        <v>0</v>
      </c>
      <c r="F321" s="78">
        <f t="array" ref="F321">SUM(IF('SAP report test'!$A$2:$A$2298=$A321,IF('SAP report test'!$D$2:$D$2298=F$3,'SAP report test'!$N$2:$N$2298)))-SUM(J321,N321,R321,V321,Z321,AD321,AH321,AL321,AP321)</f>
        <v>0</v>
      </c>
      <c r="G321" s="78">
        <f t="array" ref="G321">SUM(IF('SAP report test'!$A$2:$A$2298=$A321,IF('SAP report test'!$D$2:$D$2298=G$3,'SAP report test'!$N$2:$N$2298)))-SUM(K321,O321,S321,W321,AA321,AE321,AI321,AM321,AQ321)</f>
        <v>0</v>
      </c>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S321" s="23"/>
      <c r="AT321" s="42"/>
      <c r="BJ321" s="23">
        <f t="shared" si="110"/>
        <v>0</v>
      </c>
      <c r="BK321" s="23">
        <f t="shared" si="111"/>
        <v>0</v>
      </c>
      <c r="BL321" s="23">
        <f t="shared" si="112"/>
        <v>0</v>
      </c>
      <c r="BM321" s="23">
        <f t="shared" si="113"/>
        <v>0</v>
      </c>
      <c r="BN321" s="23">
        <f t="shared" si="114"/>
        <v>0</v>
      </c>
      <c r="BO321" s="23">
        <f t="shared" si="115"/>
        <v>0</v>
      </c>
      <c r="BP321" s="23">
        <f t="shared" si="116"/>
        <v>0</v>
      </c>
      <c r="BQ321" s="23">
        <f t="shared" si="117"/>
        <v>0</v>
      </c>
      <c r="BR321" s="23">
        <f t="shared" si="129"/>
        <v>0</v>
      </c>
      <c r="BS321" s="23">
        <f t="shared" si="130"/>
        <v>0</v>
      </c>
      <c r="BT321" s="23">
        <f t="shared" si="131"/>
        <v>0</v>
      </c>
      <c r="BX321" s="104">
        <v>3221</v>
      </c>
      <c r="BY321" s="105" t="s">
        <v>1132</v>
      </c>
      <c r="BZ321" s="23">
        <f t="shared" si="118"/>
        <v>0</v>
      </c>
      <c r="CA321" s="130">
        <f t="shared" si="119"/>
        <v>0</v>
      </c>
      <c r="CB321" s="156">
        <f t="shared" si="120"/>
        <v>0</v>
      </c>
      <c r="CC321" s="156">
        <f t="shared" si="121"/>
        <v>0</v>
      </c>
      <c r="CD321" s="156">
        <f t="shared" si="122"/>
        <v>0</v>
      </c>
      <c r="CE321" s="156">
        <f t="shared" si="123"/>
        <v>0</v>
      </c>
      <c r="CG321" s="156">
        <f t="shared" si="124"/>
        <v>0</v>
      </c>
      <c r="CH321" s="156">
        <f t="shared" si="125"/>
        <v>0</v>
      </c>
      <c r="CJ321" s="204" t="str">
        <f t="shared" si="126"/>
        <v>ok</v>
      </c>
      <c r="CK321" s="205">
        <f t="shared" si="134"/>
        <v>0</v>
      </c>
      <c r="CL321">
        <f t="shared" si="132"/>
        <v>0</v>
      </c>
      <c r="CN321" s="216">
        <f t="shared" si="127"/>
        <v>0</v>
      </c>
      <c r="CO321" s="216">
        <f t="shared" si="128"/>
        <v>0</v>
      </c>
      <c r="CP321" s="216">
        <f t="shared" si="133"/>
        <v>0</v>
      </c>
      <c r="CQ321" s="156">
        <f t="shared" si="109"/>
        <v>0</v>
      </c>
    </row>
    <row r="322" spans="1:95" x14ac:dyDescent="0.2">
      <c r="A322" s="73">
        <v>3222</v>
      </c>
      <c r="B322" s="25" t="s">
        <v>1133</v>
      </c>
      <c r="C322" s="25" t="s">
        <v>702</v>
      </c>
      <c r="D322" s="78"/>
      <c r="E322" s="78"/>
      <c r="F322" s="78"/>
      <c r="G322" s="78"/>
      <c r="H322" s="147">
        <f t="array" ref="H322">SUM(IF('SAP report test'!$A$2:$A$2298=$A322,IF('SAP report test'!$D$2:$D$2298="CI04",'SAP report test'!$N$2:$N$2298)))</f>
        <v>0</v>
      </c>
      <c r="I322" s="148"/>
      <c r="J322" s="148"/>
      <c r="K322" s="149"/>
      <c r="L322" s="147">
        <f>SUMIF(Balances!$A$5:$A$313,$A322,Balances!$P$5:$P$313)-SUMIF(Funding!$A$6:$A$294,$A322,Funding!$D$6:$D$294)</f>
        <v>0</v>
      </c>
      <c r="M322" s="148"/>
      <c r="N322" s="148"/>
      <c r="O322" s="149"/>
      <c r="P322" s="147">
        <f>SUMIF(Balances!$A$5:$A$313,$A322,Balances!$Q$5:$Q$313)-SUMIF(Funding!$A$6:$A$294,$A322,Funding!$E$6:$E$294)</f>
        <v>0</v>
      </c>
      <c r="Q322" s="148"/>
      <c r="R322" s="148"/>
      <c r="S322" s="149"/>
      <c r="T322" s="147">
        <f>SUMIF(Balances!$A$5:$A$313,$A322,Balances!$R$5:$R$313)-SUMIF(Funding!$A$6:$A$294,$A322,Funding!$F$6:$F$294)</f>
        <v>0</v>
      </c>
      <c r="U322" s="148"/>
      <c r="V322" s="148"/>
      <c r="W322" s="149"/>
      <c r="X322" s="147">
        <f>SUMIF(Balances!$A$7:$A$313,$A322,Balances!$S$7:$S$313)</f>
        <v>0</v>
      </c>
      <c r="Y322" s="148"/>
      <c r="Z322" s="148"/>
      <c r="AA322" s="149"/>
      <c r="AB322" s="147">
        <f>SUMIF(Balances!$A$7:$A$313,$A322,Balances!$T$7:$T$313)</f>
        <v>0</v>
      </c>
      <c r="AC322" s="148"/>
      <c r="AD322" s="148"/>
      <c r="AE322" s="149"/>
      <c r="AF322" s="147"/>
      <c r="AG322" s="148"/>
      <c r="AH322" s="148"/>
      <c r="AI322" s="149"/>
      <c r="AJ322" s="147">
        <f t="array" ref="AJ322">SUM(IF('SAP report test'!$A$2:$A$2298=$A322,IF('SAP report test'!$D$2:$D$2298="CI03",'SAP report test'!$N$2:$N$2298)))+SUMIF(Balances!$A$7:$A$313,$A322,Balances!$V$7:$V$313)</f>
        <v>0</v>
      </c>
      <c r="AK322" s="148"/>
      <c r="AL322" s="148"/>
      <c r="AM322" s="149"/>
      <c r="AN322" s="147">
        <f>SUMIF(Balances!$A$5:$A$313,$A322,Balances!$O$5:$O$313)-SUMIF(Funding!$A$6:$A$294,$A322,Funding!$K$6:$K$294)</f>
        <v>0</v>
      </c>
      <c r="AO322" s="148"/>
      <c r="AP322" s="148"/>
      <c r="AQ322" s="149"/>
      <c r="AS322" s="23">
        <f>SUM(D322:AQ323)</f>
        <v>0</v>
      </c>
      <c r="AT322" s="42"/>
      <c r="AU322" s="23">
        <f>SUM(AS322:AT322)</f>
        <v>0</v>
      </c>
      <c r="AW322" s="23">
        <f>SUM(AN322:AQ323)</f>
        <v>0</v>
      </c>
      <c r="AX322" s="23">
        <f>SUM(H322:K323)</f>
        <v>0</v>
      </c>
      <c r="AY322" s="23">
        <f>SUM(L322:O323)</f>
        <v>0</v>
      </c>
      <c r="AZ322" s="23">
        <f>SUM(P322:S323)</f>
        <v>0</v>
      </c>
      <c r="BA322" s="23">
        <f>SUM(T322:W323)</f>
        <v>0</v>
      </c>
      <c r="BB322" s="23">
        <f>SUM(X322:AA323)</f>
        <v>0</v>
      </c>
      <c r="BC322" s="23">
        <f>SUM(AB322:AE323)</f>
        <v>0</v>
      </c>
      <c r="BD322" s="23">
        <f>SUM(AF322:AI323)</f>
        <v>0</v>
      </c>
      <c r="BE322" s="23">
        <f>SUM(AJ322:AM323)</f>
        <v>0</v>
      </c>
      <c r="BF322" s="23">
        <f>SUM(AW322:BE322)</f>
        <v>0</v>
      </c>
      <c r="BG322" s="23">
        <f>SUM(AS322-BF322)</f>
        <v>0</v>
      </c>
      <c r="BH322" s="23">
        <f>SUM(AW322:BD322)</f>
        <v>0</v>
      </c>
      <c r="BJ322" s="23">
        <f t="shared" si="110"/>
        <v>0</v>
      </c>
      <c r="BK322" s="23">
        <f t="shared" si="111"/>
        <v>0</v>
      </c>
      <c r="BL322" s="23">
        <f t="shared" si="112"/>
        <v>0</v>
      </c>
      <c r="BM322" s="23">
        <f t="shared" si="113"/>
        <v>0</v>
      </c>
      <c r="BN322" s="23">
        <f t="shared" si="114"/>
        <v>0</v>
      </c>
      <c r="BO322" s="23">
        <f t="shared" si="115"/>
        <v>0</v>
      </c>
      <c r="BP322" s="23">
        <f t="shared" si="116"/>
        <v>0</v>
      </c>
      <c r="BQ322" s="23">
        <f t="shared" si="117"/>
        <v>0</v>
      </c>
      <c r="BR322" s="23">
        <f t="shared" si="129"/>
        <v>0</v>
      </c>
      <c r="BS322" s="23">
        <f t="shared" si="130"/>
        <v>0</v>
      </c>
      <c r="BT322" s="23">
        <f t="shared" si="131"/>
        <v>0</v>
      </c>
      <c r="BX322" s="73">
        <v>3222</v>
      </c>
      <c r="BY322" s="25" t="s">
        <v>1133</v>
      </c>
      <c r="BZ322" s="23">
        <f t="shared" si="118"/>
        <v>0</v>
      </c>
      <c r="CA322" s="130">
        <f t="shared" si="119"/>
        <v>0</v>
      </c>
      <c r="CB322" s="156">
        <f t="shared" si="120"/>
        <v>0</v>
      </c>
      <c r="CC322" s="156">
        <f t="shared" si="121"/>
        <v>0</v>
      </c>
      <c r="CD322" s="156">
        <f t="shared" si="122"/>
        <v>0</v>
      </c>
      <c r="CE322" s="156">
        <f t="shared" si="123"/>
        <v>0</v>
      </c>
      <c r="CG322" s="156">
        <f t="shared" si="124"/>
        <v>0</v>
      </c>
      <c r="CH322" s="156">
        <f t="shared" si="125"/>
        <v>0</v>
      </c>
      <c r="CJ322" s="204" t="str">
        <f t="shared" si="126"/>
        <v>ok</v>
      </c>
      <c r="CK322" s="205">
        <f t="shared" si="134"/>
        <v>0</v>
      </c>
      <c r="CL322">
        <f t="shared" si="132"/>
        <v>0</v>
      </c>
      <c r="CN322" s="216">
        <f t="shared" si="127"/>
        <v>0</v>
      </c>
      <c r="CO322" s="216">
        <f t="shared" si="128"/>
        <v>0</v>
      </c>
      <c r="CP322" s="216">
        <f t="shared" si="133"/>
        <v>0</v>
      </c>
      <c r="CQ322" s="156">
        <f t="shared" si="109"/>
        <v>0</v>
      </c>
    </row>
    <row r="323" spans="1:95" x14ac:dyDescent="0.2">
      <c r="A323" s="73">
        <v>3222</v>
      </c>
      <c r="B323" s="25" t="s">
        <v>1133</v>
      </c>
      <c r="C323" s="25" t="s">
        <v>703</v>
      </c>
      <c r="D323" s="78">
        <f t="array" ref="D323">SUM(IF('SAP report test'!$A$2:$A$2298=$A323,IF('SAP report test'!$D$2:$D$2298=D$3,'SAP report test'!$N$2:$N$2298)))-SUM(H323,L323,P323,T323,X323,AB323,AF323,AJ323,AN323)</f>
        <v>0</v>
      </c>
      <c r="E323" s="78">
        <f t="array" ref="E323">SUM(IF('SAP report test'!$A$2:$A$2298=$A323,IF('SAP report test'!$D$2:$D$2298=E$3,'SAP report test'!$N$2:$N$2298)))-SUM(I323,M323,Q323,U323,Y323,AC323,AG323,AK323,AO323)</f>
        <v>0</v>
      </c>
      <c r="F323" s="78">
        <f t="array" ref="F323">SUM(IF('SAP report test'!$A$2:$A$2298=$A323,IF('SAP report test'!$D$2:$D$2298=F$3,'SAP report test'!$N$2:$N$2298)))-SUM(J323,N323,R323,V323,Z323,AD323,AH323,AL323,AP323)</f>
        <v>0</v>
      </c>
      <c r="G323" s="78">
        <f t="array" ref="G323">SUM(IF('SAP report test'!$A$2:$A$2298=$A323,IF('SAP report test'!$D$2:$D$2298=G$3,'SAP report test'!$N$2:$N$2298)))-SUM(K323,O323,S323,W323,AA323,AE323,AI323,AM323,AQ323)</f>
        <v>0</v>
      </c>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S323" s="23"/>
      <c r="AT323" s="42"/>
      <c r="BJ323" s="23">
        <f t="shared" si="110"/>
        <v>0</v>
      </c>
      <c r="BK323" s="23">
        <f t="shared" si="111"/>
        <v>0</v>
      </c>
      <c r="BL323" s="23">
        <f t="shared" si="112"/>
        <v>0</v>
      </c>
      <c r="BM323" s="23">
        <f t="shared" si="113"/>
        <v>0</v>
      </c>
      <c r="BN323" s="23">
        <f t="shared" si="114"/>
        <v>0</v>
      </c>
      <c r="BO323" s="23">
        <f t="shared" si="115"/>
        <v>0</v>
      </c>
      <c r="BP323" s="23">
        <f t="shared" si="116"/>
        <v>0</v>
      </c>
      <c r="BQ323" s="23">
        <f t="shared" si="117"/>
        <v>0</v>
      </c>
      <c r="BR323" s="23">
        <f t="shared" si="129"/>
        <v>0</v>
      </c>
      <c r="BS323" s="23">
        <f t="shared" si="130"/>
        <v>0</v>
      </c>
      <c r="BT323" s="23">
        <f t="shared" si="131"/>
        <v>0</v>
      </c>
      <c r="BX323" s="73">
        <v>3222</v>
      </c>
      <c r="BY323" s="25" t="s">
        <v>1133</v>
      </c>
      <c r="BZ323" s="23">
        <f t="shared" si="118"/>
        <v>0</v>
      </c>
      <c r="CA323" s="130">
        <f t="shared" si="119"/>
        <v>0</v>
      </c>
      <c r="CB323" s="156">
        <f t="shared" si="120"/>
        <v>0</v>
      </c>
      <c r="CC323" s="156">
        <f t="shared" si="121"/>
        <v>0</v>
      </c>
      <c r="CD323" s="156">
        <f t="shared" si="122"/>
        <v>0</v>
      </c>
      <c r="CE323" s="156">
        <f t="shared" si="123"/>
        <v>0</v>
      </c>
      <c r="CG323" s="156">
        <f t="shared" si="124"/>
        <v>0</v>
      </c>
      <c r="CH323" s="156">
        <f t="shared" si="125"/>
        <v>0</v>
      </c>
      <c r="CJ323" s="204" t="str">
        <f t="shared" si="126"/>
        <v>ok</v>
      </c>
      <c r="CK323" s="205">
        <f t="shared" si="134"/>
        <v>0</v>
      </c>
      <c r="CL323">
        <f t="shared" si="132"/>
        <v>0</v>
      </c>
      <c r="CN323" s="216">
        <f t="shared" si="127"/>
        <v>0</v>
      </c>
      <c r="CO323" s="216">
        <f t="shared" si="128"/>
        <v>0</v>
      </c>
      <c r="CP323" s="216">
        <f t="shared" si="133"/>
        <v>0</v>
      </c>
      <c r="CQ323" s="156">
        <f t="shared" si="109"/>
        <v>0</v>
      </c>
    </row>
    <row r="324" spans="1:95" x14ac:dyDescent="0.2">
      <c r="A324" s="73">
        <v>3223</v>
      </c>
      <c r="B324" s="25" t="s">
        <v>1134</v>
      </c>
      <c r="C324" s="25" t="s">
        <v>702</v>
      </c>
      <c r="D324" s="78"/>
      <c r="E324" s="78"/>
      <c r="F324" s="78"/>
      <c r="G324" s="78"/>
      <c r="H324" s="147">
        <f t="array" ref="H324">SUM(IF('SAP report test'!$A$2:$A$2298=$A324,IF('SAP report test'!$D$2:$D$2298="CI04",'SAP report test'!$N$2:$N$2298)))</f>
        <v>0</v>
      </c>
      <c r="I324" s="148"/>
      <c r="J324" s="148"/>
      <c r="K324" s="149"/>
      <c r="L324" s="147">
        <f>SUMIF(Balances!$A$5:$A$313,$A324,Balances!$P$5:$P$313)-SUMIF(Funding!$A$6:$A$294,$A324,Funding!$D$6:$D$294)</f>
        <v>0</v>
      </c>
      <c r="M324" s="148"/>
      <c r="N324" s="148"/>
      <c r="O324" s="149"/>
      <c r="P324" s="147">
        <f>SUMIF(Balances!$A$5:$A$313,$A324,Balances!$Q$5:$Q$313)-SUMIF(Funding!$A$6:$A$294,$A324,Funding!$E$6:$E$294)</f>
        <v>0</v>
      </c>
      <c r="Q324" s="148"/>
      <c r="R324" s="148"/>
      <c r="S324" s="149"/>
      <c r="T324" s="147">
        <f>SUMIF(Balances!$A$5:$A$313,$A324,Balances!$R$5:$R$313)-SUMIF(Funding!$A$6:$A$294,$A324,Funding!$F$6:$F$294)</f>
        <v>0</v>
      </c>
      <c r="U324" s="148"/>
      <c r="V324" s="148"/>
      <c r="W324" s="149"/>
      <c r="X324" s="147">
        <f>SUMIF(Balances!$A$7:$A$313,$A324,Balances!$S$7:$S$313)</f>
        <v>0</v>
      </c>
      <c r="Y324" s="148"/>
      <c r="Z324" s="148"/>
      <c r="AA324" s="149"/>
      <c r="AB324" s="147">
        <f>SUMIF(Balances!$A$7:$A$313,$A324,Balances!$T$7:$T$313)</f>
        <v>0</v>
      </c>
      <c r="AC324" s="148"/>
      <c r="AD324" s="148"/>
      <c r="AE324" s="149"/>
      <c r="AF324" s="147"/>
      <c r="AG324" s="148"/>
      <c r="AH324" s="148"/>
      <c r="AI324" s="149"/>
      <c r="AJ324" s="147">
        <f t="array" ref="AJ324">SUM(IF('SAP report test'!$A$2:$A$2298=$A324,IF('SAP report test'!$D$2:$D$2298="CI03",'SAP report test'!$N$2:$N$2298)))+SUMIF(Balances!$A$7:$A$313,$A324,Balances!$V$7:$V$313)</f>
        <v>0</v>
      </c>
      <c r="AK324" s="148"/>
      <c r="AL324" s="148"/>
      <c r="AM324" s="149"/>
      <c r="AN324" s="147">
        <f>SUMIF(Balances!$A$5:$A$313,$A324,Balances!$O$5:$O$313)-SUMIF(Funding!$A$6:$A$294,$A324,Funding!$K$6:$K$294)</f>
        <v>-25689.5</v>
      </c>
      <c r="AO324" s="148"/>
      <c r="AP324" s="148"/>
      <c r="AQ324" s="149"/>
      <c r="AS324" s="23">
        <f>SUM(D324:AQ325)</f>
        <v>-25689.5</v>
      </c>
      <c r="AT324" s="130"/>
      <c r="AU324" s="23">
        <f>SUM(AS324:AT324)</f>
        <v>-25689.5</v>
      </c>
      <c r="AW324" s="23">
        <f>SUM(AN324:AQ325)</f>
        <v>-25689.5</v>
      </c>
      <c r="AX324" s="23">
        <f>SUM(H324:K325)</f>
        <v>0</v>
      </c>
      <c r="AY324" s="23">
        <f>SUM(L324:O325)</f>
        <v>0</v>
      </c>
      <c r="AZ324" s="23">
        <f>SUM(P324:S325)</f>
        <v>0</v>
      </c>
      <c r="BA324" s="23">
        <f>SUM(T324:W325)</f>
        <v>0</v>
      </c>
      <c r="BB324" s="23">
        <f>SUM(X324:AA325)</f>
        <v>0</v>
      </c>
      <c r="BC324" s="23">
        <f>SUM(AB324:AE325)</f>
        <v>0</v>
      </c>
      <c r="BD324" s="23">
        <f>SUM(AF324:AI325)</f>
        <v>0</v>
      </c>
      <c r="BE324" s="23">
        <f>SUM(AJ324:AM325)</f>
        <v>0</v>
      </c>
      <c r="BF324" s="23">
        <f>SUM(AW324:BE324)</f>
        <v>-25689.5</v>
      </c>
      <c r="BG324" s="23">
        <f>SUM(AS324-BF324)</f>
        <v>0</v>
      </c>
      <c r="BH324" s="23">
        <f>SUM(AW324:BD324)</f>
        <v>-25689.5</v>
      </c>
      <c r="BJ324" s="23">
        <f t="shared" si="110"/>
        <v>-25689.5</v>
      </c>
      <c r="BK324" s="23">
        <f t="shared" si="111"/>
        <v>0</v>
      </c>
      <c r="BL324" s="23">
        <f t="shared" si="112"/>
        <v>0</v>
      </c>
      <c r="BM324" s="23">
        <f t="shared" si="113"/>
        <v>0</v>
      </c>
      <c r="BN324" s="23">
        <f t="shared" si="114"/>
        <v>0</v>
      </c>
      <c r="BO324" s="23">
        <f t="shared" si="115"/>
        <v>0</v>
      </c>
      <c r="BP324" s="23">
        <f t="shared" si="116"/>
        <v>0</v>
      </c>
      <c r="BQ324" s="23">
        <f t="shared" si="117"/>
        <v>0</v>
      </c>
      <c r="BR324" s="23">
        <f t="shared" si="129"/>
        <v>-25689.5</v>
      </c>
      <c r="BS324" s="23">
        <f t="shared" si="130"/>
        <v>0</v>
      </c>
      <c r="BT324" s="23">
        <f t="shared" si="131"/>
        <v>-25689.5</v>
      </c>
      <c r="BX324" s="73">
        <v>3223</v>
      </c>
      <c r="BY324" s="25" t="s">
        <v>1134</v>
      </c>
      <c r="BZ324" s="23">
        <f t="shared" si="118"/>
        <v>-25689.5</v>
      </c>
      <c r="CA324" s="130">
        <f t="shared" si="119"/>
        <v>0</v>
      </c>
      <c r="CB324" s="156">
        <f t="shared" si="120"/>
        <v>-25689.5</v>
      </c>
      <c r="CC324" s="156">
        <f t="shared" si="121"/>
        <v>-25690</v>
      </c>
      <c r="CD324" s="156">
        <f t="shared" si="122"/>
        <v>0</v>
      </c>
      <c r="CE324" s="156">
        <f t="shared" si="123"/>
        <v>-25690</v>
      </c>
      <c r="CG324" s="156">
        <f t="shared" si="124"/>
        <v>0.5</v>
      </c>
      <c r="CH324" s="156">
        <f t="shared" si="125"/>
        <v>0</v>
      </c>
      <c r="CJ324" s="204" t="str">
        <f t="shared" si="126"/>
        <v>ok</v>
      </c>
      <c r="CK324" s="205">
        <f t="shared" si="134"/>
        <v>0</v>
      </c>
      <c r="CL324">
        <f t="shared" si="132"/>
        <v>0</v>
      </c>
      <c r="CN324" s="216">
        <f t="shared" si="127"/>
        <v>-25689.5</v>
      </c>
      <c r="CO324" s="216">
        <f t="shared" si="128"/>
        <v>0</v>
      </c>
      <c r="CP324" s="216">
        <f t="shared" si="133"/>
        <v>-25689.5</v>
      </c>
      <c r="CQ324" s="156">
        <f t="shared" ref="CQ324:CQ369" si="135">SUM(BF324-CP324)</f>
        <v>0</v>
      </c>
    </row>
    <row r="325" spans="1:95" x14ac:dyDescent="0.2">
      <c r="A325" s="73">
        <v>3223</v>
      </c>
      <c r="B325" s="25" t="s">
        <v>1134</v>
      </c>
      <c r="C325" s="25" t="s">
        <v>703</v>
      </c>
      <c r="D325" s="78">
        <f t="array" ref="D325">SUM(IF('SAP report test'!$A$2:$A$2298=$A325,IF('SAP report test'!$D$2:$D$2298=D$3,'SAP report test'!$N$2:$N$2298)))-SUM(H325,L325,P325,T325,X325,AB325,AF325,AJ325,AN325)</f>
        <v>0</v>
      </c>
      <c r="E325" s="78">
        <f t="array" ref="E325">SUM(IF('SAP report test'!$A$2:$A$2298=$A325,IF('SAP report test'!$D$2:$D$2298=E$3,'SAP report test'!$N$2:$N$2298)))-SUM(I325,M325,Q325,U325,Y325,AC325,AG325,AK325,AO325)</f>
        <v>0</v>
      </c>
      <c r="F325" s="78">
        <f t="array" ref="F325">SUM(IF('SAP report test'!$A$2:$A$2298=$A325,IF('SAP report test'!$D$2:$D$2298=F$3,'SAP report test'!$N$2:$N$2298)))-SUM(J325,N325,R325,V325,Z325,AD325,AH325,AL325,AP325)</f>
        <v>0</v>
      </c>
      <c r="G325" s="78">
        <f t="array" ref="G325">SUM(IF('SAP report test'!$A$2:$A$2298=$A325,IF('SAP report test'!$D$2:$D$2298=G$3,'SAP report test'!$N$2:$N$2298)))-SUM(K325,O325,S325,W325,AA325,AE325,AI325,AM325,AQ325)</f>
        <v>0</v>
      </c>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S325" s="23"/>
      <c r="AT325" s="42"/>
      <c r="BJ325" s="23">
        <f t="shared" ref="BJ325:BJ388" si="136">SUM(AW325)</f>
        <v>0</v>
      </c>
      <c r="BK325" s="23">
        <f t="shared" ref="BK325:BK388" si="137">SUM(AY325)</f>
        <v>0</v>
      </c>
      <c r="BL325" s="23">
        <f t="shared" ref="BL325:BL388" si="138">SUM(AZ325)</f>
        <v>0</v>
      </c>
      <c r="BM325" s="23">
        <f t="shared" ref="BM325:BM388" si="139">SUM(BA325)</f>
        <v>0</v>
      </c>
      <c r="BN325" s="23">
        <f t="shared" ref="BN325:BN388" si="140">SUM(BB325)</f>
        <v>0</v>
      </c>
      <c r="BO325" s="23">
        <f t="shared" ref="BO325:BO388" si="141">SUM(BC325)</f>
        <v>0</v>
      </c>
      <c r="BP325" s="23">
        <f t="shared" ref="BP325:BP387" si="142">SUM(BD325)</f>
        <v>0</v>
      </c>
      <c r="BQ325" s="23">
        <f t="shared" ref="BQ325:BQ388" si="143">SUM(BE325)</f>
        <v>0</v>
      </c>
      <c r="BR325" s="23">
        <f t="shared" si="129"/>
        <v>0</v>
      </c>
      <c r="BS325" s="23">
        <f t="shared" si="130"/>
        <v>0</v>
      </c>
      <c r="BT325" s="23">
        <f t="shared" si="131"/>
        <v>0</v>
      </c>
      <c r="BX325" s="73">
        <v>3223</v>
      </c>
      <c r="BY325" s="25" t="s">
        <v>1134</v>
      </c>
      <c r="BZ325" s="23">
        <f t="shared" ref="BZ325:BZ388" si="144">SUM(BT325)</f>
        <v>0</v>
      </c>
      <c r="CA325" s="130">
        <f t="shared" ref="CA325:CA388" si="145">SUM(BQ325)</f>
        <v>0</v>
      </c>
      <c r="CB325" s="156">
        <f t="shared" ref="CB325:CB388" si="146">SUM(BZ325:CA325)</f>
        <v>0</v>
      </c>
      <c r="CC325" s="156">
        <f t="shared" ref="CC325:CC388" si="147">ROUND(BZ325,0)</f>
        <v>0</v>
      </c>
      <c r="CD325" s="156">
        <f t="shared" ref="CD325:CD388" si="148">ROUND(CA325,0)</f>
        <v>0</v>
      </c>
      <c r="CE325" s="156">
        <f t="shared" ref="CE325:CE388" si="149">SUM(CC325:CD325)</f>
        <v>0</v>
      </c>
      <c r="CG325" s="156">
        <f t="shared" ref="CG325:CG388" si="150">SUM(BH325,-CC325)</f>
        <v>0</v>
      </c>
      <c r="CH325" s="156">
        <f t="shared" ref="CH325:CH388" si="151">SUM(BE325-CD325)</f>
        <v>0</v>
      </c>
      <c r="CJ325" s="204" t="str">
        <f t="shared" ref="CJ325:CJ388" si="152">IF(CE325&gt;0,"Deficit","ok")</f>
        <v>ok</v>
      </c>
      <c r="CK325" s="205">
        <f t="shared" si="134"/>
        <v>0</v>
      </c>
      <c r="CL325">
        <f t="shared" si="132"/>
        <v>0</v>
      </c>
      <c r="CN325" s="216">
        <f t="shared" ref="CN325:CN388" si="153">SUM(BH325)</f>
        <v>0</v>
      </c>
      <c r="CO325" s="216">
        <f t="shared" ref="CO325:CO388" si="154">SUM(BQ325)</f>
        <v>0</v>
      </c>
      <c r="CP325" s="216">
        <f t="shared" si="133"/>
        <v>0</v>
      </c>
      <c r="CQ325" s="156">
        <f t="shared" si="135"/>
        <v>0</v>
      </c>
    </row>
    <row r="326" spans="1:95" x14ac:dyDescent="0.2">
      <c r="A326" s="73">
        <v>3224</v>
      </c>
      <c r="B326" s="25" t="s">
        <v>1111</v>
      </c>
      <c r="C326" s="25" t="s">
        <v>702</v>
      </c>
      <c r="D326" s="78"/>
      <c r="E326" s="78"/>
      <c r="F326" s="78"/>
      <c r="G326" s="78"/>
      <c r="H326" s="147">
        <f t="array" ref="H326">SUM(IF('SAP report test'!$A$2:$A$2298=$A326,IF('SAP report test'!$D$2:$D$2298="CI04",'SAP report test'!$N$2:$N$2298)))</f>
        <v>0</v>
      </c>
      <c r="I326" s="148"/>
      <c r="J326" s="148"/>
      <c r="K326" s="149"/>
      <c r="L326" s="147">
        <f>SUMIF(Balances!$A$5:$A$313,$A326,Balances!$P$5:$P$313)-SUMIF(Funding!$A$6:$A$294,$A326,Funding!$D$6:$D$294)</f>
        <v>0</v>
      </c>
      <c r="M326" s="148"/>
      <c r="N326" s="148"/>
      <c r="O326" s="149"/>
      <c r="P326" s="147">
        <f>SUMIF(Balances!$A$5:$A$313,$A326,Balances!$Q$5:$Q$313)-SUMIF(Funding!$A$6:$A$294,$A326,Funding!$E$6:$E$294)</f>
        <v>0</v>
      </c>
      <c r="Q326" s="148"/>
      <c r="R326" s="148"/>
      <c r="S326" s="149"/>
      <c r="T326" s="147">
        <f>SUMIF(Balances!$A$5:$A$313,$A326,Balances!$R$5:$R$313)-SUMIF(Funding!$A$6:$A$294,$A326,Funding!$F$6:$F$294)</f>
        <v>0</v>
      </c>
      <c r="U326" s="148"/>
      <c r="V326" s="148"/>
      <c r="W326" s="149"/>
      <c r="X326" s="147">
        <f>SUMIF(Balances!$A$7:$A$313,$A326,Balances!$S$7:$S$313)</f>
        <v>0</v>
      </c>
      <c r="Y326" s="148"/>
      <c r="Z326" s="148"/>
      <c r="AA326" s="149"/>
      <c r="AB326" s="147">
        <f>SUMIF(Balances!$A$7:$A$313,$A326,Balances!$T$7:$T$313)</f>
        <v>0</v>
      </c>
      <c r="AC326" s="148"/>
      <c r="AD326" s="148"/>
      <c r="AE326" s="149"/>
      <c r="AF326" s="147"/>
      <c r="AG326" s="148"/>
      <c r="AH326" s="148"/>
      <c r="AI326" s="149"/>
      <c r="AJ326" s="147">
        <f t="array" ref="AJ326">SUM(IF('SAP report test'!$A$2:$A$2298=$A326,IF('SAP report test'!$D$2:$D$2298="CI03",'SAP report test'!$N$2:$N$2298)))+SUMIF(Balances!$A$7:$A$313,$A326,Balances!$V$7:$V$313)</f>
        <v>0</v>
      </c>
      <c r="AK326" s="148"/>
      <c r="AL326" s="148"/>
      <c r="AM326" s="149"/>
      <c r="AN326" s="147">
        <f>SUMIF(Balances!$A$5:$A$313,$A326,Balances!$O$5:$O$313)-SUMIF(Funding!$A$6:$A$294,$A326,Funding!$K$6:$K$294)</f>
        <v>0</v>
      </c>
      <c r="AO326" s="148"/>
      <c r="AP326" s="148"/>
      <c r="AQ326" s="149"/>
      <c r="AS326" s="23">
        <f>SUM(D326:AQ327)</f>
        <v>0</v>
      </c>
      <c r="AT326" s="42"/>
      <c r="AU326" s="23">
        <f>SUM(AS326:AT326)</f>
        <v>0</v>
      </c>
      <c r="AW326" s="23">
        <f>SUM(AN326:AQ327)</f>
        <v>0</v>
      </c>
      <c r="AX326" s="23">
        <f>SUM(H326:K327)</f>
        <v>0</v>
      </c>
      <c r="AY326" s="23">
        <f>SUM(L326:O327)</f>
        <v>0</v>
      </c>
      <c r="AZ326" s="23">
        <f>SUM(P326:S327)</f>
        <v>0</v>
      </c>
      <c r="BA326" s="23">
        <f>SUM(T326:W327)</f>
        <v>0</v>
      </c>
      <c r="BB326" s="23">
        <f>SUM(X326:AA327)</f>
        <v>0</v>
      </c>
      <c r="BC326" s="23">
        <f>SUM(AB326:AE327)</f>
        <v>0</v>
      </c>
      <c r="BD326" s="23">
        <f>SUM(AF326:AI327)</f>
        <v>0</v>
      </c>
      <c r="BE326" s="23">
        <f>SUM(AJ326:AM327)</f>
        <v>0</v>
      </c>
      <c r="BF326" s="23">
        <f>SUM(AW326:BE326)</f>
        <v>0</v>
      </c>
      <c r="BG326" s="23">
        <f>SUM(AS326-BF326)</f>
        <v>0</v>
      </c>
      <c r="BH326" s="23">
        <f>SUM(AW326:BD326)</f>
        <v>0</v>
      </c>
      <c r="BJ326" s="23">
        <f t="shared" si="136"/>
        <v>0</v>
      </c>
      <c r="BK326" s="23">
        <f t="shared" si="137"/>
        <v>0</v>
      </c>
      <c r="BL326" s="23">
        <f t="shared" si="138"/>
        <v>0</v>
      </c>
      <c r="BM326" s="23">
        <f t="shared" si="139"/>
        <v>0</v>
      </c>
      <c r="BN326" s="23">
        <f t="shared" si="140"/>
        <v>0</v>
      </c>
      <c r="BO326" s="23">
        <f t="shared" si="141"/>
        <v>0</v>
      </c>
      <c r="BP326" s="23">
        <f t="shared" si="142"/>
        <v>0</v>
      </c>
      <c r="BQ326" s="23">
        <f t="shared" si="143"/>
        <v>0</v>
      </c>
      <c r="BR326" s="23">
        <f t="shared" si="129"/>
        <v>0</v>
      </c>
      <c r="BS326" s="23">
        <f t="shared" si="130"/>
        <v>0</v>
      </c>
      <c r="BT326" s="23">
        <f t="shared" si="131"/>
        <v>0</v>
      </c>
      <c r="BX326" s="73">
        <v>3224</v>
      </c>
      <c r="BY326" s="25" t="s">
        <v>1111</v>
      </c>
      <c r="BZ326" s="23">
        <f t="shared" si="144"/>
        <v>0</v>
      </c>
      <c r="CA326" s="130">
        <f t="shared" si="145"/>
        <v>0</v>
      </c>
      <c r="CB326" s="156">
        <f t="shared" si="146"/>
        <v>0</v>
      </c>
      <c r="CC326" s="156">
        <f t="shared" si="147"/>
        <v>0</v>
      </c>
      <c r="CD326" s="156">
        <f t="shared" si="148"/>
        <v>0</v>
      </c>
      <c r="CE326" s="156">
        <f t="shared" si="149"/>
        <v>0</v>
      </c>
      <c r="CG326" s="156">
        <f t="shared" si="150"/>
        <v>0</v>
      </c>
      <c r="CH326" s="156">
        <f t="shared" si="151"/>
        <v>0</v>
      </c>
      <c r="CJ326" s="204" t="str">
        <f t="shared" si="152"/>
        <v>ok</v>
      </c>
      <c r="CK326" s="205">
        <f t="shared" si="134"/>
        <v>0</v>
      </c>
      <c r="CL326">
        <f t="shared" si="132"/>
        <v>0</v>
      </c>
      <c r="CN326" s="216">
        <f t="shared" si="153"/>
        <v>0</v>
      </c>
      <c r="CO326" s="216">
        <f t="shared" si="154"/>
        <v>0</v>
      </c>
      <c r="CP326" s="216">
        <f t="shared" si="133"/>
        <v>0</v>
      </c>
      <c r="CQ326" s="156">
        <f t="shared" si="135"/>
        <v>0</v>
      </c>
    </row>
    <row r="327" spans="1:95" x14ac:dyDescent="0.2">
      <c r="A327" s="73">
        <v>3224</v>
      </c>
      <c r="B327" s="25" t="s">
        <v>1111</v>
      </c>
      <c r="C327" s="25" t="s">
        <v>703</v>
      </c>
      <c r="D327" s="78">
        <f t="array" ref="D327">SUM(IF('SAP report test'!$A$2:$A$2298=$A327,IF('SAP report test'!$D$2:$D$2298=D$3,'SAP report test'!$N$2:$N$2298)))-SUM(H327,L327,P327,T327,X327,AB327,AF327,AJ327,AN327)</f>
        <v>0</v>
      </c>
      <c r="E327" s="78">
        <f t="array" ref="E327">SUM(IF('SAP report test'!$A$2:$A$2298=$A327,IF('SAP report test'!$D$2:$D$2298=E$3,'SAP report test'!$N$2:$N$2298)))-SUM(I327,M327,Q327,U327,Y327,AC327,AG327,AK327,AO327)</f>
        <v>0</v>
      </c>
      <c r="F327" s="78">
        <f t="array" ref="F327">SUM(IF('SAP report test'!$A$2:$A$2298=$A327,IF('SAP report test'!$D$2:$D$2298=F$3,'SAP report test'!$N$2:$N$2298)))-SUM(J327,N327,R327,V327,Z327,AD327,AH327,AL327,AP327)</f>
        <v>0</v>
      </c>
      <c r="G327" s="78">
        <f t="array" ref="G327">SUM(IF('SAP report test'!$A$2:$A$2298=$A327,IF('SAP report test'!$D$2:$D$2298=G$3,'SAP report test'!$N$2:$N$2298)))-SUM(K327,O327,S327,W327,AA327,AE327,AI327,AM327,AQ327)</f>
        <v>0</v>
      </c>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S327" s="23"/>
      <c r="AT327" s="42"/>
      <c r="BJ327" s="23">
        <f t="shared" si="136"/>
        <v>0</v>
      </c>
      <c r="BK327" s="23">
        <f t="shared" si="137"/>
        <v>0</v>
      </c>
      <c r="BL327" s="23">
        <f t="shared" si="138"/>
        <v>0</v>
      </c>
      <c r="BM327" s="23">
        <f t="shared" si="139"/>
        <v>0</v>
      </c>
      <c r="BN327" s="23">
        <f t="shared" si="140"/>
        <v>0</v>
      </c>
      <c r="BO327" s="23">
        <f t="shared" si="141"/>
        <v>0</v>
      </c>
      <c r="BP327" s="23">
        <f t="shared" si="142"/>
        <v>0</v>
      </c>
      <c r="BQ327" s="23">
        <f t="shared" si="143"/>
        <v>0</v>
      </c>
      <c r="BR327" s="23">
        <f t="shared" si="129"/>
        <v>0</v>
      </c>
      <c r="BS327" s="23">
        <f t="shared" si="130"/>
        <v>0</v>
      </c>
      <c r="BT327" s="23">
        <f t="shared" si="131"/>
        <v>0</v>
      </c>
      <c r="BX327" s="73">
        <v>3224</v>
      </c>
      <c r="BY327" s="25" t="s">
        <v>1111</v>
      </c>
      <c r="BZ327" s="23">
        <f t="shared" si="144"/>
        <v>0</v>
      </c>
      <c r="CA327" s="130">
        <f t="shared" si="145"/>
        <v>0</v>
      </c>
      <c r="CB327" s="156">
        <f t="shared" si="146"/>
        <v>0</v>
      </c>
      <c r="CC327" s="156">
        <f t="shared" si="147"/>
        <v>0</v>
      </c>
      <c r="CD327" s="156">
        <f t="shared" si="148"/>
        <v>0</v>
      </c>
      <c r="CE327" s="156">
        <f t="shared" si="149"/>
        <v>0</v>
      </c>
      <c r="CG327" s="156">
        <f t="shared" si="150"/>
        <v>0</v>
      </c>
      <c r="CH327" s="156">
        <f t="shared" si="151"/>
        <v>0</v>
      </c>
      <c r="CJ327" s="204" t="str">
        <f t="shared" si="152"/>
        <v>ok</v>
      </c>
      <c r="CK327" s="205">
        <f t="shared" si="134"/>
        <v>0</v>
      </c>
      <c r="CL327">
        <f t="shared" si="132"/>
        <v>0</v>
      </c>
      <c r="CN327" s="216">
        <f t="shared" si="153"/>
        <v>0</v>
      </c>
      <c r="CO327" s="216">
        <f t="shared" si="154"/>
        <v>0</v>
      </c>
      <c r="CP327" s="216">
        <f t="shared" si="133"/>
        <v>0</v>
      </c>
      <c r="CQ327" s="156">
        <f t="shared" si="135"/>
        <v>0</v>
      </c>
    </row>
    <row r="328" spans="1:95" x14ac:dyDescent="0.2">
      <c r="A328" s="73">
        <v>3225</v>
      </c>
      <c r="B328" s="25" t="s">
        <v>1135</v>
      </c>
      <c r="C328" s="25" t="s">
        <v>702</v>
      </c>
      <c r="D328" s="78"/>
      <c r="E328" s="78"/>
      <c r="F328" s="78"/>
      <c r="G328" s="78"/>
      <c r="H328" s="147">
        <f t="array" ref="H328">SUM(IF('SAP report test'!$A$2:$A$2298=$A328,IF('SAP report test'!$D$2:$D$2298="CI04",'SAP report test'!$N$2:$N$2298)))</f>
        <v>0</v>
      </c>
      <c r="I328" s="148"/>
      <c r="J328" s="148"/>
      <c r="K328" s="149"/>
      <c r="L328" s="147">
        <f>SUMIF(Balances!$A$5:$A$313,$A328,Balances!$P$5:$P$313)-SUMIF(Funding!$A$6:$A$294,$A328,Funding!$D$6:$D$294)</f>
        <v>0</v>
      </c>
      <c r="M328" s="148"/>
      <c r="N328" s="148"/>
      <c r="O328" s="149"/>
      <c r="P328" s="147">
        <f>SUMIF(Balances!$A$5:$A$313,$A328,Balances!$Q$5:$Q$313)-SUMIF(Funding!$A$6:$A$294,$A328,Funding!$E$6:$E$294)</f>
        <v>0</v>
      </c>
      <c r="Q328" s="148"/>
      <c r="R328" s="148"/>
      <c r="S328" s="149"/>
      <c r="T328" s="147">
        <f>SUMIF(Balances!$A$5:$A$313,$A328,Balances!$R$5:$R$313)-SUMIF(Funding!$A$6:$A$294,$A328,Funding!$F$6:$F$294)</f>
        <v>0</v>
      </c>
      <c r="U328" s="148"/>
      <c r="V328" s="148"/>
      <c r="W328" s="149"/>
      <c r="X328" s="147">
        <f>SUMIF(Balances!$A$7:$A$313,$A328,Balances!$S$7:$S$313)</f>
        <v>0</v>
      </c>
      <c r="Y328" s="148"/>
      <c r="Z328" s="148"/>
      <c r="AA328" s="149"/>
      <c r="AB328" s="147">
        <f>SUMIF(Balances!$A$7:$A$313,$A328,Balances!$T$7:$T$313)</f>
        <v>0</v>
      </c>
      <c r="AC328" s="148"/>
      <c r="AD328" s="148"/>
      <c r="AE328" s="149"/>
      <c r="AF328" s="147"/>
      <c r="AG328" s="148"/>
      <c r="AH328" s="148"/>
      <c r="AI328" s="149"/>
      <c r="AJ328" s="147">
        <f t="array" ref="AJ328">SUM(IF('SAP report test'!$A$2:$A$2298=$A328,IF('SAP report test'!$D$2:$D$2298="CI03",'SAP report test'!$N$2:$N$2298)))+SUMIF(Balances!$A$7:$A$313,$A328,Balances!$V$7:$V$313)</f>
        <v>0</v>
      </c>
      <c r="AK328" s="148"/>
      <c r="AL328" s="148"/>
      <c r="AM328" s="149"/>
      <c r="AN328" s="147">
        <f>SUMIF(Balances!$A$5:$A$313,$A328,Balances!$O$5:$O$313)-SUMIF(Funding!$A$6:$A$294,$A328,Funding!$K$6:$K$294)</f>
        <v>0</v>
      </c>
      <c r="AO328" s="148"/>
      <c r="AP328" s="148"/>
      <c r="AQ328" s="149"/>
      <c r="AS328" s="23">
        <f>SUM(D328:AQ329)</f>
        <v>0</v>
      </c>
      <c r="AT328" s="42"/>
      <c r="AU328" s="23">
        <f>SUM(AS328:AT328)</f>
        <v>0</v>
      </c>
      <c r="AW328" s="23">
        <f>SUM(AN328:AQ329)</f>
        <v>0</v>
      </c>
      <c r="AX328" s="23">
        <f>SUM(H328:K329)</f>
        <v>0</v>
      </c>
      <c r="AY328" s="23">
        <f>SUM(L328:O329)</f>
        <v>0</v>
      </c>
      <c r="AZ328" s="23">
        <f>SUM(P328:S329)</f>
        <v>0</v>
      </c>
      <c r="BA328" s="23">
        <f>SUM(T328:W329)</f>
        <v>0</v>
      </c>
      <c r="BB328" s="23">
        <f>SUM(X328:AA329)</f>
        <v>0</v>
      </c>
      <c r="BC328" s="23">
        <f>SUM(AB328:AE329)</f>
        <v>0</v>
      </c>
      <c r="BD328" s="23">
        <f>SUM(AF328:AI329)</f>
        <v>0</v>
      </c>
      <c r="BE328" s="23">
        <f>SUM(AJ328:AM329)</f>
        <v>0</v>
      </c>
      <c r="BF328" s="23">
        <f>SUM(AW328:BE328)</f>
        <v>0</v>
      </c>
      <c r="BG328" s="23">
        <f>SUM(AS328-BF328)</f>
        <v>0</v>
      </c>
      <c r="BH328" s="23">
        <f>SUM(AW328:BD328)</f>
        <v>0</v>
      </c>
      <c r="BJ328" s="23">
        <f t="shared" si="136"/>
        <v>0</v>
      </c>
      <c r="BK328" s="23">
        <f t="shared" si="137"/>
        <v>0</v>
      </c>
      <c r="BL328" s="23">
        <f t="shared" si="138"/>
        <v>0</v>
      </c>
      <c r="BM328" s="23">
        <f t="shared" si="139"/>
        <v>0</v>
      </c>
      <c r="BN328" s="23">
        <f t="shared" si="140"/>
        <v>0</v>
      </c>
      <c r="BO328" s="23">
        <f t="shared" si="141"/>
        <v>0</v>
      </c>
      <c r="BP328" s="23">
        <f t="shared" si="142"/>
        <v>0</v>
      </c>
      <c r="BQ328" s="23">
        <f t="shared" si="143"/>
        <v>0</v>
      </c>
      <c r="BR328" s="23">
        <f t="shared" si="129"/>
        <v>0</v>
      </c>
      <c r="BS328" s="23">
        <f t="shared" si="130"/>
        <v>0</v>
      </c>
      <c r="BT328" s="23">
        <f t="shared" si="131"/>
        <v>0</v>
      </c>
      <c r="BX328" s="73">
        <v>3225</v>
      </c>
      <c r="BY328" s="25" t="s">
        <v>1135</v>
      </c>
      <c r="BZ328" s="23">
        <f t="shared" si="144"/>
        <v>0</v>
      </c>
      <c r="CA328" s="130">
        <f t="shared" si="145"/>
        <v>0</v>
      </c>
      <c r="CB328" s="156">
        <f t="shared" si="146"/>
        <v>0</v>
      </c>
      <c r="CC328" s="156">
        <f t="shared" si="147"/>
        <v>0</v>
      </c>
      <c r="CD328" s="156">
        <f t="shared" si="148"/>
        <v>0</v>
      </c>
      <c r="CE328" s="156">
        <f t="shared" si="149"/>
        <v>0</v>
      </c>
      <c r="CG328" s="156">
        <f t="shared" si="150"/>
        <v>0</v>
      </c>
      <c r="CH328" s="156">
        <f t="shared" si="151"/>
        <v>0</v>
      </c>
      <c r="CJ328" s="204" t="str">
        <f t="shared" si="152"/>
        <v>ok</v>
      </c>
      <c r="CK328" s="205">
        <f t="shared" si="134"/>
        <v>0</v>
      </c>
      <c r="CL328">
        <f t="shared" si="132"/>
        <v>0</v>
      </c>
      <c r="CN328" s="216">
        <f t="shared" si="153"/>
        <v>0</v>
      </c>
      <c r="CO328" s="216">
        <f t="shared" si="154"/>
        <v>0</v>
      </c>
      <c r="CP328" s="216">
        <f t="shared" si="133"/>
        <v>0</v>
      </c>
      <c r="CQ328" s="156">
        <f t="shared" si="135"/>
        <v>0</v>
      </c>
    </row>
    <row r="329" spans="1:95" x14ac:dyDescent="0.2">
      <c r="A329" s="73">
        <v>3225</v>
      </c>
      <c r="B329" s="25" t="s">
        <v>1135</v>
      </c>
      <c r="C329" s="25" t="s">
        <v>703</v>
      </c>
      <c r="D329" s="78">
        <f t="array" ref="D329">SUM(IF('SAP report test'!$A$2:$A$2298=$A329,IF('SAP report test'!$D$2:$D$2298=D$3,'SAP report test'!$N$2:$N$2298)))-SUM(H329,L329,P329,T329,X329,AB329,AF329,AJ329,AN329)</f>
        <v>0</v>
      </c>
      <c r="E329" s="78">
        <f t="array" ref="E329">SUM(IF('SAP report test'!$A$2:$A$2298=$A329,IF('SAP report test'!$D$2:$D$2298=E$3,'SAP report test'!$N$2:$N$2298)))-SUM(I329,M329,Q329,U329,Y329,AC329,AG329,AK329,AO329)</f>
        <v>0</v>
      </c>
      <c r="F329" s="78">
        <f t="array" ref="F329">SUM(IF('SAP report test'!$A$2:$A$2298=$A329,IF('SAP report test'!$D$2:$D$2298=F$3,'SAP report test'!$N$2:$N$2298)))-SUM(J329,N329,R329,V329,Z329,AD329,AH329,AL329,AP329)</f>
        <v>0</v>
      </c>
      <c r="G329" s="78">
        <f t="array" ref="G329">SUM(IF('SAP report test'!$A$2:$A$2298=$A329,IF('SAP report test'!$D$2:$D$2298=G$3,'SAP report test'!$N$2:$N$2298)))-SUM(K329,O329,S329,W329,AA329,AE329,AI329,AM329,AQ329)</f>
        <v>0</v>
      </c>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S329" s="23"/>
      <c r="AT329" s="42"/>
      <c r="BJ329" s="23">
        <f t="shared" si="136"/>
        <v>0</v>
      </c>
      <c r="BK329" s="23">
        <f t="shared" si="137"/>
        <v>0</v>
      </c>
      <c r="BL329" s="23">
        <f t="shared" si="138"/>
        <v>0</v>
      </c>
      <c r="BM329" s="23">
        <f t="shared" si="139"/>
        <v>0</v>
      </c>
      <c r="BN329" s="23">
        <f t="shared" si="140"/>
        <v>0</v>
      </c>
      <c r="BO329" s="23">
        <f t="shared" si="141"/>
        <v>0</v>
      </c>
      <c r="BP329" s="23">
        <f t="shared" si="142"/>
        <v>0</v>
      </c>
      <c r="BQ329" s="23">
        <f t="shared" si="143"/>
        <v>0</v>
      </c>
      <c r="BR329" s="23">
        <f t="shared" ref="BR329:BR392" si="155">SUM(BJ329:BQ329)</f>
        <v>0</v>
      </c>
      <c r="BS329" s="23">
        <f t="shared" ref="BS329:BS392" si="156">SUM(AS329-BR329)</f>
        <v>0</v>
      </c>
      <c r="BT329" s="23">
        <f t="shared" ref="BT329:BT392" si="157">SUM(BJ329:BP329)</f>
        <v>0</v>
      </c>
      <c r="BX329" s="73">
        <v>3225</v>
      </c>
      <c r="BY329" s="25" t="s">
        <v>1135</v>
      </c>
      <c r="BZ329" s="23">
        <f t="shared" si="144"/>
        <v>0</v>
      </c>
      <c r="CA329" s="130">
        <f t="shared" si="145"/>
        <v>0</v>
      </c>
      <c r="CB329" s="156">
        <f t="shared" si="146"/>
        <v>0</v>
      </c>
      <c r="CC329" s="156">
        <f t="shared" si="147"/>
        <v>0</v>
      </c>
      <c r="CD329" s="156">
        <f t="shared" si="148"/>
        <v>0</v>
      </c>
      <c r="CE329" s="156">
        <f t="shared" si="149"/>
        <v>0</v>
      </c>
      <c r="CG329" s="156">
        <f t="shared" si="150"/>
        <v>0</v>
      </c>
      <c r="CH329" s="156">
        <f t="shared" si="151"/>
        <v>0</v>
      </c>
      <c r="CJ329" s="204" t="str">
        <f t="shared" si="152"/>
        <v>ok</v>
      </c>
      <c r="CK329" s="205">
        <f t="shared" si="134"/>
        <v>0</v>
      </c>
      <c r="CL329">
        <f t="shared" ref="CL329:CL392" si="158">IF(CK329&gt;0,1,0)</f>
        <v>0</v>
      </c>
      <c r="CN329" s="216">
        <f t="shared" si="153"/>
        <v>0</v>
      </c>
      <c r="CO329" s="216">
        <f t="shared" si="154"/>
        <v>0</v>
      </c>
      <c r="CP329" s="216">
        <f t="shared" si="133"/>
        <v>0</v>
      </c>
      <c r="CQ329" s="156">
        <f t="shared" si="135"/>
        <v>0</v>
      </c>
    </row>
    <row r="330" spans="1:95" x14ac:dyDescent="0.2">
      <c r="A330" s="73">
        <v>3228</v>
      </c>
      <c r="B330" s="25" t="s">
        <v>1136</v>
      </c>
      <c r="C330" s="25" t="s">
        <v>702</v>
      </c>
      <c r="D330" s="78"/>
      <c r="E330" s="78"/>
      <c r="F330" s="78"/>
      <c r="G330" s="78"/>
      <c r="H330" s="147">
        <f t="array" ref="H330">SUM(IF('SAP report test'!$A$2:$A$2298=$A330,IF('SAP report test'!$D$2:$D$2298="CI04",'SAP report test'!$N$2:$N$2298)))</f>
        <v>0</v>
      </c>
      <c r="I330" s="148"/>
      <c r="J330" s="148"/>
      <c r="K330" s="149"/>
      <c r="L330" s="147">
        <f>SUMIF(Balances!$A$5:$A$313,$A330,Balances!$P$5:$P$313)-SUMIF(Funding!$A$6:$A$294,$A330,Funding!$D$6:$D$294)</f>
        <v>0</v>
      </c>
      <c r="M330" s="148"/>
      <c r="N330" s="148"/>
      <c r="O330" s="149"/>
      <c r="P330" s="147">
        <f>SUMIF(Balances!$A$5:$A$313,$A330,Balances!$Q$5:$Q$313)-SUMIF(Funding!$A$6:$A$294,$A330,Funding!$E$6:$E$294)</f>
        <v>0</v>
      </c>
      <c r="Q330" s="148"/>
      <c r="R330" s="148"/>
      <c r="S330" s="149"/>
      <c r="T330" s="147">
        <f>SUMIF(Balances!$A$5:$A$313,$A330,Balances!$R$5:$R$313)-SUMIF(Funding!$A$6:$A$294,$A330,Funding!$F$6:$F$294)</f>
        <v>0</v>
      </c>
      <c r="U330" s="148"/>
      <c r="V330" s="148"/>
      <c r="W330" s="149"/>
      <c r="X330" s="147">
        <f>SUMIF(Balances!$A$7:$A$313,$A330,Balances!$S$7:$S$313)</f>
        <v>0</v>
      </c>
      <c r="Y330" s="148"/>
      <c r="Z330" s="148"/>
      <c r="AA330" s="149"/>
      <c r="AB330" s="147">
        <f>SUMIF(Balances!$A$7:$A$313,$A330,Balances!$T$7:$T$313)</f>
        <v>0</v>
      </c>
      <c r="AC330" s="148"/>
      <c r="AD330" s="148"/>
      <c r="AE330" s="149"/>
      <c r="AF330" s="147"/>
      <c r="AG330" s="148"/>
      <c r="AH330" s="148"/>
      <c r="AI330" s="149"/>
      <c r="AJ330" s="147">
        <f t="array" ref="AJ330">SUM(IF('SAP report test'!$A$2:$A$2298=$A330,IF('SAP report test'!$D$2:$D$2298="CI03",'SAP report test'!$N$2:$N$2298)))+SUMIF(Balances!$A$7:$A$313,$A330,Balances!$V$7:$V$313)</f>
        <v>0</v>
      </c>
      <c r="AK330" s="148"/>
      <c r="AL330" s="148"/>
      <c r="AM330" s="149"/>
      <c r="AN330" s="147">
        <f>SUMIF(Balances!$A$5:$A$313,$A330,Balances!$O$5:$O$313)-SUMIF(Funding!$A$6:$A$294,$A330,Funding!$K$6:$K$294)</f>
        <v>0</v>
      </c>
      <c r="AO330" s="148"/>
      <c r="AP330" s="148"/>
      <c r="AQ330" s="149"/>
      <c r="AS330" s="23">
        <f>SUM(D330:AQ331)</f>
        <v>0</v>
      </c>
      <c r="AT330" s="42"/>
      <c r="AU330" s="23">
        <f>SUM(AS330:AT330)</f>
        <v>0</v>
      </c>
      <c r="AW330" s="23">
        <f>SUM(AN330:AQ331)</f>
        <v>0</v>
      </c>
      <c r="AX330" s="23">
        <f>SUM(H330:K331)</f>
        <v>0</v>
      </c>
      <c r="AY330" s="23">
        <f>SUM(L330:O331)</f>
        <v>0</v>
      </c>
      <c r="AZ330" s="23">
        <f>SUM(P330:S331)</f>
        <v>0</v>
      </c>
      <c r="BA330" s="23">
        <f>SUM(T330:W331)</f>
        <v>0</v>
      </c>
      <c r="BB330" s="23">
        <f>SUM(X330:AA331)</f>
        <v>0</v>
      </c>
      <c r="BC330" s="23">
        <f>SUM(AB330:AE331)</f>
        <v>0</v>
      </c>
      <c r="BD330" s="23">
        <f>SUM(AF330:AI331)</f>
        <v>0</v>
      </c>
      <c r="BE330" s="23">
        <f>SUM(AJ330:AM331)</f>
        <v>0</v>
      </c>
      <c r="BF330" s="23">
        <f>SUM(AW330:BE330)</f>
        <v>0</v>
      </c>
      <c r="BG330" s="23">
        <f>SUM(AS330-BF330)</f>
        <v>0</v>
      </c>
      <c r="BH330" s="23">
        <f>SUM(AW330:BD330)</f>
        <v>0</v>
      </c>
      <c r="BJ330" s="23">
        <f t="shared" si="136"/>
        <v>0</v>
      </c>
      <c r="BK330" s="23">
        <f t="shared" si="137"/>
        <v>0</v>
      </c>
      <c r="BL330" s="23">
        <f t="shared" si="138"/>
        <v>0</v>
      </c>
      <c r="BM330" s="23">
        <f t="shared" si="139"/>
        <v>0</v>
      </c>
      <c r="BN330" s="23">
        <f t="shared" si="140"/>
        <v>0</v>
      </c>
      <c r="BO330" s="23">
        <f t="shared" si="141"/>
        <v>0</v>
      </c>
      <c r="BP330" s="23">
        <f t="shared" si="142"/>
        <v>0</v>
      </c>
      <c r="BQ330" s="23">
        <f t="shared" si="143"/>
        <v>0</v>
      </c>
      <c r="BR330" s="23">
        <f t="shared" si="155"/>
        <v>0</v>
      </c>
      <c r="BS330" s="23">
        <f t="shared" si="156"/>
        <v>0</v>
      </c>
      <c r="BT330" s="23">
        <f t="shared" si="157"/>
        <v>0</v>
      </c>
      <c r="BX330" s="73">
        <v>3228</v>
      </c>
      <c r="BY330" s="25" t="s">
        <v>1136</v>
      </c>
      <c r="BZ330" s="23">
        <f t="shared" si="144"/>
        <v>0</v>
      </c>
      <c r="CA330" s="130">
        <f t="shared" si="145"/>
        <v>0</v>
      </c>
      <c r="CB330" s="156">
        <f t="shared" si="146"/>
        <v>0</v>
      </c>
      <c r="CC330" s="156">
        <f t="shared" si="147"/>
        <v>0</v>
      </c>
      <c r="CD330" s="156">
        <f t="shared" si="148"/>
        <v>0</v>
      </c>
      <c r="CE330" s="156">
        <f t="shared" si="149"/>
        <v>0</v>
      </c>
      <c r="CG330" s="156">
        <f t="shared" si="150"/>
        <v>0</v>
      </c>
      <c r="CH330" s="156">
        <f t="shared" si="151"/>
        <v>0</v>
      </c>
      <c r="CJ330" s="204" t="str">
        <f t="shared" si="152"/>
        <v>ok</v>
      </c>
      <c r="CK330" s="205">
        <f t="shared" si="134"/>
        <v>0</v>
      </c>
      <c r="CL330">
        <f t="shared" si="158"/>
        <v>0</v>
      </c>
      <c r="CN330" s="216">
        <f t="shared" si="153"/>
        <v>0</v>
      </c>
      <c r="CO330" s="216">
        <f t="shared" si="154"/>
        <v>0</v>
      </c>
      <c r="CP330" s="216">
        <f t="shared" si="133"/>
        <v>0</v>
      </c>
      <c r="CQ330" s="156">
        <f t="shared" si="135"/>
        <v>0</v>
      </c>
    </row>
    <row r="331" spans="1:95" x14ac:dyDescent="0.2">
      <c r="A331" s="73">
        <v>3228</v>
      </c>
      <c r="B331" s="25" t="s">
        <v>1136</v>
      </c>
      <c r="C331" s="25" t="s">
        <v>703</v>
      </c>
      <c r="D331" s="78">
        <f t="array" ref="D331">SUM(IF('SAP report test'!$A$2:$A$2298=$A331,IF('SAP report test'!$D$2:$D$2298=D$3,'SAP report test'!$N$2:$N$2298)))-SUM(H331,L331,P331,T331,X331,AB331,AF331,AJ331,AN331)</f>
        <v>0</v>
      </c>
      <c r="E331" s="78">
        <f t="array" ref="E331">SUM(IF('SAP report test'!$A$2:$A$2298=$A331,IF('SAP report test'!$D$2:$D$2298=E$3,'SAP report test'!$N$2:$N$2298)))-SUM(I331,M331,Q331,U331,Y331,AC331,AG331,AK331,AO331)</f>
        <v>0</v>
      </c>
      <c r="F331" s="78">
        <f t="array" ref="F331">SUM(IF('SAP report test'!$A$2:$A$2298=$A331,IF('SAP report test'!$D$2:$D$2298=F$3,'SAP report test'!$N$2:$N$2298)))-SUM(J331,N331,R331,V331,Z331,AD331,AH331,AL331,AP331)</f>
        <v>0</v>
      </c>
      <c r="G331" s="78">
        <f t="array" ref="G331">SUM(IF('SAP report test'!$A$2:$A$2298=$A331,IF('SAP report test'!$D$2:$D$2298=G$3,'SAP report test'!$N$2:$N$2298)))-SUM(K331,O331,S331,W331,AA331,AE331,AI331,AM331,AQ331)</f>
        <v>0</v>
      </c>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S331" s="23"/>
      <c r="AT331" s="42"/>
      <c r="BJ331" s="23">
        <f t="shared" si="136"/>
        <v>0</v>
      </c>
      <c r="BK331" s="23">
        <f t="shared" si="137"/>
        <v>0</v>
      </c>
      <c r="BL331" s="23">
        <f t="shared" si="138"/>
        <v>0</v>
      </c>
      <c r="BM331" s="23">
        <f t="shared" si="139"/>
        <v>0</v>
      </c>
      <c r="BN331" s="23">
        <f t="shared" si="140"/>
        <v>0</v>
      </c>
      <c r="BO331" s="23">
        <f t="shared" si="141"/>
        <v>0</v>
      </c>
      <c r="BP331" s="23">
        <f t="shared" si="142"/>
        <v>0</v>
      </c>
      <c r="BQ331" s="23">
        <f t="shared" si="143"/>
        <v>0</v>
      </c>
      <c r="BR331" s="23">
        <f t="shared" si="155"/>
        <v>0</v>
      </c>
      <c r="BS331" s="23">
        <f t="shared" si="156"/>
        <v>0</v>
      </c>
      <c r="BT331" s="23">
        <f t="shared" si="157"/>
        <v>0</v>
      </c>
      <c r="BX331" s="73">
        <v>3228</v>
      </c>
      <c r="BY331" s="25" t="s">
        <v>1136</v>
      </c>
      <c r="BZ331" s="23">
        <f t="shared" si="144"/>
        <v>0</v>
      </c>
      <c r="CA331" s="130">
        <f t="shared" si="145"/>
        <v>0</v>
      </c>
      <c r="CB331" s="156">
        <f t="shared" si="146"/>
        <v>0</v>
      </c>
      <c r="CC331" s="156">
        <f t="shared" si="147"/>
        <v>0</v>
      </c>
      <c r="CD331" s="156">
        <f t="shared" si="148"/>
        <v>0</v>
      </c>
      <c r="CE331" s="156">
        <f t="shared" si="149"/>
        <v>0</v>
      </c>
      <c r="CG331" s="156">
        <f t="shared" si="150"/>
        <v>0</v>
      </c>
      <c r="CH331" s="156">
        <f t="shared" si="151"/>
        <v>0</v>
      </c>
      <c r="CJ331" s="204" t="str">
        <f t="shared" si="152"/>
        <v>ok</v>
      </c>
      <c r="CK331" s="205">
        <f t="shared" si="134"/>
        <v>0</v>
      </c>
      <c r="CL331">
        <f t="shared" si="158"/>
        <v>0</v>
      </c>
      <c r="CN331" s="216">
        <f t="shared" si="153"/>
        <v>0</v>
      </c>
      <c r="CO331" s="216">
        <f t="shared" si="154"/>
        <v>0</v>
      </c>
      <c r="CP331" s="216">
        <f t="shared" si="133"/>
        <v>0</v>
      </c>
      <c r="CQ331" s="156">
        <f t="shared" si="135"/>
        <v>0</v>
      </c>
    </row>
    <row r="332" spans="1:95" x14ac:dyDescent="0.2">
      <c r="A332" s="73">
        <v>3230</v>
      </c>
      <c r="B332" s="25" t="s">
        <v>1112</v>
      </c>
      <c r="C332" s="25" t="s">
        <v>702</v>
      </c>
      <c r="D332" s="78"/>
      <c r="E332" s="78"/>
      <c r="F332" s="78"/>
      <c r="G332" s="78"/>
      <c r="H332" s="147">
        <f t="array" ref="H332">SUM(IF('SAP report test'!$A$2:$A$2298=$A332,IF('SAP report test'!$D$2:$D$2298="CI04",'SAP report test'!$N$2:$N$2298)))</f>
        <v>0</v>
      </c>
      <c r="I332" s="148"/>
      <c r="J332" s="148"/>
      <c r="K332" s="149"/>
      <c r="L332" s="147">
        <f>SUMIF(Balances!$A$5:$A$313,$A332,Balances!$P$5:$P$313)-SUMIF(Funding!$A$6:$A$294,$A332,Funding!$D$6:$D$294)</f>
        <v>0</v>
      </c>
      <c r="M332" s="148"/>
      <c r="N332" s="148"/>
      <c r="O332" s="149"/>
      <c r="P332" s="147">
        <f>SUMIF(Balances!$A$5:$A$313,$A332,Balances!$Q$5:$Q$313)-SUMIF(Funding!$A$6:$A$294,$A332,Funding!$E$6:$E$294)</f>
        <v>0</v>
      </c>
      <c r="Q332" s="148"/>
      <c r="R332" s="148"/>
      <c r="S332" s="149"/>
      <c r="T332" s="147">
        <f>SUMIF(Balances!$A$5:$A$313,$A332,Balances!$R$5:$R$313)-SUMIF(Funding!$A$6:$A$294,$A332,Funding!$F$6:$F$294)</f>
        <v>0</v>
      </c>
      <c r="U332" s="148"/>
      <c r="V332" s="148"/>
      <c r="W332" s="149"/>
      <c r="X332" s="147">
        <f>SUMIF(Balances!$A$7:$A$313,$A332,Balances!$S$7:$S$313)</f>
        <v>0</v>
      </c>
      <c r="Y332" s="148"/>
      <c r="Z332" s="148"/>
      <c r="AA332" s="149"/>
      <c r="AB332" s="147">
        <f>SUMIF(Balances!$A$7:$A$313,$A332,Balances!$T$7:$T$313)</f>
        <v>0</v>
      </c>
      <c r="AC332" s="148"/>
      <c r="AD332" s="148"/>
      <c r="AE332" s="149"/>
      <c r="AF332" s="147"/>
      <c r="AG332" s="148"/>
      <c r="AH332" s="148"/>
      <c r="AI332" s="149"/>
      <c r="AJ332" s="147">
        <f t="array" ref="AJ332">SUM(IF('SAP report test'!$A$2:$A$2298=$A332,IF('SAP report test'!$D$2:$D$2298="CI03",'SAP report test'!$N$2:$N$2298)))+SUMIF(Balances!$A$7:$A$313,$A332,Balances!$V$7:$V$313)</f>
        <v>0</v>
      </c>
      <c r="AK332" s="148"/>
      <c r="AL332" s="148"/>
      <c r="AM332" s="149"/>
      <c r="AN332" s="147">
        <f>SUMIF(Balances!$A$5:$A$313,$A332,Balances!$O$5:$O$313)-SUMIF(Funding!$A$6:$A$294,$A332,Funding!$K$6:$K$294)</f>
        <v>0</v>
      </c>
      <c r="AO332" s="148"/>
      <c r="AP332" s="148"/>
      <c r="AQ332" s="149"/>
      <c r="AS332" s="23">
        <f>SUM(D332:AQ333)</f>
        <v>0</v>
      </c>
      <c r="AT332" s="130"/>
      <c r="AU332" s="23">
        <f>SUM(AS332:AT332)</f>
        <v>0</v>
      </c>
      <c r="AW332" s="23">
        <f>SUM(AN332:AQ333)</f>
        <v>0</v>
      </c>
      <c r="AX332" s="23">
        <f>SUM(H332:K333)</f>
        <v>0</v>
      </c>
      <c r="AY332" s="23">
        <f>SUM(L332:O333)</f>
        <v>0</v>
      </c>
      <c r="AZ332" s="23">
        <f>SUM(P332:S333)</f>
        <v>0</v>
      </c>
      <c r="BA332" s="23">
        <f>SUM(T332:W333)</f>
        <v>0</v>
      </c>
      <c r="BB332" s="23">
        <f>SUM(X332:AA333)</f>
        <v>0</v>
      </c>
      <c r="BC332" s="23">
        <f>SUM(AB332:AE333)</f>
        <v>0</v>
      </c>
      <c r="BD332" s="23">
        <f>SUM(AF332:AI333)</f>
        <v>0</v>
      </c>
      <c r="BE332" s="23">
        <f>SUM(AJ332:AM333)</f>
        <v>0</v>
      </c>
      <c r="BF332" s="23">
        <f>SUM(AW332:BE332)</f>
        <v>0</v>
      </c>
      <c r="BG332" s="23">
        <f>SUM(AS332-BF332)</f>
        <v>0</v>
      </c>
      <c r="BH332" s="23">
        <f>SUM(AW332:BD332)</f>
        <v>0</v>
      </c>
      <c r="BJ332" s="23">
        <f t="shared" si="136"/>
        <v>0</v>
      </c>
      <c r="BK332" s="23">
        <f t="shared" si="137"/>
        <v>0</v>
      </c>
      <c r="BL332" s="23">
        <f t="shared" si="138"/>
        <v>0</v>
      </c>
      <c r="BM332" s="23">
        <f t="shared" si="139"/>
        <v>0</v>
      </c>
      <c r="BN332" s="23">
        <f t="shared" si="140"/>
        <v>0</v>
      </c>
      <c r="BO332" s="23">
        <f t="shared" si="141"/>
        <v>0</v>
      </c>
      <c r="BP332" s="23">
        <f t="shared" si="142"/>
        <v>0</v>
      </c>
      <c r="BQ332" s="23">
        <f t="shared" si="143"/>
        <v>0</v>
      </c>
      <c r="BR332" s="23">
        <f t="shared" si="155"/>
        <v>0</v>
      </c>
      <c r="BS332" s="23">
        <f t="shared" si="156"/>
        <v>0</v>
      </c>
      <c r="BT332" s="23">
        <f t="shared" si="157"/>
        <v>0</v>
      </c>
      <c r="BX332" s="73">
        <v>3230</v>
      </c>
      <c r="BY332" s="25" t="s">
        <v>1112</v>
      </c>
      <c r="BZ332" s="23">
        <f t="shared" si="144"/>
        <v>0</v>
      </c>
      <c r="CA332" s="130">
        <f t="shared" si="145"/>
        <v>0</v>
      </c>
      <c r="CB332" s="156">
        <f t="shared" si="146"/>
        <v>0</v>
      </c>
      <c r="CC332" s="156">
        <f t="shared" si="147"/>
        <v>0</v>
      </c>
      <c r="CD332" s="156">
        <f t="shared" si="148"/>
        <v>0</v>
      </c>
      <c r="CE332" s="156">
        <f t="shared" si="149"/>
        <v>0</v>
      </c>
      <c r="CG332" s="156">
        <f t="shared" si="150"/>
        <v>0</v>
      </c>
      <c r="CH332" s="156">
        <f t="shared" si="151"/>
        <v>0</v>
      </c>
      <c r="CJ332" s="204" t="str">
        <f t="shared" si="152"/>
        <v>ok</v>
      </c>
      <c r="CK332" s="205">
        <f t="shared" si="134"/>
        <v>0</v>
      </c>
      <c r="CL332">
        <f t="shared" si="158"/>
        <v>0</v>
      </c>
      <c r="CN332" s="216">
        <f t="shared" si="153"/>
        <v>0</v>
      </c>
      <c r="CO332" s="216">
        <f t="shared" si="154"/>
        <v>0</v>
      </c>
      <c r="CP332" s="216">
        <f t="shared" si="133"/>
        <v>0</v>
      </c>
      <c r="CQ332" s="156">
        <f t="shared" si="135"/>
        <v>0</v>
      </c>
    </row>
    <row r="333" spans="1:95" x14ac:dyDescent="0.2">
      <c r="A333" s="73">
        <v>3230</v>
      </c>
      <c r="B333" s="25" t="s">
        <v>1112</v>
      </c>
      <c r="C333" s="25" t="s">
        <v>703</v>
      </c>
      <c r="D333" s="78">
        <f t="array" ref="D333">SUM(IF('SAP report test'!$A$2:$A$2298=$A333,IF('SAP report test'!$D$2:$D$2298=D$3,'SAP report test'!$N$2:$N$2298)))-SUM(H333,L333,P333,T333,X333,AB333,AF333,AJ333,AN333)</f>
        <v>0</v>
      </c>
      <c r="E333" s="78">
        <f t="array" ref="E333">SUM(IF('SAP report test'!$A$2:$A$2298=$A333,IF('SAP report test'!$D$2:$D$2298=E$3,'SAP report test'!$N$2:$N$2298)))-SUM(I333,M333,Q333,U333,Y333,AC333,AG333,AK333,AO333)</f>
        <v>0</v>
      </c>
      <c r="F333" s="78">
        <f t="array" ref="F333">SUM(IF('SAP report test'!$A$2:$A$2298=$A333,IF('SAP report test'!$D$2:$D$2298=F$3,'SAP report test'!$N$2:$N$2298)))-SUM(J333,N333,R333,V333,Z333,AD333,AH333,AL333,AP333)</f>
        <v>0</v>
      </c>
      <c r="G333" s="78">
        <f t="array" ref="G333">SUM(IF('SAP report test'!$A$2:$A$2298=$A333,IF('SAP report test'!$D$2:$D$2298=G$3,'SAP report test'!$N$2:$N$2298)))-SUM(K333,O333,S333,W333,AA333,AE333,AI333,AM333,AQ333)</f>
        <v>0</v>
      </c>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S333" s="23"/>
      <c r="AT333" s="42"/>
      <c r="BJ333" s="23">
        <f t="shared" si="136"/>
        <v>0</v>
      </c>
      <c r="BK333" s="23">
        <f t="shared" si="137"/>
        <v>0</v>
      </c>
      <c r="BL333" s="23">
        <f t="shared" si="138"/>
        <v>0</v>
      </c>
      <c r="BM333" s="23">
        <f t="shared" si="139"/>
        <v>0</v>
      </c>
      <c r="BN333" s="23">
        <f t="shared" si="140"/>
        <v>0</v>
      </c>
      <c r="BO333" s="23">
        <f t="shared" si="141"/>
        <v>0</v>
      </c>
      <c r="BP333" s="23">
        <f t="shared" si="142"/>
        <v>0</v>
      </c>
      <c r="BQ333" s="23">
        <f t="shared" si="143"/>
        <v>0</v>
      </c>
      <c r="BR333" s="23">
        <f t="shared" si="155"/>
        <v>0</v>
      </c>
      <c r="BS333" s="23">
        <f t="shared" si="156"/>
        <v>0</v>
      </c>
      <c r="BT333" s="23">
        <f t="shared" si="157"/>
        <v>0</v>
      </c>
      <c r="BX333" s="73">
        <v>3230</v>
      </c>
      <c r="BY333" s="25" t="s">
        <v>1112</v>
      </c>
      <c r="BZ333" s="23">
        <f t="shared" si="144"/>
        <v>0</v>
      </c>
      <c r="CA333" s="130">
        <f t="shared" si="145"/>
        <v>0</v>
      </c>
      <c r="CB333" s="156">
        <f t="shared" si="146"/>
        <v>0</v>
      </c>
      <c r="CC333" s="156">
        <f t="shared" si="147"/>
        <v>0</v>
      </c>
      <c r="CD333" s="156">
        <f t="shared" si="148"/>
        <v>0</v>
      </c>
      <c r="CE333" s="156">
        <f t="shared" si="149"/>
        <v>0</v>
      </c>
      <c r="CG333" s="156">
        <f t="shared" si="150"/>
        <v>0</v>
      </c>
      <c r="CH333" s="156">
        <f t="shared" si="151"/>
        <v>0</v>
      </c>
      <c r="CJ333" s="204" t="str">
        <f t="shared" si="152"/>
        <v>ok</v>
      </c>
      <c r="CK333" s="205">
        <f t="shared" si="134"/>
        <v>0</v>
      </c>
      <c r="CL333">
        <f t="shared" si="158"/>
        <v>0</v>
      </c>
      <c r="CN333" s="216">
        <f t="shared" si="153"/>
        <v>0</v>
      </c>
      <c r="CO333" s="216">
        <f t="shared" si="154"/>
        <v>0</v>
      </c>
      <c r="CP333" s="216">
        <f t="shared" si="133"/>
        <v>0</v>
      </c>
      <c r="CQ333" s="156">
        <f t="shared" si="135"/>
        <v>0</v>
      </c>
    </row>
    <row r="334" spans="1:95" x14ac:dyDescent="0.2">
      <c r="A334" s="73">
        <v>3231</v>
      </c>
      <c r="B334" s="25" t="s">
        <v>1137</v>
      </c>
      <c r="C334" s="25" t="s">
        <v>702</v>
      </c>
      <c r="D334" s="78"/>
      <c r="E334" s="78"/>
      <c r="F334" s="78"/>
      <c r="G334" s="78"/>
      <c r="H334" s="147">
        <f t="array" ref="H334">SUM(IF('SAP report test'!$A$2:$A$2298=$A334,IF('SAP report test'!$D$2:$D$2298="CI04",'SAP report test'!$N$2:$N$2298)))</f>
        <v>0</v>
      </c>
      <c r="I334" s="148"/>
      <c r="J334" s="148"/>
      <c r="K334" s="149"/>
      <c r="L334" s="147">
        <f>SUMIF(Balances!$A$5:$A$313,$A334,Balances!$P$5:$P$313)-SUMIF(Funding!$A$6:$A$294,$A334,Funding!$D$6:$D$294)</f>
        <v>0</v>
      </c>
      <c r="M334" s="148"/>
      <c r="N334" s="148"/>
      <c r="O334" s="149"/>
      <c r="P334" s="147">
        <f>SUMIF(Balances!$A$5:$A$313,$A334,Balances!$Q$5:$Q$313)-SUMIF(Funding!$A$6:$A$294,$A334,Funding!$E$6:$E$294)</f>
        <v>0</v>
      </c>
      <c r="Q334" s="148"/>
      <c r="R334" s="148"/>
      <c r="S334" s="149"/>
      <c r="T334" s="147">
        <f>SUMIF(Balances!$A$5:$A$313,$A334,Balances!$R$5:$R$313)-SUMIF(Funding!$A$6:$A$294,$A334,Funding!$F$6:$F$294)</f>
        <v>0</v>
      </c>
      <c r="U334" s="148"/>
      <c r="V334" s="148"/>
      <c r="W334" s="149"/>
      <c r="X334" s="147">
        <f>SUMIF(Balances!$A$7:$A$313,$A334,Balances!$S$7:$S$313)</f>
        <v>0</v>
      </c>
      <c r="Y334" s="148"/>
      <c r="Z334" s="148"/>
      <c r="AA334" s="149"/>
      <c r="AB334" s="147">
        <f>SUMIF(Balances!$A$7:$A$313,$A334,Balances!$T$7:$T$313)</f>
        <v>0</v>
      </c>
      <c r="AC334" s="148"/>
      <c r="AD334" s="148"/>
      <c r="AE334" s="149"/>
      <c r="AF334" s="147"/>
      <c r="AG334" s="148"/>
      <c r="AH334" s="148"/>
      <c r="AI334" s="149"/>
      <c r="AJ334" s="147">
        <f t="array" ref="AJ334">SUM(IF('SAP report test'!$A$2:$A$2298=$A334,IF('SAP report test'!$D$2:$D$2298="CI03",'SAP report test'!$N$2:$N$2298)))+SUMIF(Balances!$A$7:$A$313,$A334,Balances!$V$7:$V$313)</f>
        <v>0</v>
      </c>
      <c r="AK334" s="148"/>
      <c r="AL334" s="148"/>
      <c r="AM334" s="149"/>
      <c r="AN334" s="147">
        <f>SUMIF(Balances!$A$5:$A$313,$A334,Balances!$O$5:$O$313)-SUMIF(Funding!$A$6:$A$294,$A334,Funding!$K$6:$K$294)</f>
        <v>-15444</v>
      </c>
      <c r="AO334" s="148"/>
      <c r="AP334" s="148"/>
      <c r="AQ334" s="149"/>
      <c r="AS334" s="23">
        <f>SUM(D334:AQ335)</f>
        <v>-8171</v>
      </c>
      <c r="AT334" s="42"/>
      <c r="AU334" s="23">
        <f>SUM(AS334:AT334)</f>
        <v>-8171</v>
      </c>
      <c r="AW334" s="23">
        <f>SUM(AN334:AQ335)</f>
        <v>-8171</v>
      </c>
      <c r="AX334" s="23">
        <f>SUM(H334:K335)</f>
        <v>0</v>
      </c>
      <c r="AY334" s="23">
        <f>SUM(L334:O335)</f>
        <v>0</v>
      </c>
      <c r="AZ334" s="23">
        <f>SUM(P334:S335)</f>
        <v>0</v>
      </c>
      <c r="BA334" s="23">
        <f>SUM(T334:W335)</f>
        <v>0</v>
      </c>
      <c r="BB334" s="23">
        <f>SUM(X334:AA335)</f>
        <v>0</v>
      </c>
      <c r="BC334" s="23">
        <f>SUM(AB334:AE335)</f>
        <v>0</v>
      </c>
      <c r="BD334" s="23">
        <f>SUM(AF334:AI335)</f>
        <v>0</v>
      </c>
      <c r="BE334" s="23">
        <f>SUM(AJ334:AM335)</f>
        <v>0</v>
      </c>
      <c r="BF334" s="23">
        <f>SUM(AW334:BE334)</f>
        <v>-8171</v>
      </c>
      <c r="BG334" s="23">
        <f>SUM(AS334-BF334)</f>
        <v>0</v>
      </c>
      <c r="BH334" s="23">
        <f>SUM(AW334:BD334)</f>
        <v>-8171</v>
      </c>
      <c r="BJ334" s="23">
        <f t="shared" si="136"/>
        <v>-8171</v>
      </c>
      <c r="BK334" s="23">
        <f t="shared" si="137"/>
        <v>0</v>
      </c>
      <c r="BL334" s="23">
        <f t="shared" si="138"/>
        <v>0</v>
      </c>
      <c r="BM334" s="23">
        <f t="shared" si="139"/>
        <v>0</v>
      </c>
      <c r="BN334" s="23">
        <f t="shared" si="140"/>
        <v>0</v>
      </c>
      <c r="BO334" s="23">
        <f t="shared" si="141"/>
        <v>0</v>
      </c>
      <c r="BP334" s="23">
        <f t="shared" si="142"/>
        <v>0</v>
      </c>
      <c r="BQ334" s="23">
        <f t="shared" si="143"/>
        <v>0</v>
      </c>
      <c r="BR334" s="23">
        <f t="shared" si="155"/>
        <v>-8171</v>
      </c>
      <c r="BS334" s="23">
        <f t="shared" si="156"/>
        <v>0</v>
      </c>
      <c r="BT334" s="23">
        <f t="shared" si="157"/>
        <v>-8171</v>
      </c>
      <c r="BX334" s="73">
        <v>3231</v>
      </c>
      <c r="BY334" s="25" t="s">
        <v>1137</v>
      </c>
      <c r="BZ334" s="23">
        <f t="shared" si="144"/>
        <v>-8171</v>
      </c>
      <c r="CA334" s="130">
        <f t="shared" si="145"/>
        <v>0</v>
      </c>
      <c r="CB334" s="156">
        <f t="shared" si="146"/>
        <v>-8171</v>
      </c>
      <c r="CC334" s="156">
        <f t="shared" si="147"/>
        <v>-8171</v>
      </c>
      <c r="CD334" s="156">
        <f t="shared" si="148"/>
        <v>0</v>
      </c>
      <c r="CE334" s="156">
        <f t="shared" si="149"/>
        <v>-8171</v>
      </c>
      <c r="CG334" s="156">
        <f t="shared" si="150"/>
        <v>0</v>
      </c>
      <c r="CH334" s="156">
        <f t="shared" si="151"/>
        <v>0</v>
      </c>
      <c r="CJ334" s="204" t="str">
        <f t="shared" si="152"/>
        <v>ok</v>
      </c>
      <c r="CK334" s="205">
        <f t="shared" si="134"/>
        <v>0</v>
      </c>
      <c r="CL334">
        <f t="shared" si="158"/>
        <v>0</v>
      </c>
      <c r="CN334" s="216">
        <f t="shared" si="153"/>
        <v>-8171</v>
      </c>
      <c r="CO334" s="216">
        <f t="shared" si="154"/>
        <v>0</v>
      </c>
      <c r="CP334" s="216">
        <f t="shared" si="133"/>
        <v>-8171</v>
      </c>
      <c r="CQ334" s="156">
        <f t="shared" si="135"/>
        <v>0</v>
      </c>
    </row>
    <row r="335" spans="1:95" x14ac:dyDescent="0.2">
      <c r="A335" s="73">
        <v>3231</v>
      </c>
      <c r="B335" s="25" t="s">
        <v>1137</v>
      </c>
      <c r="C335" s="25" t="s">
        <v>703</v>
      </c>
      <c r="D335" s="78">
        <f t="array" ref="D335">SUM(IF('SAP report test'!$A$2:$A$2298=$A335,IF('SAP report test'!$D$2:$D$2298=D$3,'SAP report test'!$N$2:$N$2298)))-SUM(H335,L335,P335,T335,X335,AB335,AF335,AJ335,AN335)</f>
        <v>0</v>
      </c>
      <c r="E335" s="78">
        <f t="array" ref="E335">SUM(IF('SAP report test'!$A$2:$A$2298=$A335,IF('SAP report test'!$D$2:$D$2298=E$3,'SAP report test'!$N$2:$N$2298)))-SUM(I335,M335,Q335,U335,Y335,AC335,AG335,AK335,AO335)</f>
        <v>0</v>
      </c>
      <c r="F335" s="78">
        <f t="array" ref="F335">SUM(IF('SAP report test'!$A$2:$A$2298=$A335,IF('SAP report test'!$D$2:$D$2298=F$3,'SAP report test'!$N$2:$N$2298)))-SUM(J335,N335,R335,V335,Z335,AD335,AH335,AL335,AP335)</f>
        <v>0</v>
      </c>
      <c r="G335" s="78">
        <f t="array" ref="G335">SUM(IF('SAP report test'!$A$2:$A$2298=$A335,IF('SAP report test'!$D$2:$D$2298=G$3,'SAP report test'!$N$2:$N$2298)))-SUM(K335,O335,S335,W335,AA335,AE335,AI335,AM335,AQ335)</f>
        <v>0</v>
      </c>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v>3228</v>
      </c>
      <c r="AP335" s="62"/>
      <c r="AQ335" s="62">
        <v>4045</v>
      </c>
      <c r="AS335" s="23"/>
      <c r="AT335" s="42"/>
      <c r="BJ335" s="23">
        <f t="shared" si="136"/>
        <v>0</v>
      </c>
      <c r="BK335" s="23">
        <f t="shared" si="137"/>
        <v>0</v>
      </c>
      <c r="BL335" s="23">
        <f t="shared" si="138"/>
        <v>0</v>
      </c>
      <c r="BM335" s="23">
        <f t="shared" si="139"/>
        <v>0</v>
      </c>
      <c r="BN335" s="23">
        <f t="shared" si="140"/>
        <v>0</v>
      </c>
      <c r="BO335" s="23">
        <f t="shared" si="141"/>
        <v>0</v>
      </c>
      <c r="BP335" s="23">
        <f t="shared" si="142"/>
        <v>0</v>
      </c>
      <c r="BQ335" s="23">
        <f t="shared" si="143"/>
        <v>0</v>
      </c>
      <c r="BR335" s="23">
        <f t="shared" si="155"/>
        <v>0</v>
      </c>
      <c r="BS335" s="23">
        <f t="shared" si="156"/>
        <v>0</v>
      </c>
      <c r="BT335" s="23">
        <f t="shared" si="157"/>
        <v>0</v>
      </c>
      <c r="BX335" s="73">
        <v>3231</v>
      </c>
      <c r="BY335" s="25" t="s">
        <v>1137</v>
      </c>
      <c r="BZ335" s="23">
        <f t="shared" si="144"/>
        <v>0</v>
      </c>
      <c r="CA335" s="130">
        <f t="shared" si="145"/>
        <v>0</v>
      </c>
      <c r="CB335" s="156">
        <f t="shared" si="146"/>
        <v>0</v>
      </c>
      <c r="CC335" s="156">
        <f t="shared" si="147"/>
        <v>0</v>
      </c>
      <c r="CD335" s="156">
        <f t="shared" si="148"/>
        <v>0</v>
      </c>
      <c r="CE335" s="156">
        <f t="shared" si="149"/>
        <v>0</v>
      </c>
      <c r="CG335" s="156">
        <f t="shared" si="150"/>
        <v>0</v>
      </c>
      <c r="CH335" s="156">
        <f t="shared" si="151"/>
        <v>0</v>
      </c>
      <c r="CJ335" s="204" t="str">
        <f t="shared" si="152"/>
        <v>ok</v>
      </c>
      <c r="CK335" s="205">
        <f t="shared" si="134"/>
        <v>0</v>
      </c>
      <c r="CL335">
        <f t="shared" si="158"/>
        <v>0</v>
      </c>
      <c r="CN335" s="216">
        <f t="shared" si="153"/>
        <v>0</v>
      </c>
      <c r="CO335" s="216">
        <f t="shared" si="154"/>
        <v>0</v>
      </c>
      <c r="CP335" s="216">
        <f t="shared" si="133"/>
        <v>0</v>
      </c>
      <c r="CQ335" s="156">
        <f t="shared" si="135"/>
        <v>0</v>
      </c>
    </row>
    <row r="336" spans="1:95" x14ac:dyDescent="0.2">
      <c r="A336" s="73">
        <v>3232</v>
      </c>
      <c r="B336" s="25" t="s">
        <v>1138</v>
      </c>
      <c r="C336" s="25" t="s">
        <v>702</v>
      </c>
      <c r="D336" s="78"/>
      <c r="E336" s="78"/>
      <c r="F336" s="78"/>
      <c r="G336" s="78"/>
      <c r="H336" s="147">
        <f t="array" ref="H336">SUM(IF('SAP report test'!$A$2:$A$2298=$A336,IF('SAP report test'!$D$2:$D$2298="CI04",'SAP report test'!$N$2:$N$2298)))</f>
        <v>0</v>
      </c>
      <c r="I336" s="148"/>
      <c r="J336" s="148"/>
      <c r="K336" s="149"/>
      <c r="L336" s="147">
        <f>SUMIF(Balances!$A$5:$A$313,$A336,Balances!$P$5:$P$313)-SUMIF(Funding!$A$6:$A$294,$A336,Funding!$D$6:$D$294)</f>
        <v>0</v>
      </c>
      <c r="M336" s="148"/>
      <c r="N336" s="148"/>
      <c r="O336" s="149"/>
      <c r="P336" s="147">
        <f>SUMIF(Balances!$A$5:$A$313,$A336,Balances!$Q$5:$Q$313)-SUMIF(Funding!$A$6:$A$294,$A336,Funding!$E$6:$E$294)</f>
        <v>0</v>
      </c>
      <c r="Q336" s="148"/>
      <c r="R336" s="148"/>
      <c r="S336" s="149"/>
      <c r="T336" s="147">
        <f>SUMIF(Balances!$A$5:$A$313,$A336,Balances!$R$5:$R$313)-SUMIF(Funding!$A$6:$A$294,$A336,Funding!$F$6:$F$294)</f>
        <v>0</v>
      </c>
      <c r="U336" s="148"/>
      <c r="V336" s="148"/>
      <c r="W336" s="149"/>
      <c r="X336" s="147">
        <f>SUMIF(Balances!$A$7:$A$313,$A336,Balances!$S$7:$S$313)</f>
        <v>0</v>
      </c>
      <c r="Y336" s="148"/>
      <c r="Z336" s="148"/>
      <c r="AA336" s="149"/>
      <c r="AB336" s="147">
        <f>SUMIF(Balances!$A$7:$A$313,$A336,Balances!$T$7:$T$313)</f>
        <v>0</v>
      </c>
      <c r="AC336" s="148"/>
      <c r="AD336" s="148"/>
      <c r="AE336" s="149"/>
      <c r="AF336" s="147"/>
      <c r="AG336" s="148"/>
      <c r="AH336" s="148"/>
      <c r="AI336" s="149"/>
      <c r="AJ336" s="147">
        <f t="array" ref="AJ336">SUM(IF('SAP report test'!$A$2:$A$2298=$A336,IF('SAP report test'!$D$2:$D$2298="CI03",'SAP report test'!$N$2:$N$2298)))+SUMIF(Balances!$A$7:$A$313,$A336,Balances!$V$7:$V$313)</f>
        <v>0</v>
      </c>
      <c r="AK336" s="148"/>
      <c r="AL336" s="148"/>
      <c r="AM336" s="149"/>
      <c r="AN336" s="147">
        <f>SUMIF(Balances!$A$5:$A$313,$A336,Balances!$O$5:$O$313)-SUMIF(Funding!$A$6:$A$294,$A336,Funding!$K$6:$K$294)</f>
        <v>0</v>
      </c>
      <c r="AO336" s="148"/>
      <c r="AP336" s="148"/>
      <c r="AQ336" s="149"/>
      <c r="AS336" s="23">
        <f>SUM(D336:AQ337)</f>
        <v>0</v>
      </c>
      <c r="AT336" s="42"/>
      <c r="AU336" s="23">
        <f>SUM(AS336:AT336)</f>
        <v>0</v>
      </c>
      <c r="AW336" s="23">
        <f>SUM(AN336:AQ337)</f>
        <v>0</v>
      </c>
      <c r="AX336" s="23">
        <f>SUM(H336:K337)</f>
        <v>0</v>
      </c>
      <c r="AY336" s="23">
        <f>SUM(L336:O337)</f>
        <v>0</v>
      </c>
      <c r="AZ336" s="23">
        <f>SUM(P336:S337)</f>
        <v>0</v>
      </c>
      <c r="BA336" s="23">
        <f>SUM(T336:W337)</f>
        <v>0</v>
      </c>
      <c r="BB336" s="23">
        <f>SUM(X336:AA337)</f>
        <v>0</v>
      </c>
      <c r="BC336" s="23">
        <f>SUM(AB336:AE337)</f>
        <v>0</v>
      </c>
      <c r="BD336" s="23">
        <f>SUM(AF336:AI337)</f>
        <v>0</v>
      </c>
      <c r="BE336" s="23">
        <f>SUM(AJ336:AM337)</f>
        <v>0</v>
      </c>
      <c r="BF336" s="23">
        <f>SUM(AW336:BE336)</f>
        <v>0</v>
      </c>
      <c r="BG336" s="23">
        <f>SUM(AS336-BF336)</f>
        <v>0</v>
      </c>
      <c r="BH336" s="23">
        <f>SUM(AW336:BD336)</f>
        <v>0</v>
      </c>
      <c r="BJ336" s="23">
        <f t="shared" si="136"/>
        <v>0</v>
      </c>
      <c r="BK336" s="23">
        <f t="shared" si="137"/>
        <v>0</v>
      </c>
      <c r="BL336" s="23">
        <f t="shared" si="138"/>
        <v>0</v>
      </c>
      <c r="BM336" s="23">
        <f t="shared" si="139"/>
        <v>0</v>
      </c>
      <c r="BN336" s="23">
        <f t="shared" si="140"/>
        <v>0</v>
      </c>
      <c r="BO336" s="23">
        <f t="shared" si="141"/>
        <v>0</v>
      </c>
      <c r="BP336" s="23">
        <f t="shared" si="142"/>
        <v>0</v>
      </c>
      <c r="BQ336" s="23">
        <f t="shared" si="143"/>
        <v>0</v>
      </c>
      <c r="BR336" s="23">
        <f t="shared" si="155"/>
        <v>0</v>
      </c>
      <c r="BS336" s="23">
        <f t="shared" si="156"/>
        <v>0</v>
      </c>
      <c r="BT336" s="23">
        <f t="shared" si="157"/>
        <v>0</v>
      </c>
      <c r="BX336" s="73">
        <v>3232</v>
      </c>
      <c r="BY336" s="25" t="s">
        <v>1138</v>
      </c>
      <c r="BZ336" s="23">
        <f t="shared" si="144"/>
        <v>0</v>
      </c>
      <c r="CA336" s="130">
        <f t="shared" si="145"/>
        <v>0</v>
      </c>
      <c r="CB336" s="156">
        <f t="shared" si="146"/>
        <v>0</v>
      </c>
      <c r="CC336" s="156">
        <f t="shared" si="147"/>
        <v>0</v>
      </c>
      <c r="CD336" s="156">
        <f t="shared" si="148"/>
        <v>0</v>
      </c>
      <c r="CE336" s="156">
        <f t="shared" si="149"/>
        <v>0</v>
      </c>
      <c r="CG336" s="156">
        <f t="shared" si="150"/>
        <v>0</v>
      </c>
      <c r="CH336" s="156">
        <f t="shared" si="151"/>
        <v>0</v>
      </c>
      <c r="CJ336" s="204" t="str">
        <f t="shared" si="152"/>
        <v>ok</v>
      </c>
      <c r="CK336" s="205">
        <f t="shared" si="134"/>
        <v>0</v>
      </c>
      <c r="CL336">
        <f t="shared" si="158"/>
        <v>0</v>
      </c>
      <c r="CN336" s="216">
        <f t="shared" si="153"/>
        <v>0</v>
      </c>
      <c r="CO336" s="216">
        <f t="shared" si="154"/>
        <v>0</v>
      </c>
      <c r="CP336" s="216">
        <f t="shared" si="133"/>
        <v>0</v>
      </c>
      <c r="CQ336" s="156">
        <f t="shared" si="135"/>
        <v>0</v>
      </c>
    </row>
    <row r="337" spans="1:95" x14ac:dyDescent="0.2">
      <c r="A337" s="73">
        <v>3232</v>
      </c>
      <c r="B337" s="25" t="s">
        <v>1138</v>
      </c>
      <c r="C337" s="25" t="s">
        <v>703</v>
      </c>
      <c r="D337" s="78">
        <f t="array" ref="D337">SUM(IF('SAP report test'!$A$2:$A$2298=$A337,IF('SAP report test'!$D$2:$D$2298=D$3,'SAP report test'!$N$2:$N$2298)))-SUM(H337,L337,P337,T337,X337,AB337,AF337,AJ337,AN337)</f>
        <v>0</v>
      </c>
      <c r="E337" s="78">
        <f t="array" ref="E337">SUM(IF('SAP report test'!$A$2:$A$2298=$A337,IF('SAP report test'!$D$2:$D$2298=E$3,'SAP report test'!$N$2:$N$2298)))-SUM(I337,M337,Q337,U337,Y337,AC337,AG337,AK337,AO337)</f>
        <v>0</v>
      </c>
      <c r="F337" s="78">
        <f t="array" ref="F337">SUM(IF('SAP report test'!$A$2:$A$2298=$A337,IF('SAP report test'!$D$2:$D$2298=F$3,'SAP report test'!$N$2:$N$2298)))-SUM(J337,N337,R337,V337,Z337,AD337,AH337,AL337,AP337)</f>
        <v>0</v>
      </c>
      <c r="G337" s="78">
        <f t="array" ref="G337">SUM(IF('SAP report test'!$A$2:$A$2298=$A337,IF('SAP report test'!$D$2:$D$2298=G$3,'SAP report test'!$N$2:$N$2298)))-SUM(K337,O337,S337,W337,AA337,AE337,AI337,AM337,AQ337)</f>
        <v>0</v>
      </c>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S337" s="23"/>
      <c r="AT337" s="42"/>
      <c r="BJ337" s="23">
        <f t="shared" si="136"/>
        <v>0</v>
      </c>
      <c r="BK337" s="23">
        <f t="shared" si="137"/>
        <v>0</v>
      </c>
      <c r="BL337" s="23">
        <f t="shared" si="138"/>
        <v>0</v>
      </c>
      <c r="BM337" s="23">
        <f t="shared" si="139"/>
        <v>0</v>
      </c>
      <c r="BN337" s="23">
        <f t="shared" si="140"/>
        <v>0</v>
      </c>
      <c r="BO337" s="23">
        <f t="shared" si="141"/>
        <v>0</v>
      </c>
      <c r="BP337" s="23">
        <f t="shared" si="142"/>
        <v>0</v>
      </c>
      <c r="BQ337" s="23">
        <f t="shared" si="143"/>
        <v>0</v>
      </c>
      <c r="BR337" s="23">
        <f t="shared" si="155"/>
        <v>0</v>
      </c>
      <c r="BS337" s="23">
        <f t="shared" si="156"/>
        <v>0</v>
      </c>
      <c r="BT337" s="23">
        <f t="shared" si="157"/>
        <v>0</v>
      </c>
      <c r="BX337" s="73">
        <v>3232</v>
      </c>
      <c r="BY337" s="25" t="s">
        <v>1138</v>
      </c>
      <c r="BZ337" s="23">
        <f t="shared" si="144"/>
        <v>0</v>
      </c>
      <c r="CA337" s="130">
        <f t="shared" si="145"/>
        <v>0</v>
      </c>
      <c r="CB337" s="156">
        <f t="shared" si="146"/>
        <v>0</v>
      </c>
      <c r="CC337" s="156">
        <f t="shared" si="147"/>
        <v>0</v>
      </c>
      <c r="CD337" s="156">
        <f t="shared" si="148"/>
        <v>0</v>
      </c>
      <c r="CE337" s="156">
        <f t="shared" si="149"/>
        <v>0</v>
      </c>
      <c r="CG337" s="156">
        <f t="shared" si="150"/>
        <v>0</v>
      </c>
      <c r="CH337" s="156">
        <f t="shared" si="151"/>
        <v>0</v>
      </c>
      <c r="CJ337" s="204" t="str">
        <f t="shared" si="152"/>
        <v>ok</v>
      </c>
      <c r="CK337" s="205">
        <f t="shared" si="134"/>
        <v>0</v>
      </c>
      <c r="CL337">
        <f t="shared" si="158"/>
        <v>0</v>
      </c>
      <c r="CN337" s="216">
        <f t="shared" si="153"/>
        <v>0</v>
      </c>
      <c r="CO337" s="216">
        <f t="shared" si="154"/>
        <v>0</v>
      </c>
      <c r="CP337" s="216">
        <f t="shared" si="133"/>
        <v>0</v>
      </c>
      <c r="CQ337" s="156">
        <f t="shared" si="135"/>
        <v>0</v>
      </c>
    </row>
    <row r="338" spans="1:95" x14ac:dyDescent="0.2">
      <c r="A338" s="73">
        <v>3233</v>
      </c>
      <c r="B338" s="25" t="s">
        <v>1113</v>
      </c>
      <c r="C338" s="25" t="s">
        <v>702</v>
      </c>
      <c r="D338" s="78"/>
      <c r="E338" s="78"/>
      <c r="F338" s="78"/>
      <c r="G338" s="78"/>
      <c r="H338" s="147">
        <f t="array" ref="H338">SUM(IF('SAP report test'!$A$2:$A$2298=$A338,IF('SAP report test'!$D$2:$D$2298="CI04",'SAP report test'!$N$2:$N$2298)))</f>
        <v>0</v>
      </c>
      <c r="I338" s="148"/>
      <c r="J338" s="148"/>
      <c r="K338" s="149"/>
      <c r="L338" s="147">
        <f>SUMIF(Balances!$A$5:$A$313,$A338,Balances!$P$5:$P$313)-SUMIF(Funding!$A$6:$A$294,$A338,Funding!$D$6:$D$294)</f>
        <v>0</v>
      </c>
      <c r="M338" s="148"/>
      <c r="N338" s="148"/>
      <c r="O338" s="149"/>
      <c r="P338" s="147">
        <f>SUMIF(Balances!$A$5:$A$313,$A338,Balances!$Q$5:$Q$313)-SUMIF(Funding!$A$6:$A$294,$A338,Funding!$E$6:$E$294)</f>
        <v>0</v>
      </c>
      <c r="Q338" s="148"/>
      <c r="R338" s="148"/>
      <c r="S338" s="149"/>
      <c r="T338" s="147">
        <f>SUMIF(Balances!$A$5:$A$313,$A338,Balances!$R$5:$R$313)-SUMIF(Funding!$A$6:$A$294,$A338,Funding!$F$6:$F$294)</f>
        <v>0</v>
      </c>
      <c r="U338" s="148"/>
      <c r="V338" s="148"/>
      <c r="W338" s="149"/>
      <c r="X338" s="147">
        <f>SUMIF(Balances!$A$7:$A$313,$A338,Balances!$S$7:$S$313)</f>
        <v>0</v>
      </c>
      <c r="Y338" s="148"/>
      <c r="Z338" s="148"/>
      <c r="AA338" s="149"/>
      <c r="AB338" s="147">
        <f>SUMIF(Balances!$A$7:$A$313,$A338,Balances!$T$7:$T$313)</f>
        <v>0</v>
      </c>
      <c r="AC338" s="148"/>
      <c r="AD338" s="148"/>
      <c r="AE338" s="149"/>
      <c r="AF338" s="147"/>
      <c r="AG338" s="148"/>
      <c r="AH338" s="148"/>
      <c r="AI338" s="149"/>
      <c r="AJ338" s="147">
        <f t="array" ref="AJ338">SUM(IF('SAP report test'!$A$2:$A$2298=$A338,IF('SAP report test'!$D$2:$D$2298="CI03",'SAP report test'!$N$2:$N$2298)))+SUMIF(Balances!$A$7:$A$313,$A338,Balances!$V$7:$V$313)</f>
        <v>0</v>
      </c>
      <c r="AK338" s="148"/>
      <c r="AL338" s="148"/>
      <c r="AM338" s="149"/>
      <c r="AN338" s="147">
        <f>SUMIF(Balances!$A$5:$A$313,$A338,Balances!$O$5:$O$313)-SUMIF(Funding!$A$6:$A$294,$A338,Funding!$K$6:$K$294)</f>
        <v>0</v>
      </c>
      <c r="AO338" s="148"/>
      <c r="AP338" s="148"/>
      <c r="AQ338" s="149"/>
      <c r="AS338" s="23">
        <f>SUM(D338:AQ339)</f>
        <v>0</v>
      </c>
      <c r="AT338" s="42"/>
      <c r="AU338" s="23">
        <f>SUM(AS338:AT338)</f>
        <v>0</v>
      </c>
      <c r="AW338" s="23">
        <f>SUM(AN338:AQ339)</f>
        <v>0</v>
      </c>
      <c r="AX338" s="23">
        <f>SUM(H338:K339)</f>
        <v>0</v>
      </c>
      <c r="AY338" s="23">
        <f>SUM(L338:O339)</f>
        <v>0</v>
      </c>
      <c r="AZ338" s="23">
        <f>SUM(P338:S339)</f>
        <v>0</v>
      </c>
      <c r="BA338" s="23">
        <f>SUM(T338:W339)</f>
        <v>0</v>
      </c>
      <c r="BB338" s="23">
        <f>SUM(X338:AA339)</f>
        <v>0</v>
      </c>
      <c r="BC338" s="23">
        <f>SUM(AB338:AE339)</f>
        <v>0</v>
      </c>
      <c r="BD338" s="23">
        <f>SUM(AF338:AI339)</f>
        <v>0</v>
      </c>
      <c r="BE338" s="23">
        <f>SUM(AJ338:AM339)</f>
        <v>0</v>
      </c>
      <c r="BF338" s="23">
        <f>SUM(AW338:BE338)</f>
        <v>0</v>
      </c>
      <c r="BG338" s="23">
        <f>SUM(AS338-BF338)</f>
        <v>0</v>
      </c>
      <c r="BH338" s="23">
        <f>SUM(AW338:BD338)</f>
        <v>0</v>
      </c>
      <c r="BJ338" s="23">
        <f t="shared" si="136"/>
        <v>0</v>
      </c>
      <c r="BK338" s="23">
        <f t="shared" si="137"/>
        <v>0</v>
      </c>
      <c r="BL338" s="23">
        <f t="shared" si="138"/>
        <v>0</v>
      </c>
      <c r="BM338" s="23">
        <f t="shared" si="139"/>
        <v>0</v>
      </c>
      <c r="BN338" s="23">
        <f t="shared" si="140"/>
        <v>0</v>
      </c>
      <c r="BO338" s="23">
        <f t="shared" si="141"/>
        <v>0</v>
      </c>
      <c r="BP338" s="23">
        <f t="shared" si="142"/>
        <v>0</v>
      </c>
      <c r="BQ338" s="23">
        <f t="shared" si="143"/>
        <v>0</v>
      </c>
      <c r="BR338" s="23">
        <f t="shared" si="155"/>
        <v>0</v>
      </c>
      <c r="BS338" s="23">
        <f t="shared" si="156"/>
        <v>0</v>
      </c>
      <c r="BT338" s="23">
        <f t="shared" si="157"/>
        <v>0</v>
      </c>
      <c r="BX338" s="73">
        <v>3233</v>
      </c>
      <c r="BY338" s="25" t="s">
        <v>1113</v>
      </c>
      <c r="BZ338" s="23">
        <f t="shared" si="144"/>
        <v>0</v>
      </c>
      <c r="CA338" s="130">
        <f t="shared" si="145"/>
        <v>0</v>
      </c>
      <c r="CB338" s="156">
        <f t="shared" si="146"/>
        <v>0</v>
      </c>
      <c r="CC338" s="156">
        <f t="shared" si="147"/>
        <v>0</v>
      </c>
      <c r="CD338" s="156">
        <f t="shared" si="148"/>
        <v>0</v>
      </c>
      <c r="CE338" s="156">
        <f t="shared" si="149"/>
        <v>0</v>
      </c>
      <c r="CG338" s="156">
        <f t="shared" si="150"/>
        <v>0</v>
      </c>
      <c r="CH338" s="156">
        <f t="shared" si="151"/>
        <v>0</v>
      </c>
      <c r="CJ338" s="204" t="str">
        <f t="shared" si="152"/>
        <v>ok</v>
      </c>
      <c r="CK338" s="205">
        <f t="shared" si="134"/>
        <v>0</v>
      </c>
      <c r="CL338">
        <f t="shared" si="158"/>
        <v>0</v>
      </c>
      <c r="CN338" s="216">
        <f t="shared" si="153"/>
        <v>0</v>
      </c>
      <c r="CO338" s="216">
        <f t="shared" si="154"/>
        <v>0</v>
      </c>
      <c r="CP338" s="216">
        <f t="shared" si="133"/>
        <v>0</v>
      </c>
      <c r="CQ338" s="156">
        <f t="shared" si="135"/>
        <v>0</v>
      </c>
    </row>
    <row r="339" spans="1:95" x14ac:dyDescent="0.2">
      <c r="A339" s="73">
        <v>3233</v>
      </c>
      <c r="B339" s="25" t="s">
        <v>1113</v>
      </c>
      <c r="C339" s="25" t="s">
        <v>703</v>
      </c>
      <c r="D339" s="78">
        <f t="array" ref="D339">SUM(IF('SAP report test'!$A$2:$A$2298=$A339,IF('SAP report test'!$D$2:$D$2298=D$3,'SAP report test'!$N$2:$N$2298)))-SUM(H339,L339,P339,T339,X339,AB339,AF339,AJ339,AN339)</f>
        <v>0</v>
      </c>
      <c r="E339" s="78">
        <f t="array" ref="E339">SUM(IF('SAP report test'!$A$2:$A$2298=$A339,IF('SAP report test'!$D$2:$D$2298=E$3,'SAP report test'!$N$2:$N$2298)))-SUM(I339,M339,Q339,U339,Y339,AC339,AG339,AK339,AO339)</f>
        <v>0</v>
      </c>
      <c r="F339" s="78">
        <f t="array" ref="F339">SUM(IF('SAP report test'!$A$2:$A$2298=$A339,IF('SAP report test'!$D$2:$D$2298=F$3,'SAP report test'!$N$2:$N$2298)))-SUM(J339,N339,R339,V339,Z339,AD339,AH339,AL339,AP339)</f>
        <v>0</v>
      </c>
      <c r="G339" s="78">
        <f t="array" ref="G339">SUM(IF('SAP report test'!$A$2:$A$2298=$A339,IF('SAP report test'!$D$2:$D$2298=G$3,'SAP report test'!$N$2:$N$2298)))-SUM(K339,O339,S339,W339,AA339,AE339,AI339,AM339,AQ339)</f>
        <v>0</v>
      </c>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S339" s="23"/>
      <c r="AT339" s="42"/>
      <c r="BJ339" s="23">
        <f t="shared" si="136"/>
        <v>0</v>
      </c>
      <c r="BK339" s="23">
        <f t="shared" si="137"/>
        <v>0</v>
      </c>
      <c r="BL339" s="23">
        <f t="shared" si="138"/>
        <v>0</v>
      </c>
      <c r="BM339" s="23">
        <f t="shared" si="139"/>
        <v>0</v>
      </c>
      <c r="BN339" s="23">
        <f t="shared" si="140"/>
        <v>0</v>
      </c>
      <c r="BO339" s="23">
        <f t="shared" si="141"/>
        <v>0</v>
      </c>
      <c r="BP339" s="23">
        <f t="shared" si="142"/>
        <v>0</v>
      </c>
      <c r="BQ339" s="23">
        <f t="shared" si="143"/>
        <v>0</v>
      </c>
      <c r="BR339" s="23">
        <f t="shared" si="155"/>
        <v>0</v>
      </c>
      <c r="BS339" s="23">
        <f t="shared" si="156"/>
        <v>0</v>
      </c>
      <c r="BT339" s="23">
        <f t="shared" si="157"/>
        <v>0</v>
      </c>
      <c r="BX339" s="73">
        <v>3233</v>
      </c>
      <c r="BY339" s="25" t="s">
        <v>1113</v>
      </c>
      <c r="BZ339" s="23">
        <f t="shared" si="144"/>
        <v>0</v>
      </c>
      <c r="CA339" s="130">
        <f t="shared" si="145"/>
        <v>0</v>
      </c>
      <c r="CB339" s="156">
        <f t="shared" si="146"/>
        <v>0</v>
      </c>
      <c r="CC339" s="156">
        <f t="shared" si="147"/>
        <v>0</v>
      </c>
      <c r="CD339" s="156">
        <f t="shared" si="148"/>
        <v>0</v>
      </c>
      <c r="CE339" s="156">
        <f t="shared" si="149"/>
        <v>0</v>
      </c>
      <c r="CG339" s="156">
        <f t="shared" si="150"/>
        <v>0</v>
      </c>
      <c r="CH339" s="156">
        <f t="shared" si="151"/>
        <v>0</v>
      </c>
      <c r="CJ339" s="204" t="str">
        <f t="shared" si="152"/>
        <v>ok</v>
      </c>
      <c r="CK339" s="205">
        <f t="shared" si="134"/>
        <v>0</v>
      </c>
      <c r="CL339">
        <f t="shared" si="158"/>
        <v>0</v>
      </c>
      <c r="CN339" s="216">
        <f t="shared" si="153"/>
        <v>0</v>
      </c>
      <c r="CO339" s="216">
        <f t="shared" si="154"/>
        <v>0</v>
      </c>
      <c r="CP339" s="216">
        <f t="shared" si="133"/>
        <v>0</v>
      </c>
      <c r="CQ339" s="156">
        <f t="shared" si="135"/>
        <v>0</v>
      </c>
    </row>
    <row r="340" spans="1:95" x14ac:dyDescent="0.2">
      <c r="A340" s="73">
        <v>3234</v>
      </c>
      <c r="B340" s="25" t="s">
        <v>1114</v>
      </c>
      <c r="C340" s="25" t="s">
        <v>702</v>
      </c>
      <c r="D340" s="78"/>
      <c r="E340" s="78"/>
      <c r="F340" s="78"/>
      <c r="G340" s="78"/>
      <c r="H340" s="147">
        <f t="array" ref="H340">SUM(IF('SAP report test'!$A$2:$A$2298=$A340,IF('SAP report test'!$D$2:$D$2298="CI04",'SAP report test'!$N$2:$N$2298)))</f>
        <v>0</v>
      </c>
      <c r="I340" s="148"/>
      <c r="J340" s="148"/>
      <c r="K340" s="149"/>
      <c r="L340" s="147">
        <f>SUMIF(Balances!$A$5:$A$313,$A340,Balances!$P$5:$P$313)-SUMIF(Funding!$A$6:$A$294,$A340,Funding!$D$6:$D$294)</f>
        <v>0</v>
      </c>
      <c r="M340" s="148"/>
      <c r="N340" s="148"/>
      <c r="O340" s="149"/>
      <c r="P340" s="147">
        <f>SUMIF(Balances!$A$5:$A$313,$A340,Balances!$Q$5:$Q$313)-SUMIF(Funding!$A$6:$A$294,$A340,Funding!$E$6:$E$294)</f>
        <v>0</v>
      </c>
      <c r="Q340" s="148"/>
      <c r="R340" s="148"/>
      <c r="S340" s="149"/>
      <c r="T340" s="147">
        <f>SUMIF(Balances!$A$5:$A$313,$A340,Balances!$R$5:$R$313)-SUMIF(Funding!$A$6:$A$294,$A340,Funding!$F$6:$F$294)</f>
        <v>0</v>
      </c>
      <c r="U340" s="148"/>
      <c r="V340" s="148"/>
      <c r="W340" s="149"/>
      <c r="X340" s="147">
        <f>SUMIF(Balances!$A$7:$A$313,$A340,Balances!$S$7:$S$313)</f>
        <v>0</v>
      </c>
      <c r="Y340" s="148"/>
      <c r="Z340" s="148"/>
      <c r="AA340" s="149"/>
      <c r="AB340" s="147">
        <f>SUMIF(Balances!$A$7:$A$313,$A340,Balances!$T$7:$T$313)</f>
        <v>0</v>
      </c>
      <c r="AC340" s="148"/>
      <c r="AD340" s="148"/>
      <c r="AE340" s="149"/>
      <c r="AF340" s="147"/>
      <c r="AG340" s="148"/>
      <c r="AH340" s="148"/>
      <c r="AI340" s="149"/>
      <c r="AJ340" s="147">
        <f t="array" ref="AJ340">SUM(IF('SAP report test'!$A$2:$A$2298=$A340,IF('SAP report test'!$D$2:$D$2298="CI03",'SAP report test'!$N$2:$N$2298)))+SUMIF(Balances!$A$7:$A$313,$A340,Balances!$V$7:$V$313)</f>
        <v>0</v>
      </c>
      <c r="AK340" s="148"/>
      <c r="AL340" s="148"/>
      <c r="AM340" s="149"/>
      <c r="AN340" s="147">
        <f>SUMIF(Balances!$A$5:$A$313,$A340,Balances!$O$5:$O$313)-SUMIF(Funding!$A$6:$A$294,$A340,Funding!$K$6:$K$294)</f>
        <v>-5427.25</v>
      </c>
      <c r="AO340" s="148"/>
      <c r="AP340" s="148"/>
      <c r="AQ340" s="149"/>
      <c r="AS340" s="23">
        <f>SUM(D340:AQ341)</f>
        <v>-5427.25</v>
      </c>
      <c r="AT340" s="130"/>
      <c r="AU340" s="23">
        <f>SUM(AS340:AT340)</f>
        <v>-5427.25</v>
      </c>
      <c r="AW340" s="23">
        <f>SUM(AN340:AQ341)</f>
        <v>-5427.25</v>
      </c>
      <c r="AX340" s="23">
        <f>SUM(H340:K341)</f>
        <v>0</v>
      </c>
      <c r="AY340" s="23">
        <f>SUM(L340:O341)</f>
        <v>0</v>
      </c>
      <c r="AZ340" s="23">
        <f>SUM(P340:S341)</f>
        <v>0</v>
      </c>
      <c r="BA340" s="23">
        <f>SUM(T340:W341)</f>
        <v>0</v>
      </c>
      <c r="BB340" s="23">
        <f>SUM(X340:AA341)</f>
        <v>0</v>
      </c>
      <c r="BC340" s="23">
        <f>SUM(AB340:AE341)</f>
        <v>0</v>
      </c>
      <c r="BD340" s="23">
        <f>SUM(AF340:AI341)</f>
        <v>0</v>
      </c>
      <c r="BE340" s="23">
        <f>SUM(AJ340:AM341)</f>
        <v>0</v>
      </c>
      <c r="BF340" s="23">
        <f>SUM(AW340:BE340)</f>
        <v>-5427.25</v>
      </c>
      <c r="BG340" s="23">
        <f>SUM(AS340-BF340)</f>
        <v>0</v>
      </c>
      <c r="BH340" s="23">
        <f>SUM(AW340:BD340)</f>
        <v>-5427.25</v>
      </c>
      <c r="BJ340" s="23">
        <f t="shared" si="136"/>
        <v>-5427.25</v>
      </c>
      <c r="BK340" s="23">
        <f t="shared" si="137"/>
        <v>0</v>
      </c>
      <c r="BL340" s="23">
        <f t="shared" si="138"/>
        <v>0</v>
      </c>
      <c r="BM340" s="23">
        <f t="shared" si="139"/>
        <v>0</v>
      </c>
      <c r="BN340" s="23">
        <f t="shared" si="140"/>
        <v>0</v>
      </c>
      <c r="BO340" s="23">
        <f t="shared" si="141"/>
        <v>0</v>
      </c>
      <c r="BP340" s="23">
        <f t="shared" si="142"/>
        <v>0</v>
      </c>
      <c r="BQ340" s="23">
        <f t="shared" si="143"/>
        <v>0</v>
      </c>
      <c r="BR340" s="23">
        <f t="shared" si="155"/>
        <v>-5427.25</v>
      </c>
      <c r="BS340" s="23">
        <f t="shared" si="156"/>
        <v>0</v>
      </c>
      <c r="BT340" s="23">
        <f t="shared" si="157"/>
        <v>-5427.25</v>
      </c>
      <c r="BX340" s="73">
        <v>3234</v>
      </c>
      <c r="BY340" s="25" t="s">
        <v>1114</v>
      </c>
      <c r="BZ340" s="23">
        <f t="shared" si="144"/>
        <v>-5427.25</v>
      </c>
      <c r="CA340" s="130">
        <f t="shared" si="145"/>
        <v>0</v>
      </c>
      <c r="CB340" s="156">
        <f t="shared" si="146"/>
        <v>-5427.25</v>
      </c>
      <c r="CC340" s="156">
        <f t="shared" si="147"/>
        <v>-5427</v>
      </c>
      <c r="CD340" s="156">
        <f t="shared" si="148"/>
        <v>0</v>
      </c>
      <c r="CE340" s="156">
        <f t="shared" si="149"/>
        <v>-5427</v>
      </c>
      <c r="CG340" s="156">
        <f t="shared" si="150"/>
        <v>-0.25</v>
      </c>
      <c r="CH340" s="156">
        <f t="shared" si="151"/>
        <v>0</v>
      </c>
      <c r="CJ340" s="204" t="str">
        <f t="shared" si="152"/>
        <v>ok</v>
      </c>
      <c r="CK340" s="205">
        <f t="shared" si="134"/>
        <v>0</v>
      </c>
      <c r="CL340">
        <f t="shared" si="158"/>
        <v>0</v>
      </c>
      <c r="CN340" s="216">
        <f t="shared" si="153"/>
        <v>-5427.25</v>
      </c>
      <c r="CO340" s="216">
        <f t="shared" si="154"/>
        <v>0</v>
      </c>
      <c r="CP340" s="216">
        <f t="shared" si="133"/>
        <v>-5427.25</v>
      </c>
      <c r="CQ340" s="156">
        <f t="shared" si="135"/>
        <v>0</v>
      </c>
    </row>
    <row r="341" spans="1:95" x14ac:dyDescent="0.2">
      <c r="A341" s="73">
        <v>3234</v>
      </c>
      <c r="B341" s="25" t="s">
        <v>1114</v>
      </c>
      <c r="C341" s="25" t="s">
        <v>703</v>
      </c>
      <c r="D341" s="78">
        <f t="array" ref="D341">SUM(IF('SAP report test'!$A$2:$A$2298=$A341,IF('SAP report test'!$D$2:$D$2298=D$3,'SAP report test'!$N$2:$N$2298)))-SUM(H341,L341,P341,T341,X341,AB341,AF341,AJ341,AN341)</f>
        <v>0</v>
      </c>
      <c r="E341" s="78">
        <f t="array" ref="E341">SUM(IF('SAP report test'!$A$2:$A$2298=$A341,IF('SAP report test'!$D$2:$D$2298=E$3,'SAP report test'!$N$2:$N$2298)))-SUM(I341,M341,Q341,U341,Y341,AC341,AG341,AK341,AO341)</f>
        <v>0</v>
      </c>
      <c r="F341" s="78">
        <f t="array" ref="F341">SUM(IF('SAP report test'!$A$2:$A$2298=$A341,IF('SAP report test'!$D$2:$D$2298=F$3,'SAP report test'!$N$2:$N$2298)))-SUM(J341,N341,R341,V341,Z341,AD341,AH341,AL341,AP341)</f>
        <v>0</v>
      </c>
      <c r="G341" s="78">
        <f t="array" ref="G341">SUM(IF('SAP report test'!$A$2:$A$2298=$A341,IF('SAP report test'!$D$2:$D$2298=G$3,'SAP report test'!$N$2:$N$2298)))-SUM(K341,O341,S341,W341,AA341,AE341,AI341,AM341,AQ341)</f>
        <v>0</v>
      </c>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S341" s="23"/>
      <c r="AT341" s="42"/>
      <c r="BJ341" s="23">
        <f t="shared" si="136"/>
        <v>0</v>
      </c>
      <c r="BK341" s="23">
        <f t="shared" si="137"/>
        <v>0</v>
      </c>
      <c r="BL341" s="23">
        <f t="shared" si="138"/>
        <v>0</v>
      </c>
      <c r="BM341" s="23">
        <f t="shared" si="139"/>
        <v>0</v>
      </c>
      <c r="BN341" s="23">
        <f t="shared" si="140"/>
        <v>0</v>
      </c>
      <c r="BO341" s="23">
        <f t="shared" si="141"/>
        <v>0</v>
      </c>
      <c r="BP341" s="23">
        <f t="shared" si="142"/>
        <v>0</v>
      </c>
      <c r="BQ341" s="23">
        <f t="shared" si="143"/>
        <v>0</v>
      </c>
      <c r="BR341" s="23">
        <f t="shared" si="155"/>
        <v>0</v>
      </c>
      <c r="BS341" s="23">
        <f t="shared" si="156"/>
        <v>0</v>
      </c>
      <c r="BT341" s="23">
        <f t="shared" si="157"/>
        <v>0</v>
      </c>
      <c r="BX341" s="73">
        <v>3234</v>
      </c>
      <c r="BY341" s="25" t="s">
        <v>1114</v>
      </c>
      <c r="BZ341" s="23">
        <f t="shared" si="144"/>
        <v>0</v>
      </c>
      <c r="CA341" s="130">
        <f t="shared" si="145"/>
        <v>0</v>
      </c>
      <c r="CB341" s="156">
        <f t="shared" si="146"/>
        <v>0</v>
      </c>
      <c r="CC341" s="156">
        <f t="shared" si="147"/>
        <v>0</v>
      </c>
      <c r="CD341" s="156">
        <f t="shared" si="148"/>
        <v>0</v>
      </c>
      <c r="CE341" s="156">
        <f t="shared" si="149"/>
        <v>0</v>
      </c>
      <c r="CG341" s="156">
        <f t="shared" si="150"/>
        <v>0</v>
      </c>
      <c r="CH341" s="156">
        <f t="shared" si="151"/>
        <v>0</v>
      </c>
      <c r="CJ341" s="204" t="str">
        <f t="shared" si="152"/>
        <v>ok</v>
      </c>
      <c r="CK341" s="205">
        <f t="shared" si="134"/>
        <v>0</v>
      </c>
      <c r="CL341">
        <f t="shared" si="158"/>
        <v>0</v>
      </c>
      <c r="CN341" s="216">
        <f t="shared" si="153"/>
        <v>0</v>
      </c>
      <c r="CO341" s="216">
        <f t="shared" si="154"/>
        <v>0</v>
      </c>
      <c r="CP341" s="216">
        <f t="shared" si="133"/>
        <v>0</v>
      </c>
      <c r="CQ341" s="156">
        <f t="shared" si="135"/>
        <v>0</v>
      </c>
    </row>
    <row r="342" spans="1:95" x14ac:dyDescent="0.2">
      <c r="A342" s="73">
        <v>3235</v>
      </c>
      <c r="B342" s="25" t="s">
        <v>1139</v>
      </c>
      <c r="C342" s="25" t="s">
        <v>702</v>
      </c>
      <c r="D342" s="78"/>
      <c r="E342" s="78"/>
      <c r="F342" s="78"/>
      <c r="G342" s="78"/>
      <c r="H342" s="147">
        <f t="array" ref="H342">SUM(IF('SAP report test'!$A$2:$A$2298=$A342,IF('SAP report test'!$D$2:$D$2298="CI04",'SAP report test'!$N$2:$N$2298)))</f>
        <v>0</v>
      </c>
      <c r="I342" s="148"/>
      <c r="J342" s="148"/>
      <c r="K342" s="149"/>
      <c r="L342" s="147">
        <f>SUMIF(Balances!$A$5:$A$313,$A342,Balances!$P$5:$P$313)-SUMIF(Funding!$A$6:$A$294,$A342,Funding!$D$6:$D$294)</f>
        <v>0</v>
      </c>
      <c r="M342" s="148"/>
      <c r="N342" s="148"/>
      <c r="O342" s="149"/>
      <c r="P342" s="147">
        <f>SUMIF(Balances!$A$5:$A$313,$A342,Balances!$Q$5:$Q$313)-SUMIF(Funding!$A$6:$A$294,$A342,Funding!$E$6:$E$294)</f>
        <v>0</v>
      </c>
      <c r="Q342" s="148"/>
      <c r="R342" s="148"/>
      <c r="S342" s="149"/>
      <c r="T342" s="147">
        <f>SUMIF(Balances!$A$5:$A$313,$A342,Balances!$R$5:$R$313)-SUMIF(Funding!$A$6:$A$294,$A342,Funding!$F$6:$F$294)</f>
        <v>0</v>
      </c>
      <c r="U342" s="148"/>
      <c r="V342" s="148"/>
      <c r="W342" s="149"/>
      <c r="X342" s="147">
        <f>SUMIF(Balances!$A$7:$A$313,$A342,Balances!$S$7:$S$313)</f>
        <v>0</v>
      </c>
      <c r="Y342" s="148"/>
      <c r="Z342" s="148"/>
      <c r="AA342" s="149"/>
      <c r="AB342" s="147">
        <f>SUMIF(Balances!$A$7:$A$313,$A342,Balances!$T$7:$T$313)</f>
        <v>0</v>
      </c>
      <c r="AC342" s="148"/>
      <c r="AD342" s="148"/>
      <c r="AE342" s="149"/>
      <c r="AF342" s="147"/>
      <c r="AG342" s="148"/>
      <c r="AH342" s="148"/>
      <c r="AI342" s="149"/>
      <c r="AJ342" s="147">
        <f t="array" ref="AJ342">SUM(IF('SAP report test'!$A$2:$A$2298=$A342,IF('SAP report test'!$D$2:$D$2298="CI03",'SAP report test'!$N$2:$N$2298)))+SUMIF(Balances!$A$7:$A$313,$A342,Balances!$V$7:$V$313)</f>
        <v>0</v>
      </c>
      <c r="AK342" s="148"/>
      <c r="AL342" s="148"/>
      <c r="AM342" s="149"/>
      <c r="AN342" s="147">
        <f>SUMIF(Balances!$A$5:$A$313,$A342,Balances!$O$5:$O$313)-SUMIF(Funding!$A$6:$A$294,$A342,Funding!$K$6:$K$294)</f>
        <v>-25140.5</v>
      </c>
      <c r="AO342" s="148"/>
      <c r="AP342" s="148"/>
      <c r="AQ342" s="149"/>
      <c r="AS342" s="23">
        <f>SUM(D342:AQ343)</f>
        <v>-25140.5</v>
      </c>
      <c r="AT342" s="42"/>
      <c r="AU342" s="23">
        <f>SUM(AS342:AT342)</f>
        <v>-25140.5</v>
      </c>
      <c r="AW342" s="23">
        <f>SUM(AN342:AQ343)</f>
        <v>-25140.5</v>
      </c>
      <c r="AX342" s="23">
        <f>SUM(H342:K343)</f>
        <v>0</v>
      </c>
      <c r="AY342" s="23">
        <f>SUM(L342:O343)</f>
        <v>0</v>
      </c>
      <c r="AZ342" s="23">
        <f>SUM(P342:S343)</f>
        <v>0</v>
      </c>
      <c r="BA342" s="23">
        <f>SUM(T342:W343)</f>
        <v>0</v>
      </c>
      <c r="BB342" s="23">
        <f>SUM(X342:AA343)</f>
        <v>0</v>
      </c>
      <c r="BC342" s="23">
        <f>SUM(AB342:AE343)</f>
        <v>0</v>
      </c>
      <c r="BD342" s="23">
        <f>SUM(AF342:AI343)</f>
        <v>0</v>
      </c>
      <c r="BE342" s="23">
        <f>SUM(AJ342:AM343)</f>
        <v>0</v>
      </c>
      <c r="BF342" s="23">
        <f>SUM(AW342:BE342)</f>
        <v>-25140.5</v>
      </c>
      <c r="BG342" s="23">
        <f>SUM(AS342-BF342)</f>
        <v>0</v>
      </c>
      <c r="BH342" s="23">
        <f>SUM(AW342:BD342)</f>
        <v>-25140.5</v>
      </c>
      <c r="BJ342" s="23">
        <f t="shared" si="136"/>
        <v>-25140.5</v>
      </c>
      <c r="BK342" s="23">
        <f t="shared" si="137"/>
        <v>0</v>
      </c>
      <c r="BL342" s="23">
        <f t="shared" si="138"/>
        <v>0</v>
      </c>
      <c r="BM342" s="23">
        <f t="shared" si="139"/>
        <v>0</v>
      </c>
      <c r="BN342" s="23">
        <f t="shared" si="140"/>
        <v>0</v>
      </c>
      <c r="BO342" s="23">
        <f t="shared" si="141"/>
        <v>0</v>
      </c>
      <c r="BP342" s="23">
        <f t="shared" si="142"/>
        <v>0</v>
      </c>
      <c r="BQ342" s="23">
        <f t="shared" si="143"/>
        <v>0</v>
      </c>
      <c r="BR342" s="23">
        <f t="shared" si="155"/>
        <v>-25140.5</v>
      </c>
      <c r="BS342" s="23">
        <f t="shared" si="156"/>
        <v>0</v>
      </c>
      <c r="BT342" s="23">
        <f t="shared" si="157"/>
        <v>-25140.5</v>
      </c>
      <c r="BX342" s="73">
        <v>3235</v>
      </c>
      <c r="BY342" s="25" t="s">
        <v>1139</v>
      </c>
      <c r="BZ342" s="23">
        <f t="shared" si="144"/>
        <v>-25140.5</v>
      </c>
      <c r="CA342" s="130">
        <f t="shared" si="145"/>
        <v>0</v>
      </c>
      <c r="CB342" s="156">
        <f t="shared" si="146"/>
        <v>-25140.5</v>
      </c>
      <c r="CC342" s="156">
        <f t="shared" si="147"/>
        <v>-25141</v>
      </c>
      <c r="CD342" s="156">
        <f t="shared" si="148"/>
        <v>0</v>
      </c>
      <c r="CE342" s="156">
        <f t="shared" si="149"/>
        <v>-25141</v>
      </c>
      <c r="CG342" s="156">
        <f t="shared" si="150"/>
        <v>0.5</v>
      </c>
      <c r="CH342" s="156">
        <f t="shared" si="151"/>
        <v>0</v>
      </c>
      <c r="CJ342" s="204" t="str">
        <f t="shared" si="152"/>
        <v>ok</v>
      </c>
      <c r="CK342" s="205">
        <f t="shared" si="134"/>
        <v>0</v>
      </c>
      <c r="CL342">
        <f t="shared" si="158"/>
        <v>0</v>
      </c>
      <c r="CN342" s="216">
        <f t="shared" si="153"/>
        <v>-25140.5</v>
      </c>
      <c r="CO342" s="216">
        <f t="shared" si="154"/>
        <v>0</v>
      </c>
      <c r="CP342" s="216">
        <f t="shared" si="133"/>
        <v>-25140.5</v>
      </c>
      <c r="CQ342" s="156">
        <f t="shared" si="135"/>
        <v>0</v>
      </c>
    </row>
    <row r="343" spans="1:95" x14ac:dyDescent="0.2">
      <c r="A343" s="73">
        <v>3235</v>
      </c>
      <c r="B343" s="25" t="s">
        <v>1139</v>
      </c>
      <c r="C343" s="25" t="s">
        <v>703</v>
      </c>
      <c r="D343" s="78">
        <f t="array" ref="D343">SUM(IF('SAP report test'!$A$2:$A$2298=$A343,IF('SAP report test'!$D$2:$D$2298=D$3,'SAP report test'!$N$2:$N$2298)))-SUM(H343,L343,P343,T343,X343,AB343,AF343,AJ343,AN343)</f>
        <v>0</v>
      </c>
      <c r="E343" s="78">
        <f t="array" ref="E343">SUM(IF('SAP report test'!$A$2:$A$2298=$A343,IF('SAP report test'!$D$2:$D$2298=E$3,'SAP report test'!$N$2:$N$2298)))-SUM(I343,M343,Q343,U343,Y343,AC343,AG343,AK343,AO343)</f>
        <v>0</v>
      </c>
      <c r="F343" s="78">
        <f t="array" ref="F343">SUM(IF('SAP report test'!$A$2:$A$2298=$A343,IF('SAP report test'!$D$2:$D$2298=F$3,'SAP report test'!$N$2:$N$2298)))-SUM(J343,N343,R343,V343,Z343,AD343,AH343,AL343,AP343)</f>
        <v>0</v>
      </c>
      <c r="G343" s="78">
        <f t="array" ref="G343">SUM(IF('SAP report test'!$A$2:$A$2298=$A343,IF('SAP report test'!$D$2:$D$2298=G$3,'SAP report test'!$N$2:$N$2298)))-SUM(K343,O343,S343,W343,AA343,AE343,AI343,AM343,AQ343)</f>
        <v>0</v>
      </c>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S343" s="23"/>
      <c r="AT343" s="42"/>
      <c r="BJ343" s="23">
        <f t="shared" si="136"/>
        <v>0</v>
      </c>
      <c r="BK343" s="23">
        <f t="shared" si="137"/>
        <v>0</v>
      </c>
      <c r="BL343" s="23">
        <f t="shared" si="138"/>
        <v>0</v>
      </c>
      <c r="BM343" s="23">
        <f t="shared" si="139"/>
        <v>0</v>
      </c>
      <c r="BN343" s="23">
        <f t="shared" si="140"/>
        <v>0</v>
      </c>
      <c r="BO343" s="23">
        <f t="shared" si="141"/>
        <v>0</v>
      </c>
      <c r="BP343" s="23">
        <f t="shared" si="142"/>
        <v>0</v>
      </c>
      <c r="BQ343" s="23">
        <f t="shared" si="143"/>
        <v>0</v>
      </c>
      <c r="BR343" s="23">
        <f t="shared" si="155"/>
        <v>0</v>
      </c>
      <c r="BS343" s="23">
        <f t="shared" si="156"/>
        <v>0</v>
      </c>
      <c r="BT343" s="23">
        <f t="shared" si="157"/>
        <v>0</v>
      </c>
      <c r="BX343" s="73">
        <v>3235</v>
      </c>
      <c r="BY343" s="25" t="s">
        <v>1139</v>
      </c>
      <c r="BZ343" s="23">
        <f t="shared" si="144"/>
        <v>0</v>
      </c>
      <c r="CA343" s="130">
        <f t="shared" si="145"/>
        <v>0</v>
      </c>
      <c r="CB343" s="156">
        <f t="shared" si="146"/>
        <v>0</v>
      </c>
      <c r="CC343" s="156">
        <f t="shared" si="147"/>
        <v>0</v>
      </c>
      <c r="CD343" s="156">
        <f t="shared" si="148"/>
        <v>0</v>
      </c>
      <c r="CE343" s="156">
        <f t="shared" si="149"/>
        <v>0</v>
      </c>
      <c r="CG343" s="156">
        <f t="shared" si="150"/>
        <v>0</v>
      </c>
      <c r="CH343" s="156">
        <f t="shared" si="151"/>
        <v>0</v>
      </c>
      <c r="CJ343" s="204" t="str">
        <f t="shared" si="152"/>
        <v>ok</v>
      </c>
      <c r="CK343" s="205">
        <f t="shared" si="134"/>
        <v>0</v>
      </c>
      <c r="CL343">
        <f t="shared" si="158"/>
        <v>0</v>
      </c>
      <c r="CN343" s="216">
        <f t="shared" si="153"/>
        <v>0</v>
      </c>
      <c r="CO343" s="216">
        <f t="shared" si="154"/>
        <v>0</v>
      </c>
      <c r="CP343" s="216">
        <f t="shared" si="133"/>
        <v>0</v>
      </c>
      <c r="CQ343" s="156">
        <f t="shared" si="135"/>
        <v>0</v>
      </c>
    </row>
    <row r="344" spans="1:95" x14ac:dyDescent="0.2">
      <c r="A344" s="73">
        <v>3237</v>
      </c>
      <c r="B344" s="25" t="s">
        <v>1140</v>
      </c>
      <c r="C344" s="25" t="s">
        <v>702</v>
      </c>
      <c r="D344" s="78"/>
      <c r="E344" s="78"/>
      <c r="F344" s="78"/>
      <c r="G344" s="78"/>
      <c r="H344" s="147">
        <f t="array" ref="H344">SUM(IF('SAP report test'!$A$2:$A$2298=$A344,IF('SAP report test'!$D$2:$D$2298="CI04",'SAP report test'!$N$2:$N$2298)))</f>
        <v>0</v>
      </c>
      <c r="I344" s="148"/>
      <c r="J344" s="148"/>
      <c r="K344" s="149"/>
      <c r="L344" s="147">
        <f>SUMIF(Balances!$A$5:$A$313,$A344,Balances!$P$5:$P$313)-SUMIF(Funding!$A$6:$A$294,$A344,Funding!$D$6:$D$294)</f>
        <v>0</v>
      </c>
      <c r="M344" s="148"/>
      <c r="N344" s="148"/>
      <c r="O344" s="149"/>
      <c r="P344" s="147">
        <f>SUMIF(Balances!$A$5:$A$313,$A344,Balances!$Q$5:$Q$313)-SUMIF(Funding!$A$6:$A$294,$A344,Funding!$E$6:$E$294)</f>
        <v>0</v>
      </c>
      <c r="Q344" s="148"/>
      <c r="R344" s="148"/>
      <c r="S344" s="149"/>
      <c r="T344" s="147">
        <f>SUMIF(Balances!$A$5:$A$313,$A344,Balances!$R$5:$R$313)-SUMIF(Funding!$A$6:$A$294,$A344,Funding!$F$6:$F$294)</f>
        <v>0</v>
      </c>
      <c r="U344" s="148"/>
      <c r="V344" s="148"/>
      <c r="W344" s="149"/>
      <c r="X344" s="147">
        <f>SUMIF(Balances!$A$7:$A$313,$A344,Balances!$S$7:$S$313)</f>
        <v>0</v>
      </c>
      <c r="Y344" s="148"/>
      <c r="Z344" s="148"/>
      <c r="AA344" s="149"/>
      <c r="AB344" s="147">
        <f>SUMIF(Balances!$A$7:$A$313,$A344,Balances!$T$7:$T$313)</f>
        <v>0</v>
      </c>
      <c r="AC344" s="148"/>
      <c r="AD344" s="148"/>
      <c r="AE344" s="149"/>
      <c r="AF344" s="147"/>
      <c r="AG344" s="148"/>
      <c r="AH344" s="148"/>
      <c r="AI344" s="149"/>
      <c r="AJ344" s="147">
        <f t="array" ref="AJ344">SUM(IF('SAP report test'!$A$2:$A$2298=$A344,IF('SAP report test'!$D$2:$D$2298="CI03",'SAP report test'!$N$2:$N$2298)))+SUMIF(Balances!$A$7:$A$313,$A344,Balances!$V$7:$V$313)</f>
        <v>0</v>
      </c>
      <c r="AK344" s="148"/>
      <c r="AL344" s="148"/>
      <c r="AM344" s="149"/>
      <c r="AN344" s="147">
        <f>SUMIF(Balances!$A$5:$A$313,$A344,Balances!$O$5:$O$313)-SUMIF(Funding!$A$6:$A$294,$A344,Funding!$K$6:$K$294)</f>
        <v>-2</v>
      </c>
      <c r="AO344" s="148"/>
      <c r="AP344" s="148"/>
      <c r="AQ344" s="149"/>
      <c r="AS344" s="23">
        <f>SUM(D344:AQ345)</f>
        <v>-2</v>
      </c>
      <c r="AT344" s="42"/>
      <c r="AU344" s="23">
        <f>SUM(AS344:AT344)</f>
        <v>-2</v>
      </c>
      <c r="AW344" s="23">
        <f>SUM(AN344:AQ345)</f>
        <v>-2</v>
      </c>
      <c r="AX344" s="23">
        <f>SUM(H344:K345)</f>
        <v>0</v>
      </c>
      <c r="AY344" s="23">
        <f>SUM(L344:O345)</f>
        <v>0</v>
      </c>
      <c r="AZ344" s="23">
        <f>SUM(P344:S345)</f>
        <v>0</v>
      </c>
      <c r="BA344" s="23">
        <f>SUM(T344:W345)</f>
        <v>0</v>
      </c>
      <c r="BB344" s="23">
        <f>SUM(X344:AA345)</f>
        <v>0</v>
      </c>
      <c r="BC344" s="23">
        <f>SUM(AB344:AE345)</f>
        <v>0</v>
      </c>
      <c r="BD344" s="23">
        <f>SUM(AF344:AI345)</f>
        <v>0</v>
      </c>
      <c r="BE344" s="23">
        <f>SUM(AJ344:AM345)</f>
        <v>0</v>
      </c>
      <c r="BF344" s="23">
        <f>SUM(AW344:BE344)</f>
        <v>-2</v>
      </c>
      <c r="BG344" s="23">
        <f>SUM(AS344-BF344)</f>
        <v>0</v>
      </c>
      <c r="BH344" s="23">
        <f>SUM(AW344:BD344)</f>
        <v>-2</v>
      </c>
      <c r="BJ344" s="23">
        <f t="shared" si="136"/>
        <v>-2</v>
      </c>
      <c r="BK344" s="23">
        <f t="shared" si="137"/>
        <v>0</v>
      </c>
      <c r="BL344" s="23">
        <f t="shared" si="138"/>
        <v>0</v>
      </c>
      <c r="BM344" s="23">
        <f t="shared" si="139"/>
        <v>0</v>
      </c>
      <c r="BN344" s="23">
        <f t="shared" si="140"/>
        <v>0</v>
      </c>
      <c r="BO344" s="23">
        <f t="shared" si="141"/>
        <v>0</v>
      </c>
      <c r="BP344" s="23">
        <f t="shared" si="142"/>
        <v>0</v>
      </c>
      <c r="BQ344" s="23">
        <f t="shared" si="143"/>
        <v>0</v>
      </c>
      <c r="BR344" s="23">
        <f t="shared" si="155"/>
        <v>-2</v>
      </c>
      <c r="BS344" s="23">
        <f t="shared" si="156"/>
        <v>0</v>
      </c>
      <c r="BT344" s="23">
        <f t="shared" si="157"/>
        <v>-2</v>
      </c>
      <c r="BX344" s="73">
        <v>3237</v>
      </c>
      <c r="BY344" s="25" t="s">
        <v>1140</v>
      </c>
      <c r="BZ344" s="23">
        <f t="shared" si="144"/>
        <v>-2</v>
      </c>
      <c r="CA344" s="130">
        <f t="shared" si="145"/>
        <v>0</v>
      </c>
      <c r="CB344" s="156">
        <f t="shared" si="146"/>
        <v>-2</v>
      </c>
      <c r="CC344" s="156">
        <f t="shared" si="147"/>
        <v>-2</v>
      </c>
      <c r="CD344" s="156">
        <f t="shared" si="148"/>
        <v>0</v>
      </c>
      <c r="CE344" s="156">
        <f t="shared" si="149"/>
        <v>-2</v>
      </c>
      <c r="CG344" s="156">
        <f t="shared" si="150"/>
        <v>0</v>
      </c>
      <c r="CH344" s="156">
        <f t="shared" si="151"/>
        <v>0</v>
      </c>
      <c r="CJ344" s="204" t="str">
        <f t="shared" si="152"/>
        <v>ok</v>
      </c>
      <c r="CK344" s="205">
        <f t="shared" si="134"/>
        <v>0</v>
      </c>
      <c r="CL344">
        <f t="shared" si="158"/>
        <v>0</v>
      </c>
      <c r="CN344" s="216">
        <f t="shared" si="153"/>
        <v>-2</v>
      </c>
      <c r="CO344" s="216">
        <f t="shared" si="154"/>
        <v>0</v>
      </c>
      <c r="CP344" s="216">
        <f t="shared" si="133"/>
        <v>-2</v>
      </c>
      <c r="CQ344" s="156">
        <f t="shared" si="135"/>
        <v>0</v>
      </c>
    </row>
    <row r="345" spans="1:95" x14ac:dyDescent="0.2">
      <c r="A345" s="73">
        <v>3237</v>
      </c>
      <c r="B345" s="25" t="s">
        <v>1140</v>
      </c>
      <c r="C345" s="25" t="s">
        <v>703</v>
      </c>
      <c r="D345" s="78">
        <f t="array" ref="D345">SUM(IF('SAP report test'!$A$2:$A$2298=$A345,IF('SAP report test'!$D$2:$D$2298=D$3,'SAP report test'!$N$2:$N$2298)))-SUM(H345,L345,P345,T345,X345,AB345,AF345,AJ345,AN345)</f>
        <v>0</v>
      </c>
      <c r="E345" s="78">
        <f t="array" ref="E345">SUM(IF('SAP report test'!$A$2:$A$2298=$A345,IF('SAP report test'!$D$2:$D$2298=E$3,'SAP report test'!$N$2:$N$2298)))-SUM(I345,M345,Q345,U345,Y345,AC345,AG345,AK345,AO345)</f>
        <v>0</v>
      </c>
      <c r="F345" s="78">
        <f t="array" ref="F345">SUM(IF('SAP report test'!$A$2:$A$2298=$A345,IF('SAP report test'!$D$2:$D$2298=F$3,'SAP report test'!$N$2:$N$2298)))-SUM(J345,N345,R345,V345,Z345,AD345,AH345,AL345,AP345)</f>
        <v>0</v>
      </c>
      <c r="G345" s="78">
        <f t="array" ref="G345">SUM(IF('SAP report test'!$A$2:$A$2298=$A345,IF('SAP report test'!$D$2:$D$2298=G$3,'SAP report test'!$N$2:$N$2298)))-SUM(K345,O345,S345,W345,AA345,AE345,AI345,AM345,AQ345)</f>
        <v>0</v>
      </c>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S345" s="23"/>
      <c r="AT345" s="42"/>
      <c r="BJ345" s="23">
        <f t="shared" si="136"/>
        <v>0</v>
      </c>
      <c r="BK345" s="23">
        <f t="shared" si="137"/>
        <v>0</v>
      </c>
      <c r="BL345" s="23">
        <f t="shared" si="138"/>
        <v>0</v>
      </c>
      <c r="BM345" s="23">
        <f t="shared" si="139"/>
        <v>0</v>
      </c>
      <c r="BN345" s="23">
        <f t="shared" si="140"/>
        <v>0</v>
      </c>
      <c r="BO345" s="23">
        <f t="shared" si="141"/>
        <v>0</v>
      </c>
      <c r="BP345" s="23">
        <f t="shared" si="142"/>
        <v>0</v>
      </c>
      <c r="BQ345" s="23">
        <f t="shared" si="143"/>
        <v>0</v>
      </c>
      <c r="BR345" s="23">
        <f t="shared" si="155"/>
        <v>0</v>
      </c>
      <c r="BS345" s="23">
        <f t="shared" si="156"/>
        <v>0</v>
      </c>
      <c r="BT345" s="23">
        <f t="shared" si="157"/>
        <v>0</v>
      </c>
      <c r="BX345" s="73">
        <v>3237</v>
      </c>
      <c r="BY345" s="25" t="s">
        <v>1140</v>
      </c>
      <c r="BZ345" s="23">
        <f t="shared" si="144"/>
        <v>0</v>
      </c>
      <c r="CA345" s="130">
        <f t="shared" si="145"/>
        <v>0</v>
      </c>
      <c r="CB345" s="156">
        <f t="shared" si="146"/>
        <v>0</v>
      </c>
      <c r="CC345" s="156">
        <f t="shared" si="147"/>
        <v>0</v>
      </c>
      <c r="CD345" s="156">
        <f t="shared" si="148"/>
        <v>0</v>
      </c>
      <c r="CE345" s="156">
        <f t="shared" si="149"/>
        <v>0</v>
      </c>
      <c r="CG345" s="156">
        <f t="shared" si="150"/>
        <v>0</v>
      </c>
      <c r="CH345" s="156">
        <f t="shared" si="151"/>
        <v>0</v>
      </c>
      <c r="CJ345" s="204" t="str">
        <f t="shared" si="152"/>
        <v>ok</v>
      </c>
      <c r="CK345" s="205">
        <f t="shared" si="134"/>
        <v>0</v>
      </c>
      <c r="CL345">
        <f t="shared" si="158"/>
        <v>0</v>
      </c>
      <c r="CN345" s="216">
        <f t="shared" si="153"/>
        <v>0</v>
      </c>
      <c r="CO345" s="216">
        <f t="shared" si="154"/>
        <v>0</v>
      </c>
      <c r="CP345" s="216">
        <f t="shared" si="133"/>
        <v>0</v>
      </c>
      <c r="CQ345" s="156">
        <f t="shared" si="135"/>
        <v>0</v>
      </c>
    </row>
    <row r="346" spans="1:95" x14ac:dyDescent="0.2">
      <c r="A346" s="73">
        <v>3238</v>
      </c>
      <c r="B346" s="25" t="s">
        <v>1141</v>
      </c>
      <c r="C346" s="25" t="s">
        <v>702</v>
      </c>
      <c r="D346" s="78"/>
      <c r="E346" s="78"/>
      <c r="F346" s="78"/>
      <c r="G346" s="78"/>
      <c r="H346" s="147">
        <f t="array" ref="H346">SUM(IF('SAP report test'!$A$2:$A$2298=$A346,IF('SAP report test'!$D$2:$D$2298="CI04",'SAP report test'!$N$2:$N$2298)))</f>
        <v>0</v>
      </c>
      <c r="I346" s="148"/>
      <c r="J346" s="148"/>
      <c r="K346" s="149"/>
      <c r="L346" s="147">
        <f>SUMIF(Balances!$A$5:$A$313,$A346,Balances!$P$5:$P$313)-SUMIF(Funding!$A$6:$A$294,$A346,Funding!$D$6:$D$294)</f>
        <v>0</v>
      </c>
      <c r="M346" s="148"/>
      <c r="N346" s="148"/>
      <c r="O346" s="149"/>
      <c r="P346" s="147">
        <f>SUMIF(Balances!$A$5:$A$313,$A346,Balances!$Q$5:$Q$313)-SUMIF(Funding!$A$6:$A$294,$A346,Funding!$E$6:$E$294)</f>
        <v>0</v>
      </c>
      <c r="Q346" s="148"/>
      <c r="R346" s="148"/>
      <c r="S346" s="149"/>
      <c r="T346" s="147">
        <f>SUMIF(Balances!$A$5:$A$313,$A346,Balances!$R$5:$R$313)-SUMIF(Funding!$A$6:$A$294,$A346,Funding!$F$6:$F$294)</f>
        <v>0</v>
      </c>
      <c r="U346" s="148"/>
      <c r="V346" s="148"/>
      <c r="W346" s="149"/>
      <c r="X346" s="147">
        <f>SUMIF(Balances!$A$7:$A$313,$A346,Balances!$S$7:$S$313)</f>
        <v>0</v>
      </c>
      <c r="Y346" s="148"/>
      <c r="Z346" s="148"/>
      <c r="AA346" s="149"/>
      <c r="AB346" s="147">
        <f>SUMIF(Balances!$A$7:$A$313,$A346,Balances!$T$7:$T$313)</f>
        <v>0</v>
      </c>
      <c r="AC346" s="148"/>
      <c r="AD346" s="148"/>
      <c r="AE346" s="149"/>
      <c r="AF346" s="147"/>
      <c r="AG346" s="148"/>
      <c r="AH346" s="148"/>
      <c r="AI346" s="149"/>
      <c r="AJ346" s="147">
        <f t="array" ref="AJ346">SUM(IF('SAP report test'!$A$2:$A$2298=$A346,IF('SAP report test'!$D$2:$D$2298="CI03",'SAP report test'!$N$2:$N$2298)))+SUMIF(Balances!$A$7:$A$313,$A346,Balances!$V$7:$V$313)</f>
        <v>0</v>
      </c>
      <c r="AK346" s="148"/>
      <c r="AL346" s="148"/>
      <c r="AM346" s="149"/>
      <c r="AN346" s="147">
        <f>SUMIF(Balances!$A$5:$A$313,$A346,Balances!$O$5:$O$313)-SUMIF(Funding!$A$6:$A$294,$A346,Funding!$K$6:$K$294)</f>
        <v>-7838.25</v>
      </c>
      <c r="AO346" s="148"/>
      <c r="AP346" s="148"/>
      <c r="AQ346" s="149"/>
      <c r="AS346" s="23">
        <f>SUM(D346:AQ347)</f>
        <v>-1953.25</v>
      </c>
      <c r="AT346" s="42"/>
      <c r="AU346" s="23">
        <f>SUM(AS346:AT346)</f>
        <v>-1953.25</v>
      </c>
      <c r="AW346" s="23">
        <f>SUM(AN346:AQ347)</f>
        <v>-1953.25</v>
      </c>
      <c r="AX346" s="23">
        <f>SUM(H346:K347)</f>
        <v>0</v>
      </c>
      <c r="AY346" s="23">
        <f>SUM(L346:O347)</f>
        <v>0</v>
      </c>
      <c r="AZ346" s="23">
        <f>SUM(P346:S347)</f>
        <v>0</v>
      </c>
      <c r="BA346" s="23">
        <f>SUM(T346:W347)</f>
        <v>0</v>
      </c>
      <c r="BB346" s="23">
        <f>SUM(X346:AA347)</f>
        <v>0</v>
      </c>
      <c r="BC346" s="23">
        <f>SUM(AB346:AE347)</f>
        <v>0</v>
      </c>
      <c r="BD346" s="23">
        <f>SUM(AF346:AI347)</f>
        <v>0</v>
      </c>
      <c r="BE346" s="23">
        <f>SUM(AJ346:AM347)</f>
        <v>0</v>
      </c>
      <c r="BF346" s="23">
        <f>SUM(AW346:BE346)</f>
        <v>-1953.25</v>
      </c>
      <c r="BG346" s="23">
        <f>SUM(AS346-BF346)</f>
        <v>0</v>
      </c>
      <c r="BH346" s="23">
        <f>SUM(AW346:BD346)</f>
        <v>-1953.25</v>
      </c>
      <c r="BJ346" s="23">
        <f t="shared" si="136"/>
        <v>-1953.25</v>
      </c>
      <c r="BK346" s="23">
        <f t="shared" si="137"/>
        <v>0</v>
      </c>
      <c r="BL346" s="23">
        <f t="shared" si="138"/>
        <v>0</v>
      </c>
      <c r="BM346" s="23">
        <f t="shared" si="139"/>
        <v>0</v>
      </c>
      <c r="BN346" s="23">
        <f t="shared" si="140"/>
        <v>0</v>
      </c>
      <c r="BO346" s="23">
        <f t="shared" si="141"/>
        <v>0</v>
      </c>
      <c r="BP346" s="23">
        <f t="shared" si="142"/>
        <v>0</v>
      </c>
      <c r="BQ346" s="23">
        <f t="shared" si="143"/>
        <v>0</v>
      </c>
      <c r="BR346" s="23">
        <f t="shared" si="155"/>
        <v>-1953.25</v>
      </c>
      <c r="BS346" s="23">
        <f t="shared" si="156"/>
        <v>0</v>
      </c>
      <c r="BT346" s="23">
        <f t="shared" si="157"/>
        <v>-1953.25</v>
      </c>
      <c r="BX346" s="73">
        <v>3238</v>
      </c>
      <c r="BY346" s="25" t="s">
        <v>1141</v>
      </c>
      <c r="BZ346" s="23">
        <f t="shared" si="144"/>
        <v>-1953.25</v>
      </c>
      <c r="CA346" s="130">
        <f t="shared" si="145"/>
        <v>0</v>
      </c>
      <c r="CB346" s="156">
        <f t="shared" si="146"/>
        <v>-1953.25</v>
      </c>
      <c r="CC346" s="156">
        <f t="shared" si="147"/>
        <v>-1953</v>
      </c>
      <c r="CD346" s="156">
        <f t="shared" si="148"/>
        <v>0</v>
      </c>
      <c r="CE346" s="156">
        <f t="shared" si="149"/>
        <v>-1953</v>
      </c>
      <c r="CG346" s="156">
        <f t="shared" si="150"/>
        <v>-0.25</v>
      </c>
      <c r="CH346" s="156">
        <f t="shared" si="151"/>
        <v>0</v>
      </c>
      <c r="CJ346" s="204" t="str">
        <f t="shared" si="152"/>
        <v>ok</v>
      </c>
      <c r="CK346" s="205">
        <f t="shared" si="134"/>
        <v>0</v>
      </c>
      <c r="CL346">
        <f t="shared" si="158"/>
        <v>0</v>
      </c>
      <c r="CN346" s="216">
        <f t="shared" si="153"/>
        <v>-1953.25</v>
      </c>
      <c r="CO346" s="216">
        <f t="shared" si="154"/>
        <v>0</v>
      </c>
      <c r="CP346" s="216">
        <f t="shared" si="133"/>
        <v>-1953.25</v>
      </c>
      <c r="CQ346" s="156">
        <f t="shared" si="135"/>
        <v>0</v>
      </c>
    </row>
    <row r="347" spans="1:95" x14ac:dyDescent="0.2">
      <c r="A347" s="73">
        <v>3238</v>
      </c>
      <c r="B347" s="25" t="s">
        <v>1141</v>
      </c>
      <c r="C347" s="25" t="s">
        <v>703</v>
      </c>
      <c r="D347" s="78">
        <f t="array" ref="D347">SUM(IF('SAP report test'!$A$2:$A$2298=$A347,IF('SAP report test'!$D$2:$D$2298=D$3,'SAP report test'!$N$2:$N$2298)))-SUM(H347,L347,P347,T347,X347,AB347,AF347,AJ347,AN347)</f>
        <v>0</v>
      </c>
      <c r="E347" s="78">
        <f t="array" ref="E347">SUM(IF('SAP report test'!$A$2:$A$2298=$A347,IF('SAP report test'!$D$2:$D$2298=E$3,'SAP report test'!$N$2:$N$2298)))-SUM(I347,M347,Q347,U347,Y347,AC347,AG347,AK347,AO347)</f>
        <v>0</v>
      </c>
      <c r="F347" s="78">
        <f t="array" ref="F347">SUM(IF('SAP report test'!$A$2:$A$2298=$A347,IF('SAP report test'!$D$2:$D$2298=F$3,'SAP report test'!$N$2:$N$2298)))-SUM(J347,N347,R347,V347,Z347,AD347,AH347,AL347,AP347)</f>
        <v>0</v>
      </c>
      <c r="G347" s="78">
        <f t="array" ref="G347">SUM(IF('SAP report test'!$A$2:$A$2298=$A347,IF('SAP report test'!$D$2:$D$2298=G$3,'SAP report test'!$N$2:$N$2298)))-SUM(K347,O347,S347,W347,AA347,AE347,AI347,AM347,AQ347)</f>
        <v>0</v>
      </c>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v>3581</v>
      </c>
      <c r="AP347" s="62"/>
      <c r="AQ347" s="62">
        <v>2304</v>
      </c>
      <c r="AS347" s="23"/>
      <c r="AT347" s="42"/>
      <c r="BJ347" s="23">
        <f t="shared" si="136"/>
        <v>0</v>
      </c>
      <c r="BK347" s="23">
        <f t="shared" si="137"/>
        <v>0</v>
      </c>
      <c r="BL347" s="23">
        <f t="shared" si="138"/>
        <v>0</v>
      </c>
      <c r="BM347" s="23">
        <f t="shared" si="139"/>
        <v>0</v>
      </c>
      <c r="BN347" s="23">
        <f t="shared" si="140"/>
        <v>0</v>
      </c>
      <c r="BO347" s="23">
        <f t="shared" si="141"/>
        <v>0</v>
      </c>
      <c r="BP347" s="23">
        <f t="shared" si="142"/>
        <v>0</v>
      </c>
      <c r="BQ347" s="23">
        <f t="shared" si="143"/>
        <v>0</v>
      </c>
      <c r="BR347" s="23">
        <f t="shared" si="155"/>
        <v>0</v>
      </c>
      <c r="BS347" s="23">
        <f t="shared" si="156"/>
        <v>0</v>
      </c>
      <c r="BT347" s="23">
        <f t="shared" si="157"/>
        <v>0</v>
      </c>
      <c r="BX347" s="73">
        <v>3238</v>
      </c>
      <c r="BY347" s="25" t="s">
        <v>1141</v>
      </c>
      <c r="BZ347" s="23">
        <f t="shared" si="144"/>
        <v>0</v>
      </c>
      <c r="CA347" s="130">
        <f t="shared" si="145"/>
        <v>0</v>
      </c>
      <c r="CB347" s="156">
        <f t="shared" si="146"/>
        <v>0</v>
      </c>
      <c r="CC347" s="156">
        <f t="shared" si="147"/>
        <v>0</v>
      </c>
      <c r="CD347" s="156">
        <f t="shared" si="148"/>
        <v>0</v>
      </c>
      <c r="CE347" s="156">
        <f t="shared" si="149"/>
        <v>0</v>
      </c>
      <c r="CG347" s="156">
        <f t="shared" si="150"/>
        <v>0</v>
      </c>
      <c r="CH347" s="156">
        <f t="shared" si="151"/>
        <v>0</v>
      </c>
      <c r="CJ347" s="204" t="str">
        <f t="shared" si="152"/>
        <v>ok</v>
      </c>
      <c r="CK347" s="205">
        <f t="shared" si="134"/>
        <v>0</v>
      </c>
      <c r="CL347">
        <f t="shared" si="158"/>
        <v>0</v>
      </c>
      <c r="CN347" s="216">
        <f t="shared" si="153"/>
        <v>0</v>
      </c>
      <c r="CO347" s="216">
        <f t="shared" si="154"/>
        <v>0</v>
      </c>
      <c r="CP347" s="216">
        <f t="shared" si="133"/>
        <v>0</v>
      </c>
      <c r="CQ347" s="156">
        <f t="shared" si="135"/>
        <v>0</v>
      </c>
    </row>
    <row r="348" spans="1:95" x14ac:dyDescent="0.2">
      <c r="A348" s="73">
        <v>3239</v>
      </c>
      <c r="B348" s="25" t="s">
        <v>1142</v>
      </c>
      <c r="C348" s="25" t="s">
        <v>702</v>
      </c>
      <c r="D348" s="78"/>
      <c r="E348" s="78"/>
      <c r="F348" s="78"/>
      <c r="G348" s="78"/>
      <c r="H348" s="147">
        <f t="array" ref="H348">SUM(IF('SAP report test'!$A$2:$A$2298=$A348,IF('SAP report test'!$D$2:$D$2298="CI04",'SAP report test'!$N$2:$N$2298)))</f>
        <v>0</v>
      </c>
      <c r="I348" s="148"/>
      <c r="J348" s="148"/>
      <c r="K348" s="149"/>
      <c r="L348" s="147">
        <f>SUMIF(Balances!$A$5:$A$313,$A348,Balances!$P$5:$P$313)-SUMIF(Funding!$A$6:$A$294,$A348,Funding!$D$6:$D$294)</f>
        <v>0</v>
      </c>
      <c r="M348" s="148"/>
      <c r="N348" s="148"/>
      <c r="O348" s="149"/>
      <c r="P348" s="147">
        <f>SUMIF(Balances!$A$5:$A$313,$A348,Balances!$Q$5:$Q$313)-SUMIF(Funding!$A$6:$A$294,$A348,Funding!$E$6:$E$294)</f>
        <v>0</v>
      </c>
      <c r="Q348" s="148"/>
      <c r="R348" s="148"/>
      <c r="S348" s="149"/>
      <c r="T348" s="147">
        <f>SUMIF(Balances!$A$5:$A$313,$A348,Balances!$R$5:$R$313)-SUMIF(Funding!$A$6:$A$294,$A348,Funding!$F$6:$F$294)</f>
        <v>0</v>
      </c>
      <c r="U348" s="148"/>
      <c r="V348" s="148"/>
      <c r="W348" s="149"/>
      <c r="X348" s="147">
        <f>SUMIF(Balances!$A$7:$A$313,$A348,Balances!$S$7:$S$313)</f>
        <v>0</v>
      </c>
      <c r="Y348" s="148"/>
      <c r="Z348" s="148"/>
      <c r="AA348" s="149"/>
      <c r="AB348" s="147">
        <f>SUMIF(Balances!$A$7:$A$313,$A348,Balances!$T$7:$T$313)</f>
        <v>0</v>
      </c>
      <c r="AC348" s="148"/>
      <c r="AD348" s="148"/>
      <c r="AE348" s="149"/>
      <c r="AF348" s="147"/>
      <c r="AG348" s="148"/>
      <c r="AH348" s="148"/>
      <c r="AI348" s="149"/>
      <c r="AJ348" s="147">
        <f t="array" ref="AJ348">SUM(IF('SAP report test'!$A$2:$A$2298=$A348,IF('SAP report test'!$D$2:$D$2298="CI03",'SAP report test'!$N$2:$N$2298)))+SUMIF(Balances!$A$7:$A$313,$A348,Balances!$V$7:$V$313)</f>
        <v>0</v>
      </c>
      <c r="AK348" s="148"/>
      <c r="AL348" s="148"/>
      <c r="AM348" s="149"/>
      <c r="AN348" s="147">
        <f>SUMIF(Balances!$A$5:$A$313,$A348,Balances!$O$5:$O$313)-SUMIF(Funding!$A$6:$A$294,$A348,Funding!$K$6:$K$294)</f>
        <v>0</v>
      </c>
      <c r="AO348" s="148"/>
      <c r="AP348" s="148"/>
      <c r="AQ348" s="149"/>
      <c r="AS348" s="23">
        <f>SUM(D348:AQ349)</f>
        <v>0</v>
      </c>
      <c r="AT348" s="130"/>
      <c r="AU348" s="23">
        <f>SUM(AS348:AT348)</f>
        <v>0</v>
      </c>
      <c r="AW348" s="23">
        <f>SUM(AN348:AQ349)</f>
        <v>0</v>
      </c>
      <c r="AX348" s="23">
        <f>SUM(H348:K349)</f>
        <v>0</v>
      </c>
      <c r="AY348" s="23">
        <f>SUM(L348:O349)</f>
        <v>0</v>
      </c>
      <c r="AZ348" s="23">
        <f>SUM(P348:S349)</f>
        <v>0</v>
      </c>
      <c r="BA348" s="23">
        <f>SUM(T348:W349)</f>
        <v>0</v>
      </c>
      <c r="BB348" s="23">
        <f>SUM(X348:AA349)</f>
        <v>0</v>
      </c>
      <c r="BC348" s="23">
        <f>SUM(AB348:AE349)</f>
        <v>0</v>
      </c>
      <c r="BD348" s="23">
        <f>SUM(AF348:AI349)</f>
        <v>0</v>
      </c>
      <c r="BE348" s="23">
        <f>SUM(AJ348:AM349)</f>
        <v>0</v>
      </c>
      <c r="BF348" s="23">
        <f>SUM(AW348:BE348)</f>
        <v>0</v>
      </c>
      <c r="BG348" s="23">
        <f>SUM(AS348-BF348)</f>
        <v>0</v>
      </c>
      <c r="BH348" s="23">
        <f>SUM(AW348:BD348)</f>
        <v>0</v>
      </c>
      <c r="BJ348" s="23">
        <f t="shared" si="136"/>
        <v>0</v>
      </c>
      <c r="BK348" s="23">
        <f t="shared" si="137"/>
        <v>0</v>
      </c>
      <c r="BL348" s="23">
        <f t="shared" si="138"/>
        <v>0</v>
      </c>
      <c r="BM348" s="23">
        <f t="shared" si="139"/>
        <v>0</v>
      </c>
      <c r="BN348" s="23">
        <f t="shared" si="140"/>
        <v>0</v>
      </c>
      <c r="BO348" s="23">
        <f t="shared" si="141"/>
        <v>0</v>
      </c>
      <c r="BP348" s="23">
        <f t="shared" si="142"/>
        <v>0</v>
      </c>
      <c r="BQ348" s="23">
        <f t="shared" si="143"/>
        <v>0</v>
      </c>
      <c r="BR348" s="23">
        <f t="shared" si="155"/>
        <v>0</v>
      </c>
      <c r="BS348" s="23">
        <f t="shared" si="156"/>
        <v>0</v>
      </c>
      <c r="BT348" s="23">
        <f t="shared" si="157"/>
        <v>0</v>
      </c>
      <c r="BX348" s="73">
        <v>3239</v>
      </c>
      <c r="BY348" s="25" t="s">
        <v>1142</v>
      </c>
      <c r="BZ348" s="23">
        <f t="shared" si="144"/>
        <v>0</v>
      </c>
      <c r="CA348" s="130">
        <f t="shared" si="145"/>
        <v>0</v>
      </c>
      <c r="CB348" s="156">
        <f t="shared" si="146"/>
        <v>0</v>
      </c>
      <c r="CC348" s="156">
        <f t="shared" si="147"/>
        <v>0</v>
      </c>
      <c r="CD348" s="156">
        <f t="shared" si="148"/>
        <v>0</v>
      </c>
      <c r="CE348" s="156">
        <f t="shared" si="149"/>
        <v>0</v>
      </c>
      <c r="CG348" s="156">
        <f t="shared" si="150"/>
        <v>0</v>
      </c>
      <c r="CH348" s="156">
        <f t="shared" si="151"/>
        <v>0</v>
      </c>
      <c r="CJ348" s="204" t="str">
        <f t="shared" si="152"/>
        <v>ok</v>
      </c>
      <c r="CK348" s="205">
        <f t="shared" si="134"/>
        <v>0</v>
      </c>
      <c r="CL348">
        <f t="shared" si="158"/>
        <v>0</v>
      </c>
      <c r="CN348" s="216">
        <f t="shared" si="153"/>
        <v>0</v>
      </c>
      <c r="CO348" s="216">
        <f t="shared" si="154"/>
        <v>0</v>
      </c>
      <c r="CP348" s="216">
        <f t="shared" si="133"/>
        <v>0</v>
      </c>
      <c r="CQ348" s="156">
        <f t="shared" si="135"/>
        <v>0</v>
      </c>
    </row>
    <row r="349" spans="1:95" x14ac:dyDescent="0.2">
      <c r="A349" s="73">
        <v>3239</v>
      </c>
      <c r="B349" s="25" t="s">
        <v>1142</v>
      </c>
      <c r="C349" s="25" t="s">
        <v>703</v>
      </c>
      <c r="D349" s="78">
        <f t="array" ref="D349">SUM(IF('SAP report test'!$A$2:$A$2298=$A349,IF('SAP report test'!$D$2:$D$2298=D$3,'SAP report test'!$N$2:$N$2298)))-SUM(H349,L349,P349,T349,X349,AB349,AF349,AJ349,AN349)</f>
        <v>0</v>
      </c>
      <c r="E349" s="78">
        <f t="array" ref="E349">SUM(IF('SAP report test'!$A$2:$A$2298=$A349,IF('SAP report test'!$D$2:$D$2298=E$3,'SAP report test'!$N$2:$N$2298)))-SUM(I349,M349,Q349,U349,Y349,AC349,AG349,AK349,AO349)</f>
        <v>0</v>
      </c>
      <c r="F349" s="78">
        <f t="array" ref="F349">SUM(IF('SAP report test'!$A$2:$A$2298=$A349,IF('SAP report test'!$D$2:$D$2298=F$3,'SAP report test'!$N$2:$N$2298)))-SUM(J349,N349,R349,V349,Z349,AD349,AH349,AL349,AP349)</f>
        <v>0</v>
      </c>
      <c r="G349" s="78">
        <f t="array" ref="G349">SUM(IF('SAP report test'!$A$2:$A$2298=$A349,IF('SAP report test'!$D$2:$D$2298=G$3,'SAP report test'!$N$2:$N$2298)))-SUM(K349,O349,S349,W349,AA349,AE349,AI349,AM349,AQ349)</f>
        <v>0</v>
      </c>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S349" s="23"/>
      <c r="AT349" s="42"/>
      <c r="BJ349" s="23">
        <f t="shared" si="136"/>
        <v>0</v>
      </c>
      <c r="BK349" s="23">
        <f t="shared" si="137"/>
        <v>0</v>
      </c>
      <c r="BL349" s="23">
        <f t="shared" si="138"/>
        <v>0</v>
      </c>
      <c r="BM349" s="23">
        <f t="shared" si="139"/>
        <v>0</v>
      </c>
      <c r="BN349" s="23">
        <f t="shared" si="140"/>
        <v>0</v>
      </c>
      <c r="BO349" s="23">
        <f t="shared" si="141"/>
        <v>0</v>
      </c>
      <c r="BP349" s="23">
        <f t="shared" si="142"/>
        <v>0</v>
      </c>
      <c r="BQ349" s="23">
        <f t="shared" si="143"/>
        <v>0</v>
      </c>
      <c r="BR349" s="23">
        <f t="shared" si="155"/>
        <v>0</v>
      </c>
      <c r="BS349" s="23">
        <f t="shared" si="156"/>
        <v>0</v>
      </c>
      <c r="BT349" s="23">
        <f t="shared" si="157"/>
        <v>0</v>
      </c>
      <c r="BX349" s="73">
        <v>3239</v>
      </c>
      <c r="BY349" s="25" t="s">
        <v>1142</v>
      </c>
      <c r="BZ349" s="23">
        <f t="shared" si="144"/>
        <v>0</v>
      </c>
      <c r="CA349" s="130">
        <f t="shared" si="145"/>
        <v>0</v>
      </c>
      <c r="CB349" s="156">
        <f t="shared" si="146"/>
        <v>0</v>
      </c>
      <c r="CC349" s="156">
        <f t="shared" si="147"/>
        <v>0</v>
      </c>
      <c r="CD349" s="156">
        <f t="shared" si="148"/>
        <v>0</v>
      </c>
      <c r="CE349" s="156">
        <f t="shared" si="149"/>
        <v>0</v>
      </c>
      <c r="CG349" s="156">
        <f t="shared" si="150"/>
        <v>0</v>
      </c>
      <c r="CH349" s="156">
        <f t="shared" si="151"/>
        <v>0</v>
      </c>
      <c r="CJ349" s="204" t="str">
        <f t="shared" si="152"/>
        <v>ok</v>
      </c>
      <c r="CK349" s="205">
        <f t="shared" si="134"/>
        <v>0</v>
      </c>
      <c r="CL349">
        <f t="shared" si="158"/>
        <v>0</v>
      </c>
      <c r="CN349" s="216">
        <f t="shared" si="153"/>
        <v>0</v>
      </c>
      <c r="CO349" s="216">
        <f t="shared" si="154"/>
        <v>0</v>
      </c>
      <c r="CP349" s="216">
        <f t="shared" si="133"/>
        <v>0</v>
      </c>
      <c r="CQ349" s="156">
        <f t="shared" si="135"/>
        <v>0</v>
      </c>
    </row>
    <row r="350" spans="1:95" x14ac:dyDescent="0.2">
      <c r="A350" s="73">
        <v>3240</v>
      </c>
      <c r="B350" s="25" t="s">
        <v>1143</v>
      </c>
      <c r="C350" s="25" t="s">
        <v>702</v>
      </c>
      <c r="D350" s="78"/>
      <c r="E350" s="78"/>
      <c r="F350" s="78"/>
      <c r="G350" s="78"/>
      <c r="H350" s="147">
        <f t="array" ref="H350">SUM(IF('SAP report test'!$A$2:$A$2298=$A350,IF('SAP report test'!$D$2:$D$2298="CI04",'SAP report test'!$N$2:$N$2298)))</f>
        <v>0</v>
      </c>
      <c r="I350" s="148"/>
      <c r="J350" s="148"/>
      <c r="K350" s="149"/>
      <c r="L350" s="147">
        <f>SUMIF(Balances!$A$5:$A$313,$A350,Balances!$P$5:$P$313)-SUMIF(Funding!$A$6:$A$294,$A350,Funding!$D$6:$D$294)</f>
        <v>0</v>
      </c>
      <c r="M350" s="148"/>
      <c r="N350" s="148"/>
      <c r="O350" s="149"/>
      <c r="P350" s="147">
        <f>SUMIF(Balances!$A$5:$A$313,$A350,Balances!$Q$5:$Q$313)-SUMIF(Funding!$A$6:$A$294,$A350,Funding!$E$6:$E$294)</f>
        <v>0</v>
      </c>
      <c r="Q350" s="148"/>
      <c r="R350" s="148"/>
      <c r="S350" s="149"/>
      <c r="T350" s="147">
        <f>SUMIF(Balances!$A$5:$A$313,$A350,Balances!$R$5:$R$313)-SUMIF(Funding!$A$6:$A$294,$A350,Funding!$F$6:$F$294)</f>
        <v>0</v>
      </c>
      <c r="U350" s="148"/>
      <c r="V350" s="148"/>
      <c r="W350" s="149"/>
      <c r="X350" s="147">
        <f>SUMIF(Balances!$A$7:$A$313,$A350,Balances!$S$7:$S$313)</f>
        <v>0</v>
      </c>
      <c r="Y350" s="148"/>
      <c r="Z350" s="148"/>
      <c r="AA350" s="149"/>
      <c r="AB350" s="147">
        <f>SUMIF(Balances!$A$7:$A$313,$A350,Balances!$T$7:$T$313)</f>
        <v>0</v>
      </c>
      <c r="AC350" s="148"/>
      <c r="AD350" s="148"/>
      <c r="AE350" s="149"/>
      <c r="AF350" s="147"/>
      <c r="AG350" s="148"/>
      <c r="AH350" s="148"/>
      <c r="AI350" s="149"/>
      <c r="AJ350" s="147">
        <f t="array" ref="AJ350">SUM(IF('SAP report test'!$A$2:$A$2298=$A350,IF('SAP report test'!$D$2:$D$2298="CI03",'SAP report test'!$N$2:$N$2298)))+SUMIF(Balances!$A$7:$A$313,$A350,Balances!$V$7:$V$313)</f>
        <v>-12690.3</v>
      </c>
      <c r="AK350" s="148"/>
      <c r="AL350" s="148"/>
      <c r="AM350" s="149"/>
      <c r="AN350" s="147">
        <f>SUMIF(Balances!$A$5:$A$313,$A350,Balances!$O$5:$O$313)-SUMIF(Funding!$A$6:$A$294,$A350,Funding!$K$6:$K$294)</f>
        <v>-12478.25</v>
      </c>
      <c r="AO350" s="148"/>
      <c r="AP350" s="148"/>
      <c r="AQ350" s="149"/>
      <c r="AS350" s="23">
        <f>SUM(D350:AQ351)</f>
        <v>-3775.8099999999977</v>
      </c>
      <c r="AT350" s="42"/>
      <c r="AU350" s="23">
        <f>SUM(AS350:AT350)</f>
        <v>-3775.8099999999977</v>
      </c>
      <c r="AW350" s="23">
        <f>SUM(AN350:AQ351)</f>
        <v>-3775.25</v>
      </c>
      <c r="AX350" s="23">
        <f>SUM(H350:K351)</f>
        <v>0</v>
      </c>
      <c r="AY350" s="23">
        <f>SUM(L350:O351)</f>
        <v>0</v>
      </c>
      <c r="AZ350" s="23">
        <f>SUM(P350:S351)</f>
        <v>0</v>
      </c>
      <c r="BA350" s="23">
        <f>SUM(T350:W351)</f>
        <v>0</v>
      </c>
      <c r="BB350" s="23">
        <f>SUM(X350:AA351)</f>
        <v>0</v>
      </c>
      <c r="BC350" s="23">
        <f>SUM(AB350:AE351)</f>
        <v>0</v>
      </c>
      <c r="BD350" s="23">
        <f>SUM(AF350:AI351)</f>
        <v>0</v>
      </c>
      <c r="BE350" s="23">
        <f>SUM(AJ350:AM351)</f>
        <v>-0.2999999999992724</v>
      </c>
      <c r="BF350" s="23">
        <f>SUM(AW350:BE350)</f>
        <v>-3775.5499999999993</v>
      </c>
      <c r="BG350" s="23">
        <f>SUM(AS350-BF350)</f>
        <v>-0.25999999999839929</v>
      </c>
      <c r="BH350" s="23">
        <f>SUM(AW350:BD350)</f>
        <v>-3775.25</v>
      </c>
      <c r="BJ350" s="23">
        <f t="shared" si="136"/>
        <v>-3775.25</v>
      </c>
      <c r="BK350" s="23">
        <f t="shared" si="137"/>
        <v>0</v>
      </c>
      <c r="BL350" s="23">
        <f t="shared" si="138"/>
        <v>0</v>
      </c>
      <c r="BM350" s="23">
        <f t="shared" si="139"/>
        <v>0</v>
      </c>
      <c r="BN350" s="23">
        <f t="shared" si="140"/>
        <v>0</v>
      </c>
      <c r="BO350" s="23">
        <f t="shared" si="141"/>
        <v>0</v>
      </c>
      <c r="BP350" s="23">
        <f t="shared" si="142"/>
        <v>0</v>
      </c>
      <c r="BQ350" s="23">
        <f t="shared" si="143"/>
        <v>-0.2999999999992724</v>
      </c>
      <c r="BR350" s="23">
        <f t="shared" si="155"/>
        <v>-3775.5499999999993</v>
      </c>
      <c r="BS350" s="23">
        <f t="shared" si="156"/>
        <v>-0.25999999999839929</v>
      </c>
      <c r="BT350" s="23">
        <f t="shared" si="157"/>
        <v>-3775.25</v>
      </c>
      <c r="BX350" s="73">
        <v>3240</v>
      </c>
      <c r="BY350" s="25" t="s">
        <v>1143</v>
      </c>
      <c r="BZ350" s="23">
        <f t="shared" si="144"/>
        <v>-3775.25</v>
      </c>
      <c r="CA350" s="130">
        <f t="shared" si="145"/>
        <v>-0.2999999999992724</v>
      </c>
      <c r="CB350" s="156">
        <f t="shared" si="146"/>
        <v>-3775.5499999999993</v>
      </c>
      <c r="CC350" s="156">
        <f t="shared" si="147"/>
        <v>-3775</v>
      </c>
      <c r="CD350" s="156">
        <f t="shared" si="148"/>
        <v>0</v>
      </c>
      <c r="CE350" s="156">
        <f t="shared" si="149"/>
        <v>-3775</v>
      </c>
      <c r="CG350" s="156">
        <f t="shared" si="150"/>
        <v>-0.25</v>
      </c>
      <c r="CH350" s="156">
        <f t="shared" si="151"/>
        <v>-0.2999999999992724</v>
      </c>
      <c r="CJ350" s="204" t="str">
        <f t="shared" si="152"/>
        <v>ok</v>
      </c>
      <c r="CK350" s="205">
        <f t="shared" si="134"/>
        <v>0</v>
      </c>
      <c r="CL350">
        <f t="shared" si="158"/>
        <v>0</v>
      </c>
      <c r="CN350" s="216">
        <f t="shared" si="153"/>
        <v>-3775.25</v>
      </c>
      <c r="CO350" s="216">
        <f t="shared" si="154"/>
        <v>-0.2999999999992724</v>
      </c>
      <c r="CP350" s="216">
        <f t="shared" si="133"/>
        <v>-3775.5499999999993</v>
      </c>
      <c r="CQ350" s="156">
        <f t="shared" si="135"/>
        <v>0</v>
      </c>
    </row>
    <row r="351" spans="1:95" x14ac:dyDescent="0.2">
      <c r="A351" s="73">
        <v>3240</v>
      </c>
      <c r="B351" s="25" t="s">
        <v>1143</v>
      </c>
      <c r="C351" s="25" t="s">
        <v>703</v>
      </c>
      <c r="D351" s="78">
        <f t="array" ref="D351">SUM(IF('SAP report test'!$A$2:$A$2298=$A351,IF('SAP report test'!$D$2:$D$2298=D$3,'SAP report test'!$N$2:$N$2298)))-SUM(H351,L351,P351,T351,X351,AB351,AF351,AJ351,AN351)</f>
        <v>0</v>
      </c>
      <c r="E351" s="78">
        <f t="array" ref="E351">SUM(IF('SAP report test'!$A$2:$A$2298=$A351,IF('SAP report test'!$D$2:$D$2298=E$3,'SAP report test'!$N$2:$N$2298)))-SUM(I351,M351,Q351,U351,Y351,AC351,AG351,AK351,AO351)</f>
        <v>0</v>
      </c>
      <c r="F351" s="78">
        <f t="array" ref="F351">SUM(IF('SAP report test'!$A$2:$A$2298=$A351,IF('SAP report test'!$D$2:$D$2298=F$3,'SAP report test'!$N$2:$N$2298)))-SUM(J351,N351,R351,V351,Z351,AD351,AH351,AL351,AP351)</f>
        <v>0</v>
      </c>
      <c r="G351" s="78">
        <f t="array" ref="G351">SUM(IF('SAP report test'!$A$2:$A$2298=$A351,IF('SAP report test'!$D$2:$D$2298=G$3,'SAP report test'!$N$2:$N$2298)))-SUM(K351,O351,S351,W351,AA351,AE351,AI351,AM351,AQ351)</f>
        <v>-0.26000000000021828</v>
      </c>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v>12690</v>
      </c>
      <c r="AL351" s="62"/>
      <c r="AM351" s="62"/>
      <c r="AN351" s="62"/>
      <c r="AO351" s="62">
        <v>3295</v>
      </c>
      <c r="AP351" s="62"/>
      <c r="AQ351" s="62">
        <v>5408</v>
      </c>
      <c r="AS351" s="23"/>
      <c r="AT351" s="42"/>
      <c r="BJ351" s="23">
        <f t="shared" si="136"/>
        <v>0</v>
      </c>
      <c r="BK351" s="23">
        <f t="shared" si="137"/>
        <v>0</v>
      </c>
      <c r="BL351" s="23">
        <f t="shared" si="138"/>
        <v>0</v>
      </c>
      <c r="BM351" s="23">
        <f t="shared" si="139"/>
        <v>0</v>
      </c>
      <c r="BN351" s="23">
        <f t="shared" si="140"/>
        <v>0</v>
      </c>
      <c r="BO351" s="23">
        <f t="shared" si="141"/>
        <v>0</v>
      </c>
      <c r="BP351" s="23">
        <f t="shared" si="142"/>
        <v>0</v>
      </c>
      <c r="BQ351" s="23">
        <f t="shared" si="143"/>
        <v>0</v>
      </c>
      <c r="BR351" s="23">
        <f t="shared" si="155"/>
        <v>0</v>
      </c>
      <c r="BS351" s="23">
        <f t="shared" si="156"/>
        <v>0</v>
      </c>
      <c r="BT351" s="23">
        <f t="shared" si="157"/>
        <v>0</v>
      </c>
      <c r="BX351" s="73">
        <v>3240</v>
      </c>
      <c r="BY351" s="25" t="s">
        <v>1143</v>
      </c>
      <c r="BZ351" s="23">
        <f t="shared" si="144"/>
        <v>0</v>
      </c>
      <c r="CA351" s="130">
        <f t="shared" si="145"/>
        <v>0</v>
      </c>
      <c r="CB351" s="156">
        <f t="shared" si="146"/>
        <v>0</v>
      </c>
      <c r="CC351" s="156">
        <f t="shared" si="147"/>
        <v>0</v>
      </c>
      <c r="CD351" s="156">
        <f t="shared" si="148"/>
        <v>0</v>
      </c>
      <c r="CE351" s="156">
        <f t="shared" si="149"/>
        <v>0</v>
      </c>
      <c r="CG351" s="156">
        <f t="shared" si="150"/>
        <v>0</v>
      </c>
      <c r="CH351" s="156">
        <f t="shared" si="151"/>
        <v>0</v>
      </c>
      <c r="CJ351" s="204" t="str">
        <f t="shared" si="152"/>
        <v>ok</v>
      </c>
      <c r="CK351" s="205">
        <f t="shared" si="134"/>
        <v>0</v>
      </c>
      <c r="CL351">
        <f t="shared" si="158"/>
        <v>0</v>
      </c>
      <c r="CN351" s="216">
        <f t="shared" si="153"/>
        <v>0</v>
      </c>
      <c r="CO351" s="216">
        <f t="shared" si="154"/>
        <v>0</v>
      </c>
      <c r="CP351" s="216">
        <f t="shared" si="133"/>
        <v>0</v>
      </c>
      <c r="CQ351" s="156">
        <f t="shared" si="135"/>
        <v>0</v>
      </c>
    </row>
    <row r="352" spans="1:95" x14ac:dyDescent="0.2">
      <c r="A352" s="73">
        <v>3241</v>
      </c>
      <c r="B352" s="25" t="s">
        <v>1144</v>
      </c>
      <c r="C352" s="25" t="s">
        <v>702</v>
      </c>
      <c r="D352" s="78"/>
      <c r="E352" s="78"/>
      <c r="F352" s="78"/>
      <c r="G352" s="78"/>
      <c r="H352" s="147">
        <f t="array" ref="H352">SUM(IF('SAP report test'!$A$2:$A$2298=$A352,IF('SAP report test'!$D$2:$D$2298="CI04",'SAP report test'!$N$2:$N$2298)))</f>
        <v>0</v>
      </c>
      <c r="I352" s="148"/>
      <c r="J352" s="148"/>
      <c r="K352" s="149"/>
      <c r="L352" s="147">
        <f>SUMIF(Balances!$A$5:$A$313,$A352,Balances!$P$5:$P$313)-SUMIF(Funding!$A$6:$A$294,$A352,Funding!$D$6:$D$294)</f>
        <v>0</v>
      </c>
      <c r="M352" s="148"/>
      <c r="N352" s="148"/>
      <c r="O352" s="149"/>
      <c r="P352" s="147">
        <f>SUMIF(Balances!$A$5:$A$313,$A352,Balances!$Q$5:$Q$313)-SUMIF(Funding!$A$6:$A$294,$A352,Funding!$E$6:$E$294)</f>
        <v>0</v>
      </c>
      <c r="Q352" s="148"/>
      <c r="R352" s="148"/>
      <c r="S352" s="149"/>
      <c r="T352" s="147">
        <f>SUMIF(Balances!$A$5:$A$313,$A352,Balances!$R$5:$R$313)-SUMIF(Funding!$A$6:$A$294,$A352,Funding!$F$6:$F$294)</f>
        <v>0</v>
      </c>
      <c r="U352" s="148"/>
      <c r="V352" s="148"/>
      <c r="W352" s="149"/>
      <c r="X352" s="147">
        <f>SUMIF(Balances!$A$7:$A$313,$A352,Balances!$S$7:$S$313)</f>
        <v>0</v>
      </c>
      <c r="Y352" s="148"/>
      <c r="Z352" s="148"/>
      <c r="AA352" s="149"/>
      <c r="AB352" s="147">
        <f>SUMIF(Balances!$A$7:$A$313,$A352,Balances!$T$7:$T$313)</f>
        <v>0</v>
      </c>
      <c r="AC352" s="148"/>
      <c r="AD352" s="148"/>
      <c r="AE352" s="149"/>
      <c r="AF352" s="147"/>
      <c r="AG352" s="148"/>
      <c r="AH352" s="148"/>
      <c r="AI352" s="149"/>
      <c r="AJ352" s="147">
        <f t="array" ref="AJ352">SUM(IF('SAP report test'!$A$2:$A$2298=$A352,IF('SAP report test'!$D$2:$D$2298="CI03",'SAP report test'!$N$2:$N$2298)))+SUMIF(Balances!$A$7:$A$313,$A352,Balances!$V$7:$V$313)</f>
        <v>0</v>
      </c>
      <c r="AK352" s="148"/>
      <c r="AL352" s="148"/>
      <c r="AM352" s="149"/>
      <c r="AN352" s="147">
        <f>SUMIF(Balances!$A$5:$A$313,$A352,Balances!$O$5:$O$313)-SUMIF(Funding!$A$6:$A$294,$A352,Funding!$K$6:$K$294)</f>
        <v>0</v>
      </c>
      <c r="AO352" s="148"/>
      <c r="AP352" s="148"/>
      <c r="AQ352" s="149"/>
      <c r="AS352" s="23">
        <f>SUM(D352:AQ353)</f>
        <v>0</v>
      </c>
      <c r="AT352" s="42"/>
      <c r="AU352" s="23">
        <f>SUM(AS352:AT352)</f>
        <v>0</v>
      </c>
      <c r="AW352" s="23">
        <f>SUM(AN352:AQ353)</f>
        <v>0</v>
      </c>
      <c r="AX352" s="23">
        <f>SUM(H352:K353)</f>
        <v>0</v>
      </c>
      <c r="AY352" s="23">
        <f>SUM(L352:O353)</f>
        <v>0</v>
      </c>
      <c r="AZ352" s="23">
        <f>SUM(P352:S353)</f>
        <v>0</v>
      </c>
      <c r="BA352" s="23">
        <f>SUM(T352:W353)</f>
        <v>0</v>
      </c>
      <c r="BB352" s="23">
        <f>SUM(X352:AA353)</f>
        <v>0</v>
      </c>
      <c r="BC352" s="23">
        <f>SUM(AB352:AE353)</f>
        <v>0</v>
      </c>
      <c r="BD352" s="23">
        <f>SUM(AF352:AI353)</f>
        <v>0</v>
      </c>
      <c r="BE352" s="23">
        <f>SUM(AJ352:AM353)</f>
        <v>0</v>
      </c>
      <c r="BF352" s="23">
        <f>SUM(AW352:BE352)</f>
        <v>0</v>
      </c>
      <c r="BG352" s="23">
        <f>SUM(AS352-BF352)</f>
        <v>0</v>
      </c>
      <c r="BH352" s="23">
        <f>SUM(AW352:BD352)</f>
        <v>0</v>
      </c>
      <c r="BJ352" s="23">
        <f t="shared" si="136"/>
        <v>0</v>
      </c>
      <c r="BK352" s="23">
        <f t="shared" si="137"/>
        <v>0</v>
      </c>
      <c r="BL352" s="23">
        <f t="shared" si="138"/>
        <v>0</v>
      </c>
      <c r="BM352" s="23">
        <f t="shared" si="139"/>
        <v>0</v>
      </c>
      <c r="BN352" s="23">
        <f t="shared" si="140"/>
        <v>0</v>
      </c>
      <c r="BO352" s="23">
        <f t="shared" si="141"/>
        <v>0</v>
      </c>
      <c r="BP352" s="23">
        <f t="shared" si="142"/>
        <v>0</v>
      </c>
      <c r="BQ352" s="23">
        <f t="shared" si="143"/>
        <v>0</v>
      </c>
      <c r="BR352" s="23">
        <f t="shared" si="155"/>
        <v>0</v>
      </c>
      <c r="BS352" s="23">
        <f t="shared" si="156"/>
        <v>0</v>
      </c>
      <c r="BT352" s="23">
        <f t="shared" si="157"/>
        <v>0</v>
      </c>
      <c r="BX352" s="73">
        <v>3241</v>
      </c>
      <c r="BY352" s="25" t="s">
        <v>1144</v>
      </c>
      <c r="BZ352" s="23">
        <f t="shared" si="144"/>
        <v>0</v>
      </c>
      <c r="CA352" s="130">
        <f t="shared" si="145"/>
        <v>0</v>
      </c>
      <c r="CB352" s="156">
        <f t="shared" si="146"/>
        <v>0</v>
      </c>
      <c r="CC352" s="156">
        <f t="shared" si="147"/>
        <v>0</v>
      </c>
      <c r="CD352" s="156">
        <f t="shared" si="148"/>
        <v>0</v>
      </c>
      <c r="CE352" s="156">
        <f t="shared" si="149"/>
        <v>0</v>
      </c>
      <c r="CG352" s="156">
        <f t="shared" si="150"/>
        <v>0</v>
      </c>
      <c r="CH352" s="156">
        <f t="shared" si="151"/>
        <v>0</v>
      </c>
      <c r="CJ352" s="204" t="str">
        <f t="shared" si="152"/>
        <v>ok</v>
      </c>
      <c r="CK352" s="205">
        <f t="shared" si="134"/>
        <v>0</v>
      </c>
      <c r="CL352">
        <f t="shared" si="158"/>
        <v>0</v>
      </c>
      <c r="CN352" s="216">
        <f t="shared" si="153"/>
        <v>0</v>
      </c>
      <c r="CO352" s="216">
        <f t="shared" si="154"/>
        <v>0</v>
      </c>
      <c r="CP352" s="216">
        <f t="shared" si="133"/>
        <v>0</v>
      </c>
      <c r="CQ352" s="156">
        <f t="shared" si="135"/>
        <v>0</v>
      </c>
    </row>
    <row r="353" spans="1:95" x14ac:dyDescent="0.2">
      <c r="A353" s="73">
        <v>3241</v>
      </c>
      <c r="B353" s="25" t="s">
        <v>1144</v>
      </c>
      <c r="C353" s="25" t="s">
        <v>703</v>
      </c>
      <c r="D353" s="78">
        <f t="array" ref="D353">SUM(IF('SAP report test'!$A$2:$A$2298=$A353,IF('SAP report test'!$D$2:$D$2298=D$3,'SAP report test'!$N$2:$N$2298)))-SUM(H353,L353,P353,T353,X353,AB353,AF353,AJ353,AN353)</f>
        <v>0</v>
      </c>
      <c r="E353" s="78">
        <f t="array" ref="E353">SUM(IF('SAP report test'!$A$2:$A$2298=$A353,IF('SAP report test'!$D$2:$D$2298=E$3,'SAP report test'!$N$2:$N$2298)))-SUM(I353,M353,Q353,U353,Y353,AC353,AG353,AK353,AO353)</f>
        <v>0</v>
      </c>
      <c r="F353" s="78">
        <f t="array" ref="F353">SUM(IF('SAP report test'!$A$2:$A$2298=$A353,IF('SAP report test'!$D$2:$D$2298=F$3,'SAP report test'!$N$2:$N$2298)))-SUM(J353,N353,R353,V353,Z353,AD353,AH353,AL353,AP353)</f>
        <v>0</v>
      </c>
      <c r="G353" s="78">
        <f t="array" ref="G353">SUM(IF('SAP report test'!$A$2:$A$2298=$A353,IF('SAP report test'!$D$2:$D$2298=G$3,'SAP report test'!$N$2:$N$2298)))-SUM(K353,O353,S353,W353,AA353,AE353,AI353,AM353,AQ353)</f>
        <v>0</v>
      </c>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S353" s="23"/>
      <c r="AT353" s="42"/>
      <c r="BJ353" s="23">
        <f t="shared" si="136"/>
        <v>0</v>
      </c>
      <c r="BK353" s="23">
        <f t="shared" si="137"/>
        <v>0</v>
      </c>
      <c r="BL353" s="23">
        <f t="shared" si="138"/>
        <v>0</v>
      </c>
      <c r="BM353" s="23">
        <f t="shared" si="139"/>
        <v>0</v>
      </c>
      <c r="BN353" s="23">
        <f t="shared" si="140"/>
        <v>0</v>
      </c>
      <c r="BO353" s="23">
        <f t="shared" si="141"/>
        <v>0</v>
      </c>
      <c r="BP353" s="23">
        <f t="shared" si="142"/>
        <v>0</v>
      </c>
      <c r="BQ353" s="23">
        <f t="shared" si="143"/>
        <v>0</v>
      </c>
      <c r="BR353" s="23">
        <f t="shared" si="155"/>
        <v>0</v>
      </c>
      <c r="BS353" s="23">
        <f t="shared" si="156"/>
        <v>0</v>
      </c>
      <c r="BT353" s="23">
        <f t="shared" si="157"/>
        <v>0</v>
      </c>
      <c r="BX353" s="73">
        <v>3241</v>
      </c>
      <c r="BY353" s="25" t="s">
        <v>1144</v>
      </c>
      <c r="BZ353" s="23">
        <f t="shared" si="144"/>
        <v>0</v>
      </c>
      <c r="CA353" s="130">
        <f t="shared" si="145"/>
        <v>0</v>
      </c>
      <c r="CB353" s="156">
        <f t="shared" si="146"/>
        <v>0</v>
      </c>
      <c r="CC353" s="156">
        <f t="shared" si="147"/>
        <v>0</v>
      </c>
      <c r="CD353" s="156">
        <f t="shared" si="148"/>
        <v>0</v>
      </c>
      <c r="CE353" s="156">
        <f t="shared" si="149"/>
        <v>0</v>
      </c>
      <c r="CG353" s="156">
        <f t="shared" si="150"/>
        <v>0</v>
      </c>
      <c r="CH353" s="156">
        <f t="shared" si="151"/>
        <v>0</v>
      </c>
      <c r="CJ353" s="204" t="str">
        <f t="shared" si="152"/>
        <v>ok</v>
      </c>
      <c r="CK353" s="205">
        <f t="shared" si="134"/>
        <v>0</v>
      </c>
      <c r="CL353">
        <f t="shared" si="158"/>
        <v>0</v>
      </c>
      <c r="CN353" s="216">
        <f t="shared" si="153"/>
        <v>0</v>
      </c>
      <c r="CO353" s="216">
        <f t="shared" si="154"/>
        <v>0</v>
      </c>
      <c r="CP353" s="216">
        <f t="shared" si="133"/>
        <v>0</v>
      </c>
      <c r="CQ353" s="156">
        <f t="shared" si="135"/>
        <v>0</v>
      </c>
    </row>
    <row r="354" spans="1:95" x14ac:dyDescent="0.2">
      <c r="A354" s="73">
        <v>3242</v>
      </c>
      <c r="B354" s="25" t="s">
        <v>1145</v>
      </c>
      <c r="C354" s="25" t="s">
        <v>702</v>
      </c>
      <c r="D354" s="78"/>
      <c r="E354" s="78"/>
      <c r="F354" s="78"/>
      <c r="G354" s="78"/>
      <c r="H354" s="147">
        <f t="array" ref="H354">SUM(IF('SAP report test'!$A$2:$A$2298=$A354,IF('SAP report test'!$D$2:$D$2298="CI04",'SAP report test'!$N$2:$N$2298)))</f>
        <v>0</v>
      </c>
      <c r="I354" s="148"/>
      <c r="J354" s="148"/>
      <c r="K354" s="149"/>
      <c r="L354" s="147">
        <f>SUMIF(Balances!$A$5:$A$313,$A354,Balances!$P$5:$P$313)-SUMIF(Funding!$A$6:$A$294,$A354,Funding!$D$6:$D$294)</f>
        <v>0</v>
      </c>
      <c r="M354" s="148"/>
      <c r="N354" s="148"/>
      <c r="O354" s="149"/>
      <c r="P354" s="147">
        <f>SUMIF(Balances!$A$5:$A$313,$A354,Balances!$Q$5:$Q$313)-SUMIF(Funding!$A$6:$A$294,$A354,Funding!$E$6:$E$294)</f>
        <v>0</v>
      </c>
      <c r="Q354" s="148"/>
      <c r="R354" s="148"/>
      <c r="S354" s="149"/>
      <c r="T354" s="147">
        <f>SUMIF(Balances!$A$5:$A$313,$A354,Balances!$R$5:$R$313)-SUMIF(Funding!$A$6:$A$294,$A354,Funding!$F$6:$F$294)</f>
        <v>0</v>
      </c>
      <c r="U354" s="148"/>
      <c r="V354" s="148"/>
      <c r="W354" s="149"/>
      <c r="X354" s="147">
        <f>SUMIF(Balances!$A$7:$A$313,$A354,Balances!$S$7:$S$313)</f>
        <v>0</v>
      </c>
      <c r="Y354" s="148"/>
      <c r="Z354" s="148"/>
      <c r="AA354" s="149"/>
      <c r="AB354" s="147">
        <f>SUMIF(Balances!$A$7:$A$313,$A354,Balances!$T$7:$T$313)</f>
        <v>0</v>
      </c>
      <c r="AC354" s="148"/>
      <c r="AD354" s="148"/>
      <c r="AE354" s="149"/>
      <c r="AF354" s="147"/>
      <c r="AG354" s="148"/>
      <c r="AH354" s="148"/>
      <c r="AI354" s="149"/>
      <c r="AJ354" s="147">
        <f t="array" ref="AJ354">SUM(IF('SAP report test'!$A$2:$A$2298=$A354,IF('SAP report test'!$D$2:$D$2298="CI03",'SAP report test'!$N$2:$N$2298)))+SUMIF(Balances!$A$7:$A$313,$A354,Balances!$V$7:$V$313)</f>
        <v>-3000</v>
      </c>
      <c r="AK354" s="148"/>
      <c r="AL354" s="148"/>
      <c r="AM354" s="149"/>
      <c r="AN354" s="147">
        <f>SUMIF(Balances!$A$5:$A$313,$A354,Balances!$O$5:$O$313)-SUMIF(Funding!$A$6:$A$294,$A354,Funding!$K$6:$K$294)</f>
        <v>-17792.75</v>
      </c>
      <c r="AO354" s="148"/>
      <c r="AP354" s="148"/>
      <c r="AQ354" s="149"/>
      <c r="AS354" s="23">
        <f>SUM(D354:AQ355)</f>
        <v>-4156.32</v>
      </c>
      <c r="AT354" s="42"/>
      <c r="AU354" s="23">
        <f>SUM(AS354:AT354)</f>
        <v>-4156.32</v>
      </c>
      <c r="AW354" s="23">
        <f>SUM(AN354:AQ355)</f>
        <v>-4156.75</v>
      </c>
      <c r="AX354" s="23">
        <f>SUM(H354:K355)</f>
        <v>0</v>
      </c>
      <c r="AY354" s="23">
        <f>SUM(L354:O355)</f>
        <v>0</v>
      </c>
      <c r="AZ354" s="23">
        <f>SUM(P354:S355)</f>
        <v>0</v>
      </c>
      <c r="BA354" s="23">
        <f>SUM(T354:W355)</f>
        <v>0</v>
      </c>
      <c r="BB354" s="23">
        <f>SUM(X354:AA355)</f>
        <v>0</v>
      </c>
      <c r="BC354" s="23">
        <f>SUM(AB354:AE355)</f>
        <v>0</v>
      </c>
      <c r="BD354" s="23">
        <f>SUM(AF354:AI355)</f>
        <v>0</v>
      </c>
      <c r="BE354" s="23">
        <f>SUM(AJ354:AM355)</f>
        <v>0</v>
      </c>
      <c r="BF354" s="23">
        <f>SUM(AW354:BE354)</f>
        <v>-4156.75</v>
      </c>
      <c r="BG354" s="23">
        <f>SUM(AS354-BF354)</f>
        <v>0.43000000000029104</v>
      </c>
      <c r="BH354" s="23">
        <f>SUM(AW354:BD354)</f>
        <v>-4156.75</v>
      </c>
      <c r="BJ354" s="23">
        <f t="shared" si="136"/>
        <v>-4156.75</v>
      </c>
      <c r="BK354" s="23">
        <f t="shared" si="137"/>
        <v>0</v>
      </c>
      <c r="BL354" s="23">
        <f t="shared" si="138"/>
        <v>0</v>
      </c>
      <c r="BM354" s="23">
        <f t="shared" si="139"/>
        <v>0</v>
      </c>
      <c r="BN354" s="23">
        <f t="shared" si="140"/>
        <v>0</v>
      </c>
      <c r="BO354" s="23">
        <f t="shared" si="141"/>
        <v>0</v>
      </c>
      <c r="BP354" s="23">
        <f t="shared" si="142"/>
        <v>0</v>
      </c>
      <c r="BQ354" s="23">
        <f t="shared" si="143"/>
        <v>0</v>
      </c>
      <c r="BR354" s="23">
        <f t="shared" si="155"/>
        <v>-4156.75</v>
      </c>
      <c r="BS354" s="23">
        <f t="shared" si="156"/>
        <v>0.43000000000029104</v>
      </c>
      <c r="BT354" s="23">
        <f t="shared" si="157"/>
        <v>-4156.75</v>
      </c>
      <c r="BX354" s="94">
        <v>3242</v>
      </c>
      <c r="BY354" s="93" t="s">
        <v>1145</v>
      </c>
      <c r="BZ354" s="23">
        <f t="shared" si="144"/>
        <v>-4156.75</v>
      </c>
      <c r="CA354" s="130">
        <f t="shared" si="145"/>
        <v>0</v>
      </c>
      <c r="CB354" s="156">
        <f t="shared" si="146"/>
        <v>-4156.75</v>
      </c>
      <c r="CC354" s="156">
        <f t="shared" si="147"/>
        <v>-4157</v>
      </c>
      <c r="CD354" s="156">
        <f t="shared" si="148"/>
        <v>0</v>
      </c>
      <c r="CE354" s="156">
        <f t="shared" si="149"/>
        <v>-4157</v>
      </c>
      <c r="CG354" s="156">
        <f t="shared" si="150"/>
        <v>0.25</v>
      </c>
      <c r="CH354" s="156">
        <f t="shared" si="151"/>
        <v>0</v>
      </c>
      <c r="CJ354" s="204" t="str">
        <f t="shared" si="152"/>
        <v>ok</v>
      </c>
      <c r="CK354" s="205">
        <f t="shared" si="134"/>
        <v>0</v>
      </c>
      <c r="CL354">
        <f t="shared" si="158"/>
        <v>0</v>
      </c>
      <c r="CN354" s="216">
        <f t="shared" si="153"/>
        <v>-4156.75</v>
      </c>
      <c r="CO354" s="216">
        <f t="shared" si="154"/>
        <v>0</v>
      </c>
      <c r="CP354" s="216">
        <f t="shared" si="133"/>
        <v>-4156.75</v>
      </c>
      <c r="CQ354" s="156">
        <f t="shared" si="135"/>
        <v>0</v>
      </c>
    </row>
    <row r="355" spans="1:95" x14ac:dyDescent="0.2">
      <c r="A355" s="73">
        <v>3242</v>
      </c>
      <c r="B355" s="25" t="s">
        <v>1145</v>
      </c>
      <c r="C355" s="25" t="s">
        <v>703</v>
      </c>
      <c r="D355" s="78">
        <f t="array" ref="D355">SUM(IF('SAP report test'!$A$2:$A$2298=$A355,IF('SAP report test'!$D$2:$D$2298=D$3,'SAP report test'!$N$2:$N$2298)))-SUM(H355,L355,P355,T355,X355,AB355,AF355,AJ355,AN355)</f>
        <v>0</v>
      </c>
      <c r="E355" s="78">
        <f t="array" ref="E355">SUM(IF('SAP report test'!$A$2:$A$2298=$A355,IF('SAP report test'!$D$2:$D$2298=E$3,'SAP report test'!$N$2:$N$2298)))-SUM(I355,M355,Q355,U355,Y355,AC355,AG355,AK355,AO355)</f>
        <v>0.43000000000029104</v>
      </c>
      <c r="F355" s="78">
        <f t="array" ref="F355">SUM(IF('SAP report test'!$A$2:$A$2298=$A355,IF('SAP report test'!$D$2:$D$2298=F$3,'SAP report test'!$N$2:$N$2298)))-SUM(J355,N355,R355,V355,Z355,AD355,AH355,AL355,AP355)</f>
        <v>0</v>
      </c>
      <c r="G355" s="78">
        <f t="array" ref="G355">SUM(IF('SAP report test'!$A$2:$A$2298=$A355,IF('SAP report test'!$D$2:$D$2298=G$3,'SAP report test'!$N$2:$N$2298)))-SUM(K355,O355,S355,W355,AA355,AE355,AI355,AM355,AQ355)</f>
        <v>0</v>
      </c>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v>3000</v>
      </c>
      <c r="AL355" s="62"/>
      <c r="AM355" s="62"/>
      <c r="AN355" s="62"/>
      <c r="AO355" s="62">
        <v>13636</v>
      </c>
      <c r="AP355" s="62"/>
      <c r="AQ355" s="62"/>
      <c r="AS355" s="23"/>
      <c r="AT355" s="42"/>
      <c r="BJ355" s="23">
        <f t="shared" si="136"/>
        <v>0</v>
      </c>
      <c r="BK355" s="23">
        <f t="shared" si="137"/>
        <v>0</v>
      </c>
      <c r="BL355" s="23">
        <f t="shared" si="138"/>
        <v>0</v>
      </c>
      <c r="BM355" s="23">
        <f t="shared" si="139"/>
        <v>0</v>
      </c>
      <c r="BN355" s="23">
        <f t="shared" si="140"/>
        <v>0</v>
      </c>
      <c r="BO355" s="23">
        <f t="shared" si="141"/>
        <v>0</v>
      </c>
      <c r="BP355" s="23">
        <f t="shared" si="142"/>
        <v>0</v>
      </c>
      <c r="BQ355" s="23">
        <f t="shared" si="143"/>
        <v>0</v>
      </c>
      <c r="BR355" s="23">
        <f t="shared" si="155"/>
        <v>0</v>
      </c>
      <c r="BS355" s="23">
        <f t="shared" si="156"/>
        <v>0</v>
      </c>
      <c r="BT355" s="23">
        <f t="shared" si="157"/>
        <v>0</v>
      </c>
      <c r="BX355" s="94">
        <v>3242</v>
      </c>
      <c r="BY355" s="93" t="s">
        <v>1145</v>
      </c>
      <c r="BZ355" s="23">
        <f t="shared" si="144"/>
        <v>0</v>
      </c>
      <c r="CA355" s="130">
        <f t="shared" si="145"/>
        <v>0</v>
      </c>
      <c r="CB355" s="156">
        <f t="shared" si="146"/>
        <v>0</v>
      </c>
      <c r="CC355" s="156">
        <f t="shared" si="147"/>
        <v>0</v>
      </c>
      <c r="CD355" s="156">
        <f t="shared" si="148"/>
        <v>0</v>
      </c>
      <c r="CE355" s="156">
        <f t="shared" si="149"/>
        <v>0</v>
      </c>
      <c r="CG355" s="156">
        <f t="shared" si="150"/>
        <v>0</v>
      </c>
      <c r="CH355" s="156">
        <f t="shared" si="151"/>
        <v>0</v>
      </c>
      <c r="CJ355" s="204" t="str">
        <f t="shared" si="152"/>
        <v>ok</v>
      </c>
      <c r="CK355" s="205">
        <f t="shared" si="134"/>
        <v>0</v>
      </c>
      <c r="CL355">
        <f t="shared" si="158"/>
        <v>0</v>
      </c>
      <c r="CN355" s="216">
        <f t="shared" si="153"/>
        <v>0</v>
      </c>
      <c r="CO355" s="216">
        <f t="shared" si="154"/>
        <v>0</v>
      </c>
      <c r="CP355" s="216">
        <f t="shared" si="133"/>
        <v>0</v>
      </c>
      <c r="CQ355" s="156">
        <f t="shared" si="135"/>
        <v>0</v>
      </c>
    </row>
    <row r="356" spans="1:95" x14ac:dyDescent="0.2">
      <c r="A356" s="73">
        <v>3243</v>
      </c>
      <c r="B356" s="25" t="s">
        <v>1115</v>
      </c>
      <c r="C356" s="25" t="s">
        <v>702</v>
      </c>
      <c r="D356" s="78"/>
      <c r="E356" s="78"/>
      <c r="F356" s="78"/>
      <c r="G356" s="78"/>
      <c r="H356" s="147">
        <f t="array" ref="H356">SUM(IF('SAP report test'!$A$2:$A$2298=$A356,IF('SAP report test'!$D$2:$D$2298="CI04",'SAP report test'!$N$2:$N$2298)))</f>
        <v>0</v>
      </c>
      <c r="I356" s="148"/>
      <c r="J356" s="148"/>
      <c r="K356" s="149"/>
      <c r="L356" s="147">
        <f>SUMIF(Balances!$A$5:$A$313,$A356,Balances!$P$5:$P$313)-SUMIF(Funding!$A$6:$A$294,$A356,Funding!$D$6:$D$294)</f>
        <v>0</v>
      </c>
      <c r="M356" s="148"/>
      <c r="N356" s="148"/>
      <c r="O356" s="149"/>
      <c r="P356" s="147">
        <f>SUMIF(Balances!$A$5:$A$313,$A356,Balances!$Q$5:$Q$313)-SUMIF(Funding!$A$6:$A$294,$A356,Funding!$E$6:$E$294)</f>
        <v>0</v>
      </c>
      <c r="Q356" s="148"/>
      <c r="R356" s="148"/>
      <c r="S356" s="149"/>
      <c r="T356" s="147">
        <f>SUMIF(Balances!$A$5:$A$313,$A356,Balances!$R$5:$R$313)-SUMIF(Funding!$A$6:$A$294,$A356,Funding!$F$6:$F$294)</f>
        <v>0</v>
      </c>
      <c r="U356" s="148"/>
      <c r="V356" s="148"/>
      <c r="W356" s="149"/>
      <c r="X356" s="147">
        <f>SUMIF(Balances!$A$7:$A$313,$A356,Balances!$S$7:$S$313)</f>
        <v>0</v>
      </c>
      <c r="Y356" s="148"/>
      <c r="Z356" s="148"/>
      <c r="AA356" s="149"/>
      <c r="AB356" s="147">
        <f>SUMIF(Balances!$A$7:$A$313,$A356,Balances!$T$7:$T$313)</f>
        <v>0</v>
      </c>
      <c r="AC356" s="148"/>
      <c r="AD356" s="148"/>
      <c r="AE356" s="149"/>
      <c r="AF356" s="147"/>
      <c r="AG356" s="148"/>
      <c r="AH356" s="148"/>
      <c r="AI356" s="149"/>
      <c r="AJ356" s="147">
        <f t="array" ref="AJ356">SUM(IF('SAP report test'!$A$2:$A$2298=$A356,IF('SAP report test'!$D$2:$D$2298="CI03",'SAP report test'!$N$2:$N$2298)))+SUMIF(Balances!$A$7:$A$313,$A356,Balances!$V$7:$V$313)</f>
        <v>0</v>
      </c>
      <c r="AK356" s="148"/>
      <c r="AL356" s="148"/>
      <c r="AM356" s="149"/>
      <c r="AN356" s="147">
        <f>SUMIF(Balances!$A$5:$A$313,$A356,Balances!$O$5:$O$313)-SUMIF(Funding!$A$6:$A$294,$A356,Funding!$K$6:$K$294)</f>
        <v>0</v>
      </c>
      <c r="AO356" s="148"/>
      <c r="AP356" s="148"/>
      <c r="AQ356" s="149"/>
      <c r="AS356" s="23">
        <f>SUM(D356:AQ357)</f>
        <v>0</v>
      </c>
      <c r="AT356" s="130"/>
      <c r="AU356" s="23">
        <f>SUM(AS356:AT356)</f>
        <v>0</v>
      </c>
      <c r="AW356" s="23">
        <f>SUM(AN356:AQ357)</f>
        <v>0</v>
      </c>
      <c r="AX356" s="23">
        <f>SUM(H356:K357)</f>
        <v>0</v>
      </c>
      <c r="AY356" s="23">
        <f>SUM(L356:O357)</f>
        <v>0</v>
      </c>
      <c r="AZ356" s="23">
        <f>SUM(P356:S357)</f>
        <v>0</v>
      </c>
      <c r="BA356" s="23">
        <f>SUM(T356:W357)</f>
        <v>0</v>
      </c>
      <c r="BB356" s="23">
        <f>SUM(X356:AA357)</f>
        <v>0</v>
      </c>
      <c r="BC356" s="23">
        <f>SUM(AB356:AE357)</f>
        <v>0</v>
      </c>
      <c r="BD356" s="23">
        <f>SUM(AF356:AI357)</f>
        <v>0</v>
      </c>
      <c r="BE356" s="23">
        <f>SUM(AJ356:AM357)</f>
        <v>0</v>
      </c>
      <c r="BF356" s="23">
        <f>SUM(AW356:BE356)</f>
        <v>0</v>
      </c>
      <c r="BG356" s="23">
        <f>SUM(AS356-BF356)</f>
        <v>0</v>
      </c>
      <c r="BH356" s="23">
        <f>SUM(AW356:BD356)</f>
        <v>0</v>
      </c>
      <c r="BJ356" s="23">
        <f t="shared" si="136"/>
        <v>0</v>
      </c>
      <c r="BK356" s="23">
        <f t="shared" si="137"/>
        <v>0</v>
      </c>
      <c r="BL356" s="23">
        <f t="shared" si="138"/>
        <v>0</v>
      </c>
      <c r="BM356" s="23">
        <f t="shared" si="139"/>
        <v>0</v>
      </c>
      <c r="BN356" s="23">
        <f t="shared" si="140"/>
        <v>0</v>
      </c>
      <c r="BO356" s="23">
        <f t="shared" si="141"/>
        <v>0</v>
      </c>
      <c r="BP356" s="23">
        <f t="shared" si="142"/>
        <v>0</v>
      </c>
      <c r="BQ356" s="23">
        <f t="shared" si="143"/>
        <v>0</v>
      </c>
      <c r="BR356" s="23">
        <f t="shared" si="155"/>
        <v>0</v>
      </c>
      <c r="BS356" s="23">
        <f t="shared" si="156"/>
        <v>0</v>
      </c>
      <c r="BT356" s="23">
        <f t="shared" si="157"/>
        <v>0</v>
      </c>
      <c r="BX356" s="73">
        <v>3243</v>
      </c>
      <c r="BY356" s="25" t="s">
        <v>1115</v>
      </c>
      <c r="BZ356" s="23">
        <f t="shared" si="144"/>
        <v>0</v>
      </c>
      <c r="CA356" s="130">
        <f t="shared" si="145"/>
        <v>0</v>
      </c>
      <c r="CB356" s="156">
        <f t="shared" si="146"/>
        <v>0</v>
      </c>
      <c r="CC356" s="156">
        <f t="shared" si="147"/>
        <v>0</v>
      </c>
      <c r="CD356" s="156">
        <f t="shared" si="148"/>
        <v>0</v>
      </c>
      <c r="CE356" s="156">
        <f t="shared" si="149"/>
        <v>0</v>
      </c>
      <c r="CG356" s="156">
        <f t="shared" si="150"/>
        <v>0</v>
      </c>
      <c r="CH356" s="156">
        <f t="shared" si="151"/>
        <v>0</v>
      </c>
      <c r="CJ356" s="204" t="str">
        <f t="shared" si="152"/>
        <v>ok</v>
      </c>
      <c r="CK356" s="205">
        <f t="shared" si="134"/>
        <v>0</v>
      </c>
      <c r="CL356">
        <f t="shared" si="158"/>
        <v>0</v>
      </c>
      <c r="CN356" s="216">
        <f t="shared" si="153"/>
        <v>0</v>
      </c>
      <c r="CO356" s="216">
        <f t="shared" si="154"/>
        <v>0</v>
      </c>
      <c r="CP356" s="216">
        <f t="shared" si="133"/>
        <v>0</v>
      </c>
      <c r="CQ356" s="156">
        <f t="shared" si="135"/>
        <v>0</v>
      </c>
    </row>
    <row r="357" spans="1:95" x14ac:dyDescent="0.2">
      <c r="A357" s="73">
        <v>3243</v>
      </c>
      <c r="B357" s="25" t="s">
        <v>1115</v>
      </c>
      <c r="C357" s="25" t="s">
        <v>703</v>
      </c>
      <c r="D357" s="78">
        <f t="array" ref="D357">SUM(IF('SAP report test'!$A$2:$A$2298=$A357,IF('SAP report test'!$D$2:$D$2298=D$3,'SAP report test'!$N$2:$N$2298)))-SUM(H357,L357,P357,T357,X357,AB357,AF357,AJ357,AN357)</f>
        <v>0</v>
      </c>
      <c r="E357" s="78">
        <f t="array" ref="E357">SUM(IF('SAP report test'!$A$2:$A$2298=$A357,IF('SAP report test'!$D$2:$D$2298=E$3,'SAP report test'!$N$2:$N$2298)))-SUM(I357,M357,Q357,U357,Y357,AC357,AG357,AK357,AO357)</f>
        <v>0</v>
      </c>
      <c r="F357" s="78">
        <f t="array" ref="F357">SUM(IF('SAP report test'!$A$2:$A$2298=$A357,IF('SAP report test'!$D$2:$D$2298=F$3,'SAP report test'!$N$2:$N$2298)))-SUM(J357,N357,R357,V357,Z357,AD357,AH357,AL357,AP357)</f>
        <v>0</v>
      </c>
      <c r="G357" s="78">
        <f t="array" ref="G357">SUM(IF('SAP report test'!$A$2:$A$2298=$A357,IF('SAP report test'!$D$2:$D$2298=G$3,'SAP report test'!$N$2:$N$2298)))-SUM(K357,O357,S357,W357,AA357,AE357,AI357,AM357,AQ357)</f>
        <v>0</v>
      </c>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S357" s="23"/>
      <c r="AT357" s="42"/>
      <c r="BJ357" s="23">
        <f t="shared" si="136"/>
        <v>0</v>
      </c>
      <c r="BK357" s="23">
        <f t="shared" si="137"/>
        <v>0</v>
      </c>
      <c r="BL357" s="23">
        <f t="shared" si="138"/>
        <v>0</v>
      </c>
      <c r="BM357" s="23">
        <f t="shared" si="139"/>
        <v>0</v>
      </c>
      <c r="BN357" s="23">
        <f t="shared" si="140"/>
        <v>0</v>
      </c>
      <c r="BO357" s="23">
        <f t="shared" si="141"/>
        <v>0</v>
      </c>
      <c r="BP357" s="23">
        <f t="shared" si="142"/>
        <v>0</v>
      </c>
      <c r="BQ357" s="23">
        <f t="shared" si="143"/>
        <v>0</v>
      </c>
      <c r="BR357" s="23">
        <f t="shared" si="155"/>
        <v>0</v>
      </c>
      <c r="BS357" s="23">
        <f t="shared" si="156"/>
        <v>0</v>
      </c>
      <c r="BT357" s="23">
        <f t="shared" si="157"/>
        <v>0</v>
      </c>
      <c r="BX357" s="73">
        <v>3243</v>
      </c>
      <c r="BY357" s="25" t="s">
        <v>1115</v>
      </c>
      <c r="BZ357" s="23">
        <f t="shared" si="144"/>
        <v>0</v>
      </c>
      <c r="CA357" s="130">
        <f t="shared" si="145"/>
        <v>0</v>
      </c>
      <c r="CB357" s="156">
        <f t="shared" si="146"/>
        <v>0</v>
      </c>
      <c r="CC357" s="156">
        <f t="shared" si="147"/>
        <v>0</v>
      </c>
      <c r="CD357" s="156">
        <f t="shared" si="148"/>
        <v>0</v>
      </c>
      <c r="CE357" s="156">
        <f t="shared" si="149"/>
        <v>0</v>
      </c>
      <c r="CG357" s="156">
        <f t="shared" si="150"/>
        <v>0</v>
      </c>
      <c r="CH357" s="156">
        <f t="shared" si="151"/>
        <v>0</v>
      </c>
      <c r="CJ357" s="204" t="str">
        <f t="shared" si="152"/>
        <v>ok</v>
      </c>
      <c r="CK357" s="205">
        <f t="shared" si="134"/>
        <v>0</v>
      </c>
      <c r="CL357">
        <f t="shared" si="158"/>
        <v>0</v>
      </c>
      <c r="CN357" s="216">
        <f t="shared" si="153"/>
        <v>0</v>
      </c>
      <c r="CO357" s="216">
        <f t="shared" si="154"/>
        <v>0</v>
      </c>
      <c r="CP357" s="216">
        <f t="shared" si="133"/>
        <v>0</v>
      </c>
      <c r="CQ357" s="156">
        <f t="shared" si="135"/>
        <v>0</v>
      </c>
    </row>
    <row r="358" spans="1:95" x14ac:dyDescent="0.2">
      <c r="A358" s="73">
        <v>3244</v>
      </c>
      <c r="B358" s="25" t="s">
        <v>619</v>
      </c>
      <c r="C358" s="25" t="s">
        <v>702</v>
      </c>
      <c r="D358" s="78"/>
      <c r="E358" s="78"/>
      <c r="F358" s="78"/>
      <c r="G358" s="78"/>
      <c r="H358" s="147">
        <f t="array" ref="H358">SUM(IF('SAP report test'!$A$2:$A$2298=$A358,IF('SAP report test'!$D$2:$D$2298="CI04",'SAP report test'!$N$2:$N$2298)))</f>
        <v>0</v>
      </c>
      <c r="I358" s="148"/>
      <c r="J358" s="148"/>
      <c r="K358" s="149"/>
      <c r="L358" s="147">
        <f>SUMIF(Balances!$A$5:$A$313,$A358,Balances!$P$5:$P$313)-SUMIF(Funding!$A$6:$A$294,$A358,Funding!$D$6:$D$294)</f>
        <v>0</v>
      </c>
      <c r="M358" s="148"/>
      <c r="N358" s="148"/>
      <c r="O358" s="149"/>
      <c r="P358" s="147">
        <f>SUMIF(Balances!$A$5:$A$313,$A358,Balances!$Q$5:$Q$313)-SUMIF(Funding!$A$6:$A$294,$A358,Funding!$E$6:$E$294)</f>
        <v>0</v>
      </c>
      <c r="Q358" s="148"/>
      <c r="R358" s="148"/>
      <c r="S358" s="149"/>
      <c r="T358" s="147">
        <f>SUMIF(Balances!$A$5:$A$313,$A358,Balances!$R$5:$R$313)-SUMIF(Funding!$A$6:$A$294,$A358,Funding!$F$6:$F$294)</f>
        <v>0</v>
      </c>
      <c r="U358" s="148"/>
      <c r="V358" s="148"/>
      <c r="W358" s="149"/>
      <c r="X358" s="147">
        <f>SUMIF(Balances!$A$7:$A$313,$A358,Balances!$S$7:$S$313)</f>
        <v>0</v>
      </c>
      <c r="Y358" s="148"/>
      <c r="Z358" s="148"/>
      <c r="AA358" s="149"/>
      <c r="AB358" s="147">
        <f>SUMIF(Balances!$A$7:$A$313,$A358,Balances!$T$7:$T$313)</f>
        <v>0</v>
      </c>
      <c r="AC358" s="148"/>
      <c r="AD358" s="148"/>
      <c r="AE358" s="149"/>
      <c r="AF358" s="147"/>
      <c r="AG358" s="148"/>
      <c r="AH358" s="148"/>
      <c r="AI358" s="149"/>
      <c r="AJ358" s="147">
        <f t="array" ref="AJ358">SUM(IF('SAP report test'!$A$2:$A$2298=$A358,IF('SAP report test'!$D$2:$D$2298="CI03",'SAP report test'!$N$2:$N$2298)))+SUMIF(Balances!$A$7:$A$313,$A358,Balances!$V$7:$V$313)</f>
        <v>0</v>
      </c>
      <c r="AK358" s="148"/>
      <c r="AL358" s="148"/>
      <c r="AM358" s="149"/>
      <c r="AN358" s="147">
        <f>SUMIF(Balances!$A$5:$A$313,$A358,Balances!$O$5:$O$313)-SUMIF(Funding!$A$6:$A$294,$A358,Funding!$K$6:$K$294)</f>
        <v>0</v>
      </c>
      <c r="AO358" s="148"/>
      <c r="AP358" s="148"/>
      <c r="AQ358" s="149"/>
      <c r="AS358" s="23">
        <f>SUM(D358:AQ359)</f>
        <v>0</v>
      </c>
      <c r="AT358" s="42"/>
      <c r="AU358" s="23">
        <f>SUM(AS358:AT358)</f>
        <v>0</v>
      </c>
      <c r="AW358" s="23">
        <f>SUM(AN358:AQ359)</f>
        <v>0</v>
      </c>
      <c r="AX358" s="23">
        <f>SUM(H358:K359)</f>
        <v>0</v>
      </c>
      <c r="AY358" s="23">
        <f>SUM(L358:O359)</f>
        <v>0</v>
      </c>
      <c r="AZ358" s="23">
        <f>SUM(P358:S359)</f>
        <v>0</v>
      </c>
      <c r="BA358" s="23">
        <f>SUM(T358:W359)</f>
        <v>0</v>
      </c>
      <c r="BB358" s="23">
        <f>SUM(X358:AA359)</f>
        <v>0</v>
      </c>
      <c r="BC358" s="23">
        <f>SUM(AB358:AE359)</f>
        <v>0</v>
      </c>
      <c r="BD358" s="23">
        <f>SUM(AF358:AI359)</f>
        <v>0</v>
      </c>
      <c r="BE358" s="23">
        <f>SUM(AJ358:AM359)</f>
        <v>0</v>
      </c>
      <c r="BF358" s="23">
        <f>SUM(AW358:BE358)</f>
        <v>0</v>
      </c>
      <c r="BG358" s="23">
        <f>SUM(AS358-BF358)</f>
        <v>0</v>
      </c>
      <c r="BH358" s="23">
        <f>SUM(AW358:BD358)</f>
        <v>0</v>
      </c>
      <c r="BJ358" s="23">
        <f t="shared" si="136"/>
        <v>0</v>
      </c>
      <c r="BK358" s="23">
        <f t="shared" si="137"/>
        <v>0</v>
      </c>
      <c r="BL358" s="23">
        <f t="shared" si="138"/>
        <v>0</v>
      </c>
      <c r="BM358" s="23">
        <f t="shared" si="139"/>
        <v>0</v>
      </c>
      <c r="BN358" s="23">
        <f t="shared" si="140"/>
        <v>0</v>
      </c>
      <c r="BO358" s="23">
        <f t="shared" si="141"/>
        <v>0</v>
      </c>
      <c r="BP358" s="23">
        <f t="shared" si="142"/>
        <v>0</v>
      </c>
      <c r="BQ358" s="23">
        <f t="shared" si="143"/>
        <v>0</v>
      </c>
      <c r="BR358" s="23">
        <f t="shared" si="155"/>
        <v>0</v>
      </c>
      <c r="BS358" s="23">
        <f t="shared" si="156"/>
        <v>0</v>
      </c>
      <c r="BT358" s="23">
        <f t="shared" si="157"/>
        <v>0</v>
      </c>
      <c r="BX358" s="73">
        <v>3244</v>
      </c>
      <c r="BY358" s="25" t="s">
        <v>619</v>
      </c>
      <c r="BZ358" s="23">
        <f t="shared" si="144"/>
        <v>0</v>
      </c>
      <c r="CA358" s="130">
        <f t="shared" si="145"/>
        <v>0</v>
      </c>
      <c r="CB358" s="156">
        <f t="shared" si="146"/>
        <v>0</v>
      </c>
      <c r="CC358" s="156">
        <f t="shared" si="147"/>
        <v>0</v>
      </c>
      <c r="CD358" s="156">
        <f t="shared" si="148"/>
        <v>0</v>
      </c>
      <c r="CE358" s="156">
        <f t="shared" si="149"/>
        <v>0</v>
      </c>
      <c r="CG358" s="156">
        <f t="shared" si="150"/>
        <v>0</v>
      </c>
      <c r="CH358" s="156">
        <f t="shared" si="151"/>
        <v>0</v>
      </c>
      <c r="CJ358" s="204" t="str">
        <f t="shared" si="152"/>
        <v>ok</v>
      </c>
      <c r="CK358" s="205">
        <f t="shared" si="134"/>
        <v>0</v>
      </c>
      <c r="CL358">
        <f t="shared" si="158"/>
        <v>0</v>
      </c>
      <c r="CN358" s="216">
        <f t="shared" si="153"/>
        <v>0</v>
      </c>
      <c r="CO358" s="216">
        <f t="shared" si="154"/>
        <v>0</v>
      </c>
      <c r="CP358" s="216">
        <f t="shared" si="133"/>
        <v>0</v>
      </c>
      <c r="CQ358" s="156">
        <f t="shared" si="135"/>
        <v>0</v>
      </c>
    </row>
    <row r="359" spans="1:95" x14ac:dyDescent="0.2">
      <c r="A359" s="73">
        <v>3244</v>
      </c>
      <c r="B359" s="25" t="s">
        <v>619</v>
      </c>
      <c r="C359" s="25" t="s">
        <v>703</v>
      </c>
      <c r="D359" s="78">
        <f t="array" ref="D359">SUM(IF('SAP report test'!$A$2:$A$2298=$A359,IF('SAP report test'!$D$2:$D$2298=D$3,'SAP report test'!$N$2:$N$2298)))-SUM(H359,L359,P359,T359,X359,AB359,AF359,AJ359,AN359)</f>
        <v>0</v>
      </c>
      <c r="E359" s="78">
        <f t="array" ref="E359">SUM(IF('SAP report test'!$A$2:$A$2298=$A359,IF('SAP report test'!$D$2:$D$2298=E$3,'SAP report test'!$N$2:$N$2298)))-SUM(I359,M359,Q359,U359,Y359,AC359,AG359,AK359,AO359)</f>
        <v>0</v>
      </c>
      <c r="F359" s="78">
        <f t="array" ref="F359">SUM(IF('SAP report test'!$A$2:$A$2298=$A359,IF('SAP report test'!$D$2:$D$2298=F$3,'SAP report test'!$N$2:$N$2298)))-SUM(J359,N359,R359,V359,Z359,AD359,AH359,AL359,AP359)</f>
        <v>0</v>
      </c>
      <c r="G359" s="78">
        <f t="array" ref="G359">SUM(IF('SAP report test'!$A$2:$A$2298=$A359,IF('SAP report test'!$D$2:$D$2298=G$3,'SAP report test'!$N$2:$N$2298)))-SUM(K359,O359,S359,W359,AA359,AE359,AI359,AM359,AQ359)</f>
        <v>0</v>
      </c>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S359" s="23"/>
      <c r="AT359" s="42"/>
      <c r="BJ359" s="23">
        <f t="shared" si="136"/>
        <v>0</v>
      </c>
      <c r="BK359" s="23">
        <f t="shared" si="137"/>
        <v>0</v>
      </c>
      <c r="BL359" s="23">
        <f t="shared" si="138"/>
        <v>0</v>
      </c>
      <c r="BM359" s="23">
        <f t="shared" si="139"/>
        <v>0</v>
      </c>
      <c r="BN359" s="23">
        <f t="shared" si="140"/>
        <v>0</v>
      </c>
      <c r="BO359" s="23">
        <f t="shared" si="141"/>
        <v>0</v>
      </c>
      <c r="BP359" s="23">
        <f t="shared" si="142"/>
        <v>0</v>
      </c>
      <c r="BQ359" s="23">
        <f t="shared" si="143"/>
        <v>0</v>
      </c>
      <c r="BR359" s="23">
        <f t="shared" si="155"/>
        <v>0</v>
      </c>
      <c r="BS359" s="23">
        <f t="shared" si="156"/>
        <v>0</v>
      </c>
      <c r="BT359" s="23">
        <f t="shared" si="157"/>
        <v>0</v>
      </c>
      <c r="BX359" s="73">
        <v>3244</v>
      </c>
      <c r="BY359" s="25" t="s">
        <v>619</v>
      </c>
      <c r="BZ359" s="23">
        <f t="shared" si="144"/>
        <v>0</v>
      </c>
      <c r="CA359" s="130">
        <f t="shared" si="145"/>
        <v>0</v>
      </c>
      <c r="CB359" s="156">
        <f t="shared" si="146"/>
        <v>0</v>
      </c>
      <c r="CC359" s="156">
        <f t="shared" si="147"/>
        <v>0</v>
      </c>
      <c r="CD359" s="156">
        <f t="shared" si="148"/>
        <v>0</v>
      </c>
      <c r="CE359" s="156">
        <f t="shared" si="149"/>
        <v>0</v>
      </c>
      <c r="CG359" s="156">
        <f t="shared" si="150"/>
        <v>0</v>
      </c>
      <c r="CH359" s="156">
        <f t="shared" si="151"/>
        <v>0</v>
      </c>
      <c r="CJ359" s="204" t="str">
        <f t="shared" si="152"/>
        <v>ok</v>
      </c>
      <c r="CK359" s="205">
        <f t="shared" si="134"/>
        <v>0</v>
      </c>
      <c r="CL359">
        <f t="shared" si="158"/>
        <v>0</v>
      </c>
      <c r="CN359" s="216">
        <f t="shared" si="153"/>
        <v>0</v>
      </c>
      <c r="CO359" s="216">
        <f t="shared" si="154"/>
        <v>0</v>
      </c>
      <c r="CP359" s="216">
        <f t="shared" si="133"/>
        <v>0</v>
      </c>
      <c r="CQ359" s="156">
        <f t="shared" si="135"/>
        <v>0</v>
      </c>
    </row>
    <row r="360" spans="1:95" x14ac:dyDescent="0.2">
      <c r="A360" s="73">
        <v>3246</v>
      </c>
      <c r="B360" s="25" t="s">
        <v>620</v>
      </c>
      <c r="C360" s="25" t="s">
        <v>702</v>
      </c>
      <c r="D360" s="78"/>
      <c r="E360" s="78"/>
      <c r="F360" s="78"/>
      <c r="G360" s="78"/>
      <c r="H360" s="147">
        <f t="array" ref="H360">SUM(IF('SAP report test'!$A$2:$A$2298=$A360,IF('SAP report test'!$D$2:$D$2298="CI04",'SAP report test'!$N$2:$N$2298)))</f>
        <v>0</v>
      </c>
      <c r="I360" s="148"/>
      <c r="J360" s="148"/>
      <c r="K360" s="149"/>
      <c r="L360" s="147">
        <f>SUMIF(Balances!$A$5:$A$313,$A360,Balances!$P$5:$P$313)-SUMIF(Funding!$A$6:$A$294,$A360,Funding!$D$6:$D$294)</f>
        <v>0</v>
      </c>
      <c r="M360" s="148"/>
      <c r="N360" s="148"/>
      <c r="O360" s="149"/>
      <c r="P360" s="147">
        <f>SUMIF(Balances!$A$5:$A$313,$A360,Balances!$Q$5:$Q$313)-SUMIF(Funding!$A$6:$A$294,$A360,Funding!$E$6:$E$294)</f>
        <v>0</v>
      </c>
      <c r="Q360" s="148"/>
      <c r="R360" s="148"/>
      <c r="S360" s="149"/>
      <c r="T360" s="147">
        <f>SUMIF(Balances!$A$5:$A$313,$A360,Balances!$R$5:$R$313)-SUMIF(Funding!$A$6:$A$294,$A360,Funding!$F$6:$F$294)</f>
        <v>0</v>
      </c>
      <c r="U360" s="148"/>
      <c r="V360" s="148"/>
      <c r="W360" s="149"/>
      <c r="X360" s="147">
        <f>SUMIF(Balances!$A$7:$A$313,$A360,Balances!$S$7:$S$313)</f>
        <v>0</v>
      </c>
      <c r="Y360" s="148"/>
      <c r="Z360" s="148"/>
      <c r="AA360" s="149"/>
      <c r="AB360" s="147">
        <f>SUMIF(Balances!$A$7:$A$313,$A360,Balances!$T$7:$T$313)</f>
        <v>0</v>
      </c>
      <c r="AC360" s="148"/>
      <c r="AD360" s="148"/>
      <c r="AE360" s="149"/>
      <c r="AF360" s="147"/>
      <c r="AG360" s="148"/>
      <c r="AH360" s="148"/>
      <c r="AI360" s="149"/>
      <c r="AJ360" s="147">
        <f t="array" ref="AJ360">SUM(IF('SAP report test'!$A$2:$A$2298=$A360,IF('SAP report test'!$D$2:$D$2298="CI03",'SAP report test'!$N$2:$N$2298)))+SUMIF(Balances!$A$7:$A$313,$A360,Balances!$V$7:$V$313)</f>
        <v>0</v>
      </c>
      <c r="AK360" s="148"/>
      <c r="AL360" s="148"/>
      <c r="AM360" s="149"/>
      <c r="AN360" s="147">
        <f>SUMIF(Balances!$A$5:$A$313,$A360,Balances!$O$5:$O$313)-SUMIF(Funding!$A$6:$A$294,$A360,Funding!$K$6:$K$294)</f>
        <v>0</v>
      </c>
      <c r="AO360" s="148"/>
      <c r="AP360" s="148"/>
      <c r="AQ360" s="149"/>
      <c r="AS360" s="23">
        <f>SUM(D360:AQ361)</f>
        <v>0</v>
      </c>
      <c r="AT360" s="42"/>
      <c r="AU360" s="23">
        <f>SUM(AS360:AT360)</f>
        <v>0</v>
      </c>
      <c r="AW360" s="23">
        <f>SUM(AN360:AQ361)</f>
        <v>0</v>
      </c>
      <c r="AX360" s="23">
        <f>SUM(H360:K361)</f>
        <v>0</v>
      </c>
      <c r="AY360" s="23">
        <f>SUM(L360:O361)</f>
        <v>0</v>
      </c>
      <c r="AZ360" s="23">
        <f>SUM(P360:S361)</f>
        <v>0</v>
      </c>
      <c r="BA360" s="23">
        <f>SUM(T360:W361)</f>
        <v>0</v>
      </c>
      <c r="BB360" s="23">
        <f>SUM(X360:AA361)</f>
        <v>0</v>
      </c>
      <c r="BC360" s="23">
        <f>SUM(AB360:AE361)</f>
        <v>0</v>
      </c>
      <c r="BD360" s="23">
        <f>SUM(AF360:AI361)</f>
        <v>0</v>
      </c>
      <c r="BE360" s="23">
        <f>SUM(AJ360:AM361)</f>
        <v>0</v>
      </c>
      <c r="BF360" s="23">
        <f>SUM(AW360:BE360)</f>
        <v>0</v>
      </c>
      <c r="BG360" s="23">
        <f>SUM(AS360-BF360)</f>
        <v>0</v>
      </c>
      <c r="BH360" s="23">
        <f>SUM(AW360:BD360)</f>
        <v>0</v>
      </c>
      <c r="BJ360" s="23">
        <f t="shared" si="136"/>
        <v>0</v>
      </c>
      <c r="BK360" s="23">
        <f t="shared" si="137"/>
        <v>0</v>
      </c>
      <c r="BL360" s="23">
        <f t="shared" si="138"/>
        <v>0</v>
      </c>
      <c r="BM360" s="23">
        <f t="shared" si="139"/>
        <v>0</v>
      </c>
      <c r="BN360" s="23">
        <f t="shared" si="140"/>
        <v>0</v>
      </c>
      <c r="BO360" s="23">
        <f t="shared" si="141"/>
        <v>0</v>
      </c>
      <c r="BP360" s="23">
        <f t="shared" si="142"/>
        <v>0</v>
      </c>
      <c r="BQ360" s="23">
        <f t="shared" si="143"/>
        <v>0</v>
      </c>
      <c r="BR360" s="23">
        <f t="shared" si="155"/>
        <v>0</v>
      </c>
      <c r="BS360" s="23">
        <f t="shared" si="156"/>
        <v>0</v>
      </c>
      <c r="BT360" s="23">
        <f t="shared" si="157"/>
        <v>0</v>
      </c>
      <c r="BX360" s="104">
        <v>3246</v>
      </c>
      <c r="BY360" s="105" t="s">
        <v>620</v>
      </c>
      <c r="BZ360" s="23">
        <f t="shared" si="144"/>
        <v>0</v>
      </c>
      <c r="CA360" s="130">
        <f t="shared" si="145"/>
        <v>0</v>
      </c>
      <c r="CB360" s="156">
        <f t="shared" si="146"/>
        <v>0</v>
      </c>
      <c r="CC360" s="156">
        <f t="shared" si="147"/>
        <v>0</v>
      </c>
      <c r="CD360" s="156">
        <f t="shared" si="148"/>
        <v>0</v>
      </c>
      <c r="CE360" s="156">
        <f t="shared" si="149"/>
        <v>0</v>
      </c>
      <c r="CG360" s="156">
        <f t="shared" si="150"/>
        <v>0</v>
      </c>
      <c r="CH360" s="156">
        <f t="shared" si="151"/>
        <v>0</v>
      </c>
      <c r="CJ360" s="204" t="str">
        <f t="shared" si="152"/>
        <v>ok</v>
      </c>
      <c r="CK360" s="205">
        <f t="shared" si="134"/>
        <v>0</v>
      </c>
      <c r="CL360">
        <f t="shared" si="158"/>
        <v>0</v>
      </c>
      <c r="CN360" s="216">
        <f t="shared" si="153"/>
        <v>0</v>
      </c>
      <c r="CO360" s="216">
        <f t="shared" si="154"/>
        <v>0</v>
      </c>
      <c r="CP360" s="216">
        <f t="shared" si="133"/>
        <v>0</v>
      </c>
      <c r="CQ360" s="156">
        <f t="shared" si="135"/>
        <v>0</v>
      </c>
    </row>
    <row r="361" spans="1:95" x14ac:dyDescent="0.2">
      <c r="A361" s="73">
        <v>3246</v>
      </c>
      <c r="B361" s="25" t="s">
        <v>620</v>
      </c>
      <c r="C361" s="25" t="s">
        <v>703</v>
      </c>
      <c r="D361" s="78">
        <f t="array" ref="D361">SUM(IF('SAP report test'!$A$2:$A$2298=$A361,IF('SAP report test'!$D$2:$D$2298=D$3,'SAP report test'!$N$2:$N$2298)))-SUM(H361,L361,P361,T361,X361,AB361,AF361,AJ361,AN361)</f>
        <v>0</v>
      </c>
      <c r="E361" s="78">
        <f t="array" ref="E361">SUM(IF('SAP report test'!$A$2:$A$2298=$A361,IF('SAP report test'!$D$2:$D$2298=E$3,'SAP report test'!$N$2:$N$2298)))-SUM(I361,M361,Q361,U361,Y361,AC361,AG361,AK361,AO361)</f>
        <v>0</v>
      </c>
      <c r="F361" s="78">
        <f t="array" ref="F361">SUM(IF('SAP report test'!$A$2:$A$2298=$A361,IF('SAP report test'!$D$2:$D$2298=F$3,'SAP report test'!$N$2:$N$2298)))-SUM(J361,N361,R361,V361,Z361,AD361,AH361,AL361,AP361)</f>
        <v>0</v>
      </c>
      <c r="G361" s="78">
        <f t="array" ref="G361">SUM(IF('SAP report test'!$A$2:$A$2298=$A361,IF('SAP report test'!$D$2:$D$2298=G$3,'SAP report test'!$N$2:$N$2298)))-SUM(K361,O361,S361,W361,AA361,AE361,AI361,AM361,AQ361)</f>
        <v>0</v>
      </c>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S361" s="23"/>
      <c r="AT361" s="42"/>
      <c r="BJ361" s="23">
        <f t="shared" si="136"/>
        <v>0</v>
      </c>
      <c r="BK361" s="23">
        <f t="shared" si="137"/>
        <v>0</v>
      </c>
      <c r="BL361" s="23">
        <f t="shared" si="138"/>
        <v>0</v>
      </c>
      <c r="BM361" s="23">
        <f t="shared" si="139"/>
        <v>0</v>
      </c>
      <c r="BN361" s="23">
        <f t="shared" si="140"/>
        <v>0</v>
      </c>
      <c r="BO361" s="23">
        <f t="shared" si="141"/>
        <v>0</v>
      </c>
      <c r="BP361" s="23">
        <f t="shared" si="142"/>
        <v>0</v>
      </c>
      <c r="BQ361" s="23">
        <f t="shared" si="143"/>
        <v>0</v>
      </c>
      <c r="BR361" s="23">
        <f t="shared" si="155"/>
        <v>0</v>
      </c>
      <c r="BS361" s="23">
        <f t="shared" si="156"/>
        <v>0</v>
      </c>
      <c r="BT361" s="23">
        <f t="shared" si="157"/>
        <v>0</v>
      </c>
      <c r="BX361" s="104">
        <v>3246</v>
      </c>
      <c r="BY361" s="105" t="s">
        <v>620</v>
      </c>
      <c r="BZ361" s="23">
        <f t="shared" si="144"/>
        <v>0</v>
      </c>
      <c r="CA361" s="130">
        <f t="shared" si="145"/>
        <v>0</v>
      </c>
      <c r="CB361" s="156">
        <f t="shared" si="146"/>
        <v>0</v>
      </c>
      <c r="CC361" s="156">
        <f t="shared" si="147"/>
        <v>0</v>
      </c>
      <c r="CD361" s="156">
        <f t="shared" si="148"/>
        <v>0</v>
      </c>
      <c r="CE361" s="156">
        <f t="shared" si="149"/>
        <v>0</v>
      </c>
      <c r="CG361" s="156">
        <f t="shared" si="150"/>
        <v>0</v>
      </c>
      <c r="CH361" s="156">
        <f t="shared" si="151"/>
        <v>0</v>
      </c>
      <c r="CJ361" s="204" t="str">
        <f t="shared" si="152"/>
        <v>ok</v>
      </c>
      <c r="CK361" s="205">
        <f t="shared" si="134"/>
        <v>0</v>
      </c>
      <c r="CL361">
        <f t="shared" si="158"/>
        <v>0</v>
      </c>
      <c r="CN361" s="216">
        <f t="shared" si="153"/>
        <v>0</v>
      </c>
      <c r="CO361" s="216">
        <f t="shared" si="154"/>
        <v>0</v>
      </c>
      <c r="CP361" s="216">
        <f t="shared" si="133"/>
        <v>0</v>
      </c>
      <c r="CQ361" s="156">
        <f t="shared" si="135"/>
        <v>0</v>
      </c>
    </row>
    <row r="362" spans="1:95" x14ac:dyDescent="0.2">
      <c r="A362" s="73">
        <v>3247</v>
      </c>
      <c r="B362" s="25" t="s">
        <v>5</v>
      </c>
      <c r="C362" s="25" t="s">
        <v>702</v>
      </c>
      <c r="D362" s="78"/>
      <c r="E362" s="78"/>
      <c r="F362" s="78"/>
      <c r="G362" s="78"/>
      <c r="H362" s="147">
        <f t="array" ref="H362">SUM(IF('SAP report test'!$A$2:$A$2298=$A362,IF('SAP report test'!$D$2:$D$2298="CI04",'SAP report test'!$N$2:$N$2298)))</f>
        <v>0</v>
      </c>
      <c r="I362" s="148"/>
      <c r="J362" s="148"/>
      <c r="K362" s="149"/>
      <c r="L362" s="147">
        <f>SUMIF(Balances!$A$5:$A$313,$A362,Balances!$P$5:$P$313)-SUMIF(Funding!$A$6:$A$294,$A362,Funding!$D$6:$D$294)</f>
        <v>0</v>
      </c>
      <c r="M362" s="148"/>
      <c r="N362" s="148"/>
      <c r="O362" s="149"/>
      <c r="P362" s="147">
        <f>SUMIF(Balances!$A$5:$A$313,$A362,Balances!$Q$5:$Q$313)-SUMIF(Funding!$A$6:$A$294,$A362,Funding!$E$6:$E$294)</f>
        <v>0</v>
      </c>
      <c r="Q362" s="148"/>
      <c r="R362" s="148"/>
      <c r="S362" s="149"/>
      <c r="T362" s="147">
        <f>SUMIF(Balances!$A$5:$A$313,$A362,Balances!$R$5:$R$313)-SUMIF(Funding!$A$6:$A$294,$A362,Funding!$F$6:$F$294)</f>
        <v>0</v>
      </c>
      <c r="U362" s="148"/>
      <c r="V362" s="148"/>
      <c r="W362" s="149"/>
      <c r="X362" s="147">
        <f>SUMIF(Balances!$A$7:$A$313,$A362,Balances!$S$7:$S$313)</f>
        <v>0</v>
      </c>
      <c r="Y362" s="148"/>
      <c r="Z362" s="148"/>
      <c r="AA362" s="149"/>
      <c r="AB362" s="147">
        <f>SUMIF(Balances!$A$7:$A$313,$A362,Balances!$T$7:$T$313)</f>
        <v>0</v>
      </c>
      <c r="AC362" s="148"/>
      <c r="AD362" s="148"/>
      <c r="AE362" s="149"/>
      <c r="AF362" s="147"/>
      <c r="AG362" s="148"/>
      <c r="AH362" s="148"/>
      <c r="AI362" s="149"/>
      <c r="AJ362" s="147">
        <f t="array" ref="AJ362">SUM(IF('SAP report test'!$A$2:$A$2298=$A362,IF('SAP report test'!$D$2:$D$2298="CI03",'SAP report test'!$N$2:$N$2298)))+SUMIF(Balances!$A$7:$A$313,$A362,Balances!$V$7:$V$313)</f>
        <v>0</v>
      </c>
      <c r="AK362" s="148"/>
      <c r="AL362" s="148"/>
      <c r="AM362" s="149"/>
      <c r="AN362" s="147">
        <f>SUMIF(Balances!$A$5:$A$313,$A362,Balances!$O$5:$O$313)-SUMIF(Funding!$A$6:$A$294,$A362,Funding!$K$6:$K$294)</f>
        <v>-33373</v>
      </c>
      <c r="AO362" s="148"/>
      <c r="AP362" s="148"/>
      <c r="AQ362" s="149"/>
      <c r="AS362" s="23">
        <f>SUM(D362:AQ363)</f>
        <v>-26119.61</v>
      </c>
      <c r="AT362" s="42"/>
      <c r="AU362" s="23">
        <f>SUM(AS362:AT362)</f>
        <v>-26119.61</v>
      </c>
      <c r="AW362" s="23">
        <f>SUM(AN362:AQ363)</f>
        <v>-26120</v>
      </c>
      <c r="AX362" s="23">
        <f>SUM(H362:K363)</f>
        <v>0</v>
      </c>
      <c r="AY362" s="23">
        <f>SUM(L362:O363)</f>
        <v>0</v>
      </c>
      <c r="AZ362" s="23">
        <f>SUM(P362:S363)</f>
        <v>0</v>
      </c>
      <c r="BA362" s="23">
        <f>SUM(T362:W363)</f>
        <v>0</v>
      </c>
      <c r="BB362" s="23">
        <f>SUM(X362:AA363)</f>
        <v>0</v>
      </c>
      <c r="BC362" s="23">
        <f>SUM(AB362:AE363)</f>
        <v>0</v>
      </c>
      <c r="BD362" s="23">
        <f>SUM(AF362:AI363)</f>
        <v>0</v>
      </c>
      <c r="BE362" s="23">
        <f>SUM(AJ362:AM363)</f>
        <v>0</v>
      </c>
      <c r="BF362" s="23">
        <f>SUM(AW362:BE362)</f>
        <v>-26120</v>
      </c>
      <c r="BG362" s="23">
        <f>SUM(AS362-BF362)</f>
        <v>0.38999999999941792</v>
      </c>
      <c r="BH362" s="23">
        <f>SUM(AW362:BD362)</f>
        <v>-26120</v>
      </c>
      <c r="BJ362" s="23">
        <f t="shared" si="136"/>
        <v>-26120</v>
      </c>
      <c r="BK362" s="23">
        <f t="shared" si="137"/>
        <v>0</v>
      </c>
      <c r="BL362" s="23">
        <f t="shared" si="138"/>
        <v>0</v>
      </c>
      <c r="BM362" s="23">
        <f t="shared" si="139"/>
        <v>0</v>
      </c>
      <c r="BN362" s="23">
        <f t="shared" si="140"/>
        <v>0</v>
      </c>
      <c r="BO362" s="23">
        <f t="shared" si="141"/>
        <v>0</v>
      </c>
      <c r="BP362" s="23">
        <f t="shared" si="142"/>
        <v>0</v>
      </c>
      <c r="BQ362" s="23">
        <f t="shared" si="143"/>
        <v>0</v>
      </c>
      <c r="BR362" s="23">
        <f t="shared" si="155"/>
        <v>-26120</v>
      </c>
      <c r="BS362" s="23">
        <f t="shared" si="156"/>
        <v>0.38999999999941792</v>
      </c>
      <c r="BT362" s="23">
        <f t="shared" si="157"/>
        <v>-26120</v>
      </c>
      <c r="BX362" s="73">
        <v>3247</v>
      </c>
      <c r="BY362" s="25" t="s">
        <v>5</v>
      </c>
      <c r="BZ362" s="23">
        <f t="shared" si="144"/>
        <v>-26120</v>
      </c>
      <c r="CA362" s="130">
        <f t="shared" si="145"/>
        <v>0</v>
      </c>
      <c r="CB362" s="156">
        <f t="shared" si="146"/>
        <v>-26120</v>
      </c>
      <c r="CC362" s="156">
        <f t="shared" si="147"/>
        <v>-26120</v>
      </c>
      <c r="CD362" s="156">
        <f t="shared" si="148"/>
        <v>0</v>
      </c>
      <c r="CE362" s="156">
        <f t="shared" si="149"/>
        <v>-26120</v>
      </c>
      <c r="CG362" s="156">
        <f t="shared" si="150"/>
        <v>0</v>
      </c>
      <c r="CH362" s="156">
        <f t="shared" si="151"/>
        <v>0</v>
      </c>
      <c r="CJ362" s="204" t="str">
        <f t="shared" si="152"/>
        <v>ok</v>
      </c>
      <c r="CK362" s="205">
        <f t="shared" si="134"/>
        <v>0</v>
      </c>
      <c r="CL362">
        <f t="shared" si="158"/>
        <v>0</v>
      </c>
      <c r="CN362" s="216">
        <f t="shared" si="153"/>
        <v>-26120</v>
      </c>
      <c r="CO362" s="216">
        <f t="shared" si="154"/>
        <v>0</v>
      </c>
      <c r="CP362" s="216">
        <f t="shared" si="133"/>
        <v>-26120</v>
      </c>
      <c r="CQ362" s="156">
        <f t="shared" si="135"/>
        <v>0</v>
      </c>
    </row>
    <row r="363" spans="1:95" x14ac:dyDescent="0.2">
      <c r="A363" s="73">
        <v>3247</v>
      </c>
      <c r="B363" s="25" t="s">
        <v>5</v>
      </c>
      <c r="C363" s="25" t="s">
        <v>703</v>
      </c>
      <c r="D363" s="78">
        <f t="array" ref="D363">SUM(IF('SAP report test'!$A$2:$A$2298=$A363,IF('SAP report test'!$D$2:$D$2298=D$3,'SAP report test'!$N$2:$N$2298)))-SUM(H363,L363,P363,T363,X363,AB363,AF363,AJ363,AN363)</f>
        <v>0</v>
      </c>
      <c r="E363" s="78">
        <f t="array" ref="E363">SUM(IF('SAP report test'!$A$2:$A$2298=$A363,IF('SAP report test'!$D$2:$D$2298=E$3,'SAP report test'!$N$2:$N$2298)))-SUM(I363,M363,Q363,U363,Y363,AC363,AG363,AK363,AO363)</f>
        <v>0</v>
      </c>
      <c r="F363" s="78">
        <f t="array" ref="F363">SUM(IF('SAP report test'!$A$2:$A$2298=$A363,IF('SAP report test'!$D$2:$D$2298=F$3,'SAP report test'!$N$2:$N$2298)))-SUM(J363,N363,R363,V363,Z363,AD363,AH363,AL363,AP363)</f>
        <v>0</v>
      </c>
      <c r="G363" s="78">
        <f t="array" ref="G363">SUM(IF('SAP report test'!$A$2:$A$2298=$A363,IF('SAP report test'!$D$2:$D$2298=G$3,'SAP report test'!$N$2:$N$2298)))-SUM(K363,O363,S363,W363,AA363,AE363,AI363,AM363,AQ363)</f>
        <v>0.38999999999987267</v>
      </c>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v>4832</v>
      </c>
      <c r="AP363" s="62"/>
      <c r="AQ363" s="62">
        <v>2421</v>
      </c>
      <c r="AS363" s="23"/>
      <c r="AT363" s="42"/>
      <c r="BJ363" s="23">
        <f t="shared" si="136"/>
        <v>0</v>
      </c>
      <c r="BK363" s="23">
        <f t="shared" si="137"/>
        <v>0</v>
      </c>
      <c r="BL363" s="23">
        <f t="shared" si="138"/>
        <v>0</v>
      </c>
      <c r="BM363" s="23">
        <f t="shared" si="139"/>
        <v>0</v>
      </c>
      <c r="BN363" s="23">
        <f t="shared" si="140"/>
        <v>0</v>
      </c>
      <c r="BO363" s="23">
        <f t="shared" si="141"/>
        <v>0</v>
      </c>
      <c r="BP363" s="23">
        <f t="shared" si="142"/>
        <v>0</v>
      </c>
      <c r="BQ363" s="23">
        <f t="shared" si="143"/>
        <v>0</v>
      </c>
      <c r="BR363" s="23">
        <f t="shared" si="155"/>
        <v>0</v>
      </c>
      <c r="BS363" s="23">
        <f t="shared" si="156"/>
        <v>0</v>
      </c>
      <c r="BT363" s="23">
        <f t="shared" si="157"/>
        <v>0</v>
      </c>
      <c r="BX363" s="73">
        <v>3247</v>
      </c>
      <c r="BY363" s="25" t="s">
        <v>5</v>
      </c>
      <c r="BZ363" s="23">
        <f t="shared" si="144"/>
        <v>0</v>
      </c>
      <c r="CA363" s="130">
        <f t="shared" si="145"/>
        <v>0</v>
      </c>
      <c r="CB363" s="156">
        <f t="shared" si="146"/>
        <v>0</v>
      </c>
      <c r="CC363" s="156">
        <f t="shared" si="147"/>
        <v>0</v>
      </c>
      <c r="CD363" s="156">
        <f t="shared" si="148"/>
        <v>0</v>
      </c>
      <c r="CE363" s="156">
        <f t="shared" si="149"/>
        <v>0</v>
      </c>
      <c r="CG363" s="156">
        <f t="shared" si="150"/>
        <v>0</v>
      </c>
      <c r="CH363" s="156">
        <f t="shared" si="151"/>
        <v>0</v>
      </c>
      <c r="CJ363" s="204" t="str">
        <f t="shared" si="152"/>
        <v>ok</v>
      </c>
      <c r="CK363" s="205">
        <f t="shared" si="134"/>
        <v>0</v>
      </c>
      <c r="CL363">
        <f t="shared" si="158"/>
        <v>0</v>
      </c>
      <c r="CN363" s="216">
        <f t="shared" si="153"/>
        <v>0</v>
      </c>
      <c r="CO363" s="216">
        <f t="shared" si="154"/>
        <v>0</v>
      </c>
      <c r="CP363" s="216">
        <f t="shared" si="133"/>
        <v>0</v>
      </c>
      <c r="CQ363" s="156">
        <f t="shared" si="135"/>
        <v>0</v>
      </c>
    </row>
    <row r="364" spans="1:95" x14ac:dyDescent="0.2">
      <c r="A364" s="73">
        <v>3248</v>
      </c>
      <c r="B364" s="25" t="s">
        <v>6</v>
      </c>
      <c r="C364" s="25" t="s">
        <v>702</v>
      </c>
      <c r="D364" s="78"/>
      <c r="E364" s="78"/>
      <c r="F364" s="78"/>
      <c r="G364" s="78"/>
      <c r="H364" s="147">
        <f t="array" ref="H364">SUM(IF('SAP report test'!$A$2:$A$2298=$A364,IF('SAP report test'!$D$2:$D$2298="CI04",'SAP report test'!$N$2:$N$2298)))</f>
        <v>0</v>
      </c>
      <c r="I364" s="148"/>
      <c r="J364" s="148"/>
      <c r="K364" s="149"/>
      <c r="L364" s="147">
        <f>SUMIF(Balances!$A$5:$A$313,$A364,Balances!$P$5:$P$313)-SUMIF(Funding!$A$6:$A$294,$A364,Funding!$D$6:$D$294)</f>
        <v>0</v>
      </c>
      <c r="M364" s="148"/>
      <c r="N364" s="148"/>
      <c r="O364" s="149"/>
      <c r="P364" s="147">
        <f>SUMIF(Balances!$A$5:$A$313,$A364,Balances!$Q$5:$Q$313)-SUMIF(Funding!$A$6:$A$294,$A364,Funding!$E$6:$E$294)</f>
        <v>0</v>
      </c>
      <c r="Q364" s="148"/>
      <c r="R364" s="148"/>
      <c r="S364" s="149"/>
      <c r="T364" s="147">
        <f>SUMIF(Balances!$A$5:$A$313,$A364,Balances!$R$5:$R$313)-SUMIF(Funding!$A$6:$A$294,$A364,Funding!$F$6:$F$294)</f>
        <v>0</v>
      </c>
      <c r="U364" s="148"/>
      <c r="V364" s="148"/>
      <c r="W364" s="149"/>
      <c r="X364" s="147">
        <f>SUMIF(Balances!$A$7:$A$313,$A364,Balances!$S$7:$S$313)</f>
        <v>0</v>
      </c>
      <c r="Y364" s="148"/>
      <c r="Z364" s="148"/>
      <c r="AA364" s="149"/>
      <c r="AB364" s="147">
        <f>SUMIF(Balances!$A$7:$A$313,$A364,Balances!$T$7:$T$313)</f>
        <v>0</v>
      </c>
      <c r="AC364" s="148"/>
      <c r="AD364" s="148"/>
      <c r="AE364" s="149"/>
      <c r="AF364" s="147"/>
      <c r="AG364" s="148"/>
      <c r="AH364" s="148"/>
      <c r="AI364" s="149"/>
      <c r="AJ364" s="147">
        <f t="array" ref="AJ364">SUM(IF('SAP report test'!$A$2:$A$2298=$A364,IF('SAP report test'!$D$2:$D$2298="CI03",'SAP report test'!$N$2:$N$2298)))+SUMIF(Balances!$A$7:$A$313,$A364,Balances!$V$7:$V$313)</f>
        <v>0</v>
      </c>
      <c r="AK364" s="148"/>
      <c r="AL364" s="148"/>
      <c r="AM364" s="149"/>
      <c r="AN364" s="147">
        <f>SUMIF(Balances!$A$5:$A$313,$A364,Balances!$O$5:$O$313)-SUMIF(Funding!$A$6:$A$294,$A364,Funding!$K$6:$K$294)</f>
        <v>0</v>
      </c>
      <c r="AO364" s="148"/>
      <c r="AP364" s="148"/>
      <c r="AQ364" s="149"/>
      <c r="AS364" s="23">
        <f>SUM(D364:AQ365)</f>
        <v>0</v>
      </c>
      <c r="AT364" s="130"/>
      <c r="AU364" s="23">
        <f>SUM(AS364:AT364)</f>
        <v>0</v>
      </c>
      <c r="AW364" s="23">
        <f>SUM(AN364:AQ365)</f>
        <v>0</v>
      </c>
      <c r="AX364" s="23">
        <f>SUM(H364:K365)</f>
        <v>0</v>
      </c>
      <c r="AY364" s="23">
        <f>SUM(L364:O365)</f>
        <v>0</v>
      </c>
      <c r="AZ364" s="23">
        <f>SUM(P364:S365)</f>
        <v>0</v>
      </c>
      <c r="BA364" s="23">
        <f>SUM(T364:W365)</f>
        <v>0</v>
      </c>
      <c r="BB364" s="23">
        <f>SUM(X364:AA365)</f>
        <v>0</v>
      </c>
      <c r="BC364" s="23">
        <f>SUM(AB364:AE365)</f>
        <v>0</v>
      </c>
      <c r="BD364" s="23">
        <f>SUM(AF364:AI365)</f>
        <v>0</v>
      </c>
      <c r="BE364" s="23">
        <f>SUM(AJ364:AM365)</f>
        <v>0</v>
      </c>
      <c r="BF364" s="23">
        <f>SUM(AW364:BE364)</f>
        <v>0</v>
      </c>
      <c r="BG364" s="23">
        <f>SUM(AS364-BF364)</f>
        <v>0</v>
      </c>
      <c r="BH364" s="23">
        <f>SUM(AW364:BD364)</f>
        <v>0</v>
      </c>
      <c r="BJ364" s="23">
        <f t="shared" si="136"/>
        <v>0</v>
      </c>
      <c r="BK364" s="23">
        <f t="shared" si="137"/>
        <v>0</v>
      </c>
      <c r="BL364" s="23">
        <f t="shared" si="138"/>
        <v>0</v>
      </c>
      <c r="BM364" s="23">
        <f t="shared" si="139"/>
        <v>0</v>
      </c>
      <c r="BN364" s="23">
        <f t="shared" si="140"/>
        <v>0</v>
      </c>
      <c r="BO364" s="23">
        <f t="shared" si="141"/>
        <v>0</v>
      </c>
      <c r="BP364" s="23">
        <f t="shared" si="142"/>
        <v>0</v>
      </c>
      <c r="BQ364" s="23">
        <f t="shared" si="143"/>
        <v>0</v>
      </c>
      <c r="BR364" s="23">
        <f t="shared" si="155"/>
        <v>0</v>
      </c>
      <c r="BS364" s="23">
        <f t="shared" si="156"/>
        <v>0</v>
      </c>
      <c r="BT364" s="23">
        <f t="shared" si="157"/>
        <v>0</v>
      </c>
      <c r="BX364" s="73">
        <v>3248</v>
      </c>
      <c r="BY364" s="25" t="s">
        <v>6</v>
      </c>
      <c r="BZ364" s="23">
        <f t="shared" si="144"/>
        <v>0</v>
      </c>
      <c r="CA364" s="130">
        <f t="shared" si="145"/>
        <v>0</v>
      </c>
      <c r="CB364" s="156">
        <f t="shared" si="146"/>
        <v>0</v>
      </c>
      <c r="CC364" s="156">
        <f t="shared" si="147"/>
        <v>0</v>
      </c>
      <c r="CD364" s="156">
        <f t="shared" si="148"/>
        <v>0</v>
      </c>
      <c r="CE364" s="156">
        <f t="shared" si="149"/>
        <v>0</v>
      </c>
      <c r="CG364" s="156">
        <f t="shared" si="150"/>
        <v>0</v>
      </c>
      <c r="CH364" s="156">
        <f t="shared" si="151"/>
        <v>0</v>
      </c>
      <c r="CJ364" s="204" t="str">
        <f t="shared" si="152"/>
        <v>ok</v>
      </c>
      <c r="CK364" s="205">
        <f t="shared" si="134"/>
        <v>0</v>
      </c>
      <c r="CL364">
        <f t="shared" si="158"/>
        <v>0</v>
      </c>
      <c r="CN364" s="216">
        <f t="shared" si="153"/>
        <v>0</v>
      </c>
      <c r="CO364" s="216">
        <f t="shared" si="154"/>
        <v>0</v>
      </c>
      <c r="CP364" s="216">
        <f t="shared" si="133"/>
        <v>0</v>
      </c>
      <c r="CQ364" s="156">
        <f t="shared" si="135"/>
        <v>0</v>
      </c>
    </row>
    <row r="365" spans="1:95" x14ac:dyDescent="0.2">
      <c r="A365" s="73">
        <v>3248</v>
      </c>
      <c r="B365" s="25" t="s">
        <v>6</v>
      </c>
      <c r="C365" s="25" t="s">
        <v>703</v>
      </c>
      <c r="D365" s="78">
        <f t="array" ref="D365">SUM(IF('SAP report test'!$A$2:$A$2298=$A365,IF('SAP report test'!$D$2:$D$2298=D$3,'SAP report test'!$N$2:$N$2298)))-SUM(H365,L365,P365,T365,X365,AB365,AF365,AJ365,AN365)</f>
        <v>0</v>
      </c>
      <c r="E365" s="78">
        <f t="array" ref="E365">SUM(IF('SAP report test'!$A$2:$A$2298=$A365,IF('SAP report test'!$D$2:$D$2298=E$3,'SAP report test'!$N$2:$N$2298)))-SUM(I365,M365,Q365,U365,Y365,AC365,AG365,AK365,AO365)</f>
        <v>0</v>
      </c>
      <c r="F365" s="78">
        <f t="array" ref="F365">SUM(IF('SAP report test'!$A$2:$A$2298=$A365,IF('SAP report test'!$D$2:$D$2298=F$3,'SAP report test'!$N$2:$N$2298)))-SUM(J365,N365,R365,V365,Z365,AD365,AH365,AL365,AP365)</f>
        <v>0</v>
      </c>
      <c r="G365" s="78">
        <f t="array" ref="G365">SUM(IF('SAP report test'!$A$2:$A$2298=$A365,IF('SAP report test'!$D$2:$D$2298=G$3,'SAP report test'!$N$2:$N$2298)))-SUM(K365,O365,S365,W365,AA365,AE365,AI365,AM365,AQ365)</f>
        <v>0</v>
      </c>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S365" s="23"/>
      <c r="AT365" s="42"/>
      <c r="BJ365" s="23">
        <f t="shared" si="136"/>
        <v>0</v>
      </c>
      <c r="BK365" s="23">
        <f t="shared" si="137"/>
        <v>0</v>
      </c>
      <c r="BL365" s="23">
        <f t="shared" si="138"/>
        <v>0</v>
      </c>
      <c r="BM365" s="23">
        <f t="shared" si="139"/>
        <v>0</v>
      </c>
      <c r="BN365" s="23">
        <f t="shared" si="140"/>
        <v>0</v>
      </c>
      <c r="BO365" s="23">
        <f t="shared" si="141"/>
        <v>0</v>
      </c>
      <c r="BP365" s="23">
        <f t="shared" si="142"/>
        <v>0</v>
      </c>
      <c r="BQ365" s="23">
        <f t="shared" si="143"/>
        <v>0</v>
      </c>
      <c r="BR365" s="23">
        <f t="shared" si="155"/>
        <v>0</v>
      </c>
      <c r="BS365" s="23">
        <f t="shared" si="156"/>
        <v>0</v>
      </c>
      <c r="BT365" s="23">
        <f t="shared" si="157"/>
        <v>0</v>
      </c>
      <c r="BX365" s="73">
        <v>3248</v>
      </c>
      <c r="BY365" s="25" t="s">
        <v>6</v>
      </c>
      <c r="BZ365" s="23">
        <f t="shared" si="144"/>
        <v>0</v>
      </c>
      <c r="CA365" s="130">
        <f t="shared" si="145"/>
        <v>0</v>
      </c>
      <c r="CB365" s="156">
        <f t="shared" si="146"/>
        <v>0</v>
      </c>
      <c r="CC365" s="156">
        <f t="shared" si="147"/>
        <v>0</v>
      </c>
      <c r="CD365" s="156">
        <f t="shared" si="148"/>
        <v>0</v>
      </c>
      <c r="CE365" s="156">
        <f t="shared" si="149"/>
        <v>0</v>
      </c>
      <c r="CG365" s="156">
        <f t="shared" si="150"/>
        <v>0</v>
      </c>
      <c r="CH365" s="156">
        <f t="shared" si="151"/>
        <v>0</v>
      </c>
      <c r="CJ365" s="204" t="str">
        <f t="shared" si="152"/>
        <v>ok</v>
      </c>
      <c r="CK365" s="205">
        <f t="shared" si="134"/>
        <v>0</v>
      </c>
      <c r="CL365">
        <f t="shared" si="158"/>
        <v>0</v>
      </c>
      <c r="CN365" s="216">
        <f t="shared" si="153"/>
        <v>0</v>
      </c>
      <c r="CO365" s="216">
        <f t="shared" si="154"/>
        <v>0</v>
      </c>
      <c r="CP365" s="216">
        <f t="shared" si="133"/>
        <v>0</v>
      </c>
      <c r="CQ365" s="156">
        <f t="shared" si="135"/>
        <v>0</v>
      </c>
    </row>
    <row r="366" spans="1:95" x14ac:dyDescent="0.2">
      <c r="A366" s="73">
        <v>3249</v>
      </c>
      <c r="B366" s="25" t="s">
        <v>7</v>
      </c>
      <c r="C366" s="25" t="s">
        <v>702</v>
      </c>
      <c r="D366" s="78"/>
      <c r="E366" s="78"/>
      <c r="F366" s="78"/>
      <c r="G366" s="78"/>
      <c r="H366" s="147">
        <f t="array" ref="H366">SUM(IF('SAP report test'!$A$2:$A$2298=$A366,IF('SAP report test'!$D$2:$D$2298="CI04",'SAP report test'!$N$2:$N$2298)))</f>
        <v>0</v>
      </c>
      <c r="I366" s="148"/>
      <c r="J366" s="148"/>
      <c r="K366" s="149"/>
      <c r="L366" s="147">
        <f>SUMIF(Balances!$A$5:$A$313,$A366,Balances!$P$5:$P$313)-SUMIF(Funding!$A$6:$A$294,$A366,Funding!$D$6:$D$294)</f>
        <v>0</v>
      </c>
      <c r="M366" s="148"/>
      <c r="N366" s="148"/>
      <c r="O366" s="149"/>
      <c r="P366" s="147">
        <f>SUMIF(Balances!$A$5:$A$313,$A366,Balances!$Q$5:$Q$313)-SUMIF(Funding!$A$6:$A$294,$A366,Funding!$E$6:$E$294)</f>
        <v>0</v>
      </c>
      <c r="Q366" s="148"/>
      <c r="R366" s="148"/>
      <c r="S366" s="149"/>
      <c r="T366" s="147">
        <f>SUMIF(Balances!$A$5:$A$313,$A366,Balances!$R$5:$R$313)-SUMIF(Funding!$A$6:$A$294,$A366,Funding!$F$6:$F$294)</f>
        <v>0</v>
      </c>
      <c r="U366" s="148"/>
      <c r="V366" s="148"/>
      <c r="W366" s="149"/>
      <c r="X366" s="147">
        <f>SUMIF(Balances!$A$7:$A$313,$A366,Balances!$S$7:$S$313)</f>
        <v>0</v>
      </c>
      <c r="Y366" s="148"/>
      <c r="Z366" s="148"/>
      <c r="AA366" s="149"/>
      <c r="AB366" s="147">
        <f>SUMIF(Balances!$A$7:$A$313,$A366,Balances!$T$7:$T$313)</f>
        <v>0</v>
      </c>
      <c r="AC366" s="148"/>
      <c r="AD366" s="148"/>
      <c r="AE366" s="149"/>
      <c r="AF366" s="147"/>
      <c r="AG366" s="148"/>
      <c r="AH366" s="148"/>
      <c r="AI366" s="149"/>
      <c r="AJ366" s="147">
        <f t="array" ref="AJ366">SUM(IF('SAP report test'!$A$2:$A$2298=$A366,IF('SAP report test'!$D$2:$D$2298="CI03",'SAP report test'!$N$2:$N$2298)))+SUMIF(Balances!$A$7:$A$313,$A366,Balances!$V$7:$V$313)</f>
        <v>0</v>
      </c>
      <c r="AK366" s="148"/>
      <c r="AL366" s="148"/>
      <c r="AM366" s="149"/>
      <c r="AN366" s="147">
        <f>SUMIF(Balances!$A$5:$A$313,$A366,Balances!$O$5:$O$313)-SUMIF(Funding!$A$6:$A$294,$A366,Funding!$K$6:$K$294)</f>
        <v>0</v>
      </c>
      <c r="AO366" s="148"/>
      <c r="AP366" s="148"/>
      <c r="AQ366" s="149"/>
      <c r="AS366" s="23">
        <f>SUM(D366:AQ367)</f>
        <v>0</v>
      </c>
      <c r="AT366" s="42"/>
      <c r="AU366" s="23">
        <f>SUM(AS366:AT366)</f>
        <v>0</v>
      </c>
      <c r="AW366" s="23">
        <f>SUM(AN366:AQ367)</f>
        <v>0</v>
      </c>
      <c r="AX366" s="23">
        <f>SUM(H366:K367)</f>
        <v>0</v>
      </c>
      <c r="AY366" s="23">
        <f>SUM(L366:O367)</f>
        <v>0</v>
      </c>
      <c r="AZ366" s="23">
        <f>SUM(P366:S367)</f>
        <v>0</v>
      </c>
      <c r="BA366" s="23">
        <f>SUM(T366:W367)</f>
        <v>0</v>
      </c>
      <c r="BB366" s="23">
        <f>SUM(X366:AA367)</f>
        <v>0</v>
      </c>
      <c r="BC366" s="23">
        <f>SUM(AB366:AE367)</f>
        <v>0</v>
      </c>
      <c r="BD366" s="23">
        <f>SUM(AF366:AI367)</f>
        <v>0</v>
      </c>
      <c r="BE366" s="23">
        <f>SUM(AJ366:AM367)</f>
        <v>0</v>
      </c>
      <c r="BF366" s="23">
        <f>SUM(AW366:BE366)</f>
        <v>0</v>
      </c>
      <c r="BG366" s="23">
        <f>SUM(AS366-BF366)</f>
        <v>0</v>
      </c>
      <c r="BH366" s="23">
        <f>SUM(AW366:BD366)</f>
        <v>0</v>
      </c>
      <c r="BJ366" s="23">
        <f t="shared" si="136"/>
        <v>0</v>
      </c>
      <c r="BK366" s="23">
        <f t="shared" si="137"/>
        <v>0</v>
      </c>
      <c r="BL366" s="23">
        <f t="shared" si="138"/>
        <v>0</v>
      </c>
      <c r="BM366" s="23">
        <f t="shared" si="139"/>
        <v>0</v>
      </c>
      <c r="BN366" s="23">
        <f t="shared" si="140"/>
        <v>0</v>
      </c>
      <c r="BO366" s="23">
        <f t="shared" si="141"/>
        <v>0</v>
      </c>
      <c r="BP366" s="23">
        <f t="shared" si="142"/>
        <v>0</v>
      </c>
      <c r="BQ366" s="23">
        <f t="shared" si="143"/>
        <v>0</v>
      </c>
      <c r="BR366" s="23">
        <f t="shared" si="155"/>
        <v>0</v>
      </c>
      <c r="BS366" s="23">
        <f t="shared" si="156"/>
        <v>0</v>
      </c>
      <c r="BT366" s="23">
        <f t="shared" si="157"/>
        <v>0</v>
      </c>
      <c r="BX366" s="73">
        <v>3249</v>
      </c>
      <c r="BY366" s="25" t="s">
        <v>7</v>
      </c>
      <c r="BZ366" s="23">
        <f t="shared" si="144"/>
        <v>0</v>
      </c>
      <c r="CA366" s="130">
        <f t="shared" si="145"/>
        <v>0</v>
      </c>
      <c r="CB366" s="156">
        <f t="shared" si="146"/>
        <v>0</v>
      </c>
      <c r="CC366" s="156">
        <f t="shared" si="147"/>
        <v>0</v>
      </c>
      <c r="CD366" s="156">
        <f t="shared" si="148"/>
        <v>0</v>
      </c>
      <c r="CE366" s="156">
        <f t="shared" si="149"/>
        <v>0</v>
      </c>
      <c r="CG366" s="156">
        <f t="shared" si="150"/>
        <v>0</v>
      </c>
      <c r="CH366" s="156">
        <f t="shared" si="151"/>
        <v>0</v>
      </c>
      <c r="CJ366" s="204" t="str">
        <f t="shared" si="152"/>
        <v>ok</v>
      </c>
      <c r="CK366" s="205">
        <f t="shared" si="134"/>
        <v>0</v>
      </c>
      <c r="CL366">
        <f t="shared" si="158"/>
        <v>0</v>
      </c>
      <c r="CN366" s="216">
        <f t="shared" si="153"/>
        <v>0</v>
      </c>
      <c r="CO366" s="216">
        <f t="shared" si="154"/>
        <v>0</v>
      </c>
      <c r="CP366" s="216">
        <f t="shared" ref="CP366:CP429" si="159">SUM(CN366:CO366)</f>
        <v>0</v>
      </c>
      <c r="CQ366" s="156">
        <f t="shared" si="135"/>
        <v>0</v>
      </c>
    </row>
    <row r="367" spans="1:95" x14ac:dyDescent="0.2">
      <c r="A367" s="73">
        <v>3249</v>
      </c>
      <c r="B367" s="25" t="s">
        <v>7</v>
      </c>
      <c r="C367" s="25" t="s">
        <v>703</v>
      </c>
      <c r="D367" s="78">
        <f t="array" ref="D367">SUM(IF('SAP report test'!$A$2:$A$2298=$A367,IF('SAP report test'!$D$2:$D$2298=D$3,'SAP report test'!$N$2:$N$2298)))-SUM(H367,L367,P367,T367,X367,AB367,AF367,AJ367,AN367)</f>
        <v>0</v>
      </c>
      <c r="E367" s="78">
        <f t="array" ref="E367">SUM(IF('SAP report test'!$A$2:$A$2298=$A367,IF('SAP report test'!$D$2:$D$2298=E$3,'SAP report test'!$N$2:$N$2298)))-SUM(I367,M367,Q367,U367,Y367,AC367,AG367,AK367,AO367)</f>
        <v>0</v>
      </c>
      <c r="F367" s="78">
        <f t="array" ref="F367">SUM(IF('SAP report test'!$A$2:$A$2298=$A367,IF('SAP report test'!$D$2:$D$2298=F$3,'SAP report test'!$N$2:$N$2298)))-SUM(J367,N367,R367,V367,Z367,AD367,AH367,AL367,AP367)</f>
        <v>0</v>
      </c>
      <c r="G367" s="78">
        <f t="array" ref="G367">SUM(IF('SAP report test'!$A$2:$A$2298=$A367,IF('SAP report test'!$D$2:$D$2298=G$3,'SAP report test'!$N$2:$N$2298)))-SUM(K367,O367,S367,W367,AA367,AE367,AI367,AM367,AQ367)</f>
        <v>0</v>
      </c>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S367" s="23"/>
      <c r="AT367" s="42"/>
      <c r="BJ367" s="23">
        <f t="shared" si="136"/>
        <v>0</v>
      </c>
      <c r="BK367" s="23">
        <f t="shared" si="137"/>
        <v>0</v>
      </c>
      <c r="BL367" s="23">
        <f t="shared" si="138"/>
        <v>0</v>
      </c>
      <c r="BM367" s="23">
        <f t="shared" si="139"/>
        <v>0</v>
      </c>
      <c r="BN367" s="23">
        <f t="shared" si="140"/>
        <v>0</v>
      </c>
      <c r="BO367" s="23">
        <f t="shared" si="141"/>
        <v>0</v>
      </c>
      <c r="BP367" s="23">
        <f t="shared" si="142"/>
        <v>0</v>
      </c>
      <c r="BQ367" s="23">
        <f t="shared" si="143"/>
        <v>0</v>
      </c>
      <c r="BR367" s="23">
        <f t="shared" si="155"/>
        <v>0</v>
      </c>
      <c r="BS367" s="23">
        <f t="shared" si="156"/>
        <v>0</v>
      </c>
      <c r="BT367" s="23">
        <f t="shared" si="157"/>
        <v>0</v>
      </c>
      <c r="BX367" s="73">
        <v>3249</v>
      </c>
      <c r="BY367" s="25" t="s">
        <v>7</v>
      </c>
      <c r="BZ367" s="23">
        <f t="shared" si="144"/>
        <v>0</v>
      </c>
      <c r="CA367" s="130">
        <f t="shared" si="145"/>
        <v>0</v>
      </c>
      <c r="CB367" s="156">
        <f t="shared" si="146"/>
        <v>0</v>
      </c>
      <c r="CC367" s="156">
        <f t="shared" si="147"/>
        <v>0</v>
      </c>
      <c r="CD367" s="156">
        <f t="shared" si="148"/>
        <v>0</v>
      </c>
      <c r="CE367" s="156">
        <f t="shared" si="149"/>
        <v>0</v>
      </c>
      <c r="CG367" s="156">
        <f t="shared" si="150"/>
        <v>0</v>
      </c>
      <c r="CH367" s="156">
        <f t="shared" si="151"/>
        <v>0</v>
      </c>
      <c r="CJ367" s="204" t="str">
        <f t="shared" si="152"/>
        <v>ok</v>
      </c>
      <c r="CK367" s="205">
        <f t="shared" si="134"/>
        <v>0</v>
      </c>
      <c r="CL367">
        <f t="shared" si="158"/>
        <v>0</v>
      </c>
      <c r="CN367" s="216">
        <f t="shared" si="153"/>
        <v>0</v>
      </c>
      <c r="CO367" s="216">
        <f t="shared" si="154"/>
        <v>0</v>
      </c>
      <c r="CP367" s="216">
        <f t="shared" si="159"/>
        <v>0</v>
      </c>
      <c r="CQ367" s="156">
        <f t="shared" si="135"/>
        <v>0</v>
      </c>
    </row>
    <row r="368" spans="1:95" x14ac:dyDescent="0.2">
      <c r="A368" s="73">
        <v>3250</v>
      </c>
      <c r="B368" s="25" t="s">
        <v>1036</v>
      </c>
      <c r="C368" s="25" t="s">
        <v>702</v>
      </c>
      <c r="D368" s="78"/>
      <c r="E368" s="78"/>
      <c r="F368" s="78"/>
      <c r="G368" s="78"/>
      <c r="H368" s="147">
        <f t="array" ref="H368">SUM(IF('SAP report test'!$A$2:$A$2298=$A368,IF('SAP report test'!$D$2:$D$2298="CI04",'SAP report test'!$N$2:$N$2298)))</f>
        <v>0</v>
      </c>
      <c r="I368" s="148"/>
      <c r="J368" s="148"/>
      <c r="K368" s="149"/>
      <c r="L368" s="147">
        <f>SUMIF(Balances!$A$5:$A$313,$A368,Balances!$P$5:$P$313)-SUMIF(Funding!$A$6:$A$294,$A368,Funding!$D$6:$D$294)</f>
        <v>0</v>
      </c>
      <c r="M368" s="148"/>
      <c r="N368" s="148"/>
      <c r="O368" s="149"/>
      <c r="P368" s="147">
        <f>SUMIF(Balances!$A$5:$A$313,$A368,Balances!$Q$5:$Q$313)-SUMIF(Funding!$A$6:$A$294,$A368,Funding!$E$6:$E$294)</f>
        <v>0</v>
      </c>
      <c r="Q368" s="148"/>
      <c r="R368" s="148"/>
      <c r="S368" s="149"/>
      <c r="T368" s="147">
        <f>SUMIF(Balances!$A$5:$A$313,$A368,Balances!$R$5:$R$313)-SUMIF(Funding!$A$6:$A$294,$A368,Funding!$F$6:$F$294)</f>
        <v>0</v>
      </c>
      <c r="U368" s="148"/>
      <c r="V368" s="148"/>
      <c r="W368" s="149"/>
      <c r="X368" s="147">
        <f>SUMIF(Balances!$A$7:$A$313,$A368,Balances!$S$7:$S$313)</f>
        <v>0</v>
      </c>
      <c r="Y368" s="148"/>
      <c r="Z368" s="148"/>
      <c r="AA368" s="149"/>
      <c r="AB368" s="147">
        <f>SUMIF(Balances!$A$7:$A$313,$A368,Balances!$T$7:$T$313)</f>
        <v>0</v>
      </c>
      <c r="AC368" s="148"/>
      <c r="AD368" s="148"/>
      <c r="AE368" s="149"/>
      <c r="AF368" s="147"/>
      <c r="AG368" s="148"/>
      <c r="AH368" s="148"/>
      <c r="AI368" s="149"/>
      <c r="AJ368" s="147">
        <f t="array" ref="AJ368">SUM(IF('SAP report test'!$A$2:$A$2298=$A368,IF('SAP report test'!$D$2:$D$2298="CI03",'SAP report test'!$N$2:$N$2298)))+SUMIF(Balances!$A$7:$A$313,$A368,Balances!$V$7:$V$313)</f>
        <v>0</v>
      </c>
      <c r="AK368" s="148"/>
      <c r="AL368" s="148"/>
      <c r="AM368" s="149"/>
      <c r="AN368" s="147">
        <f>SUMIF(Balances!$A$5:$A$313,$A368,Balances!$O$5:$O$313)-SUMIF(Funding!$A$6:$A$294,$A368,Funding!$K$6:$K$294)</f>
        <v>0</v>
      </c>
      <c r="AO368" s="148"/>
      <c r="AP368" s="148"/>
      <c r="AQ368" s="149"/>
      <c r="AS368" s="23">
        <f>SUM(D368:AQ369)</f>
        <v>0</v>
      </c>
      <c r="AT368" s="42"/>
      <c r="AU368" s="23">
        <f>SUM(AS368:AT368)</f>
        <v>0</v>
      </c>
      <c r="AW368" s="23">
        <f>SUM(AN368:AQ369)</f>
        <v>0</v>
      </c>
      <c r="AX368" s="23">
        <f>SUM(H368:K369)</f>
        <v>0</v>
      </c>
      <c r="AY368" s="23">
        <f>SUM(L368:O369)</f>
        <v>0</v>
      </c>
      <c r="AZ368" s="23">
        <f>SUM(P368:S369)</f>
        <v>0</v>
      </c>
      <c r="BA368" s="23">
        <f>SUM(T368:W369)</f>
        <v>0</v>
      </c>
      <c r="BB368" s="23">
        <f>SUM(X368:AA369)</f>
        <v>0</v>
      </c>
      <c r="BC368" s="23">
        <f>SUM(AB368:AE369)</f>
        <v>0</v>
      </c>
      <c r="BD368" s="23">
        <f>SUM(AF368:AI369)</f>
        <v>0</v>
      </c>
      <c r="BE368" s="23">
        <f>SUM(AJ368:AM369)</f>
        <v>0</v>
      </c>
      <c r="BF368" s="23">
        <f>SUM(AW368:BE368)</f>
        <v>0</v>
      </c>
      <c r="BG368" s="23">
        <f>SUM(AS368-BF368)</f>
        <v>0</v>
      </c>
      <c r="BH368" s="23">
        <f>SUM(AW368:BD368)</f>
        <v>0</v>
      </c>
      <c r="BJ368" s="23">
        <f t="shared" si="136"/>
        <v>0</v>
      </c>
      <c r="BK368" s="23">
        <f t="shared" si="137"/>
        <v>0</v>
      </c>
      <c r="BL368" s="23">
        <f t="shared" si="138"/>
        <v>0</v>
      </c>
      <c r="BM368" s="23">
        <f t="shared" si="139"/>
        <v>0</v>
      </c>
      <c r="BN368" s="23">
        <f t="shared" si="140"/>
        <v>0</v>
      </c>
      <c r="BO368" s="23">
        <f t="shared" si="141"/>
        <v>0</v>
      </c>
      <c r="BP368" s="23">
        <f t="shared" si="142"/>
        <v>0</v>
      </c>
      <c r="BQ368" s="23">
        <f t="shared" si="143"/>
        <v>0</v>
      </c>
      <c r="BR368" s="23">
        <f t="shared" si="155"/>
        <v>0</v>
      </c>
      <c r="BS368" s="23">
        <f t="shared" si="156"/>
        <v>0</v>
      </c>
      <c r="BT368" s="23">
        <f t="shared" si="157"/>
        <v>0</v>
      </c>
      <c r="BX368" s="73">
        <v>3250</v>
      </c>
      <c r="BY368" s="25" t="s">
        <v>1036</v>
      </c>
      <c r="BZ368" s="23">
        <f t="shared" si="144"/>
        <v>0</v>
      </c>
      <c r="CA368" s="130">
        <f t="shared" si="145"/>
        <v>0</v>
      </c>
      <c r="CB368" s="156">
        <f t="shared" si="146"/>
        <v>0</v>
      </c>
      <c r="CC368" s="156">
        <f t="shared" si="147"/>
        <v>0</v>
      </c>
      <c r="CD368" s="156">
        <f t="shared" si="148"/>
        <v>0</v>
      </c>
      <c r="CE368" s="156">
        <f t="shared" si="149"/>
        <v>0</v>
      </c>
      <c r="CG368" s="156">
        <f t="shared" si="150"/>
        <v>0</v>
      </c>
      <c r="CH368" s="156">
        <f t="shared" si="151"/>
        <v>0</v>
      </c>
      <c r="CJ368" s="204" t="str">
        <f t="shared" si="152"/>
        <v>ok</v>
      </c>
      <c r="CK368" s="205">
        <f t="shared" si="134"/>
        <v>0</v>
      </c>
      <c r="CL368">
        <f t="shared" si="158"/>
        <v>0</v>
      </c>
      <c r="CN368" s="216">
        <f t="shared" si="153"/>
        <v>0</v>
      </c>
      <c r="CO368" s="216">
        <f t="shared" si="154"/>
        <v>0</v>
      </c>
      <c r="CP368" s="216">
        <f t="shared" si="159"/>
        <v>0</v>
      </c>
      <c r="CQ368" s="156">
        <f t="shared" si="135"/>
        <v>0</v>
      </c>
    </row>
    <row r="369" spans="1:95" x14ac:dyDescent="0.2">
      <c r="A369" s="73">
        <v>3250</v>
      </c>
      <c r="B369" s="25" t="s">
        <v>1036</v>
      </c>
      <c r="C369" s="25" t="s">
        <v>703</v>
      </c>
      <c r="D369" s="78">
        <f t="array" ref="D369">SUM(IF('SAP report test'!$A$2:$A$2298=$A369,IF('SAP report test'!$D$2:$D$2298=D$3,'SAP report test'!$N$2:$N$2298)))-SUM(H369,L369,P369,T369,X369,AB369,AF369,AJ369,AN369)</f>
        <v>0</v>
      </c>
      <c r="E369" s="78">
        <f t="array" ref="E369">SUM(IF('SAP report test'!$A$2:$A$2298=$A369,IF('SAP report test'!$D$2:$D$2298=E$3,'SAP report test'!$N$2:$N$2298)))-SUM(I369,M369,Q369,U369,Y369,AC369,AG369,AK369,AO369)</f>
        <v>0</v>
      </c>
      <c r="F369" s="78">
        <f t="array" ref="F369">SUM(IF('SAP report test'!$A$2:$A$2298=$A369,IF('SAP report test'!$D$2:$D$2298=F$3,'SAP report test'!$N$2:$N$2298)))-SUM(J369,N369,R369,V369,Z369,AD369,AH369,AL369,AP369)</f>
        <v>0</v>
      </c>
      <c r="G369" s="78">
        <f t="array" ref="G369">SUM(IF('SAP report test'!$A$2:$A$2298=$A369,IF('SAP report test'!$D$2:$D$2298=G$3,'SAP report test'!$N$2:$N$2298)))-SUM(K369,O369,S369,W369,AA369,AE369,AI369,AM369,AQ369)</f>
        <v>0</v>
      </c>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S369" s="23"/>
      <c r="AT369" s="42"/>
      <c r="BJ369" s="23">
        <f t="shared" si="136"/>
        <v>0</v>
      </c>
      <c r="BK369" s="23">
        <f t="shared" si="137"/>
        <v>0</v>
      </c>
      <c r="BL369" s="23">
        <f t="shared" si="138"/>
        <v>0</v>
      </c>
      <c r="BM369" s="23">
        <f t="shared" si="139"/>
        <v>0</v>
      </c>
      <c r="BN369" s="23">
        <f t="shared" si="140"/>
        <v>0</v>
      </c>
      <c r="BO369" s="23">
        <f t="shared" si="141"/>
        <v>0</v>
      </c>
      <c r="BP369" s="23">
        <f t="shared" si="142"/>
        <v>0</v>
      </c>
      <c r="BQ369" s="23">
        <f t="shared" si="143"/>
        <v>0</v>
      </c>
      <c r="BR369" s="23">
        <f t="shared" si="155"/>
        <v>0</v>
      </c>
      <c r="BS369" s="23">
        <f t="shared" si="156"/>
        <v>0</v>
      </c>
      <c r="BT369" s="23">
        <f t="shared" si="157"/>
        <v>0</v>
      </c>
      <c r="BX369" s="73">
        <v>3250</v>
      </c>
      <c r="BY369" s="25" t="s">
        <v>1036</v>
      </c>
      <c r="BZ369" s="23">
        <f t="shared" si="144"/>
        <v>0</v>
      </c>
      <c r="CA369" s="130">
        <f t="shared" si="145"/>
        <v>0</v>
      </c>
      <c r="CB369" s="156">
        <f t="shared" si="146"/>
        <v>0</v>
      </c>
      <c r="CC369" s="156">
        <f t="shared" si="147"/>
        <v>0</v>
      </c>
      <c r="CD369" s="156">
        <f t="shared" si="148"/>
        <v>0</v>
      </c>
      <c r="CE369" s="156">
        <f t="shared" si="149"/>
        <v>0</v>
      </c>
      <c r="CG369" s="156">
        <f t="shared" si="150"/>
        <v>0</v>
      </c>
      <c r="CH369" s="156">
        <f t="shared" si="151"/>
        <v>0</v>
      </c>
      <c r="CJ369" s="204" t="str">
        <f t="shared" si="152"/>
        <v>ok</v>
      </c>
      <c r="CK369" s="205">
        <f t="shared" si="134"/>
        <v>0</v>
      </c>
      <c r="CL369">
        <f t="shared" si="158"/>
        <v>0</v>
      </c>
      <c r="CN369" s="216">
        <f t="shared" si="153"/>
        <v>0</v>
      </c>
      <c r="CO369" s="216">
        <f t="shared" si="154"/>
        <v>0</v>
      </c>
      <c r="CP369" s="216">
        <f t="shared" si="159"/>
        <v>0</v>
      </c>
      <c r="CQ369" s="156">
        <f t="shared" si="135"/>
        <v>0</v>
      </c>
    </row>
    <row r="370" spans="1:95" x14ac:dyDescent="0.2">
      <c r="A370" s="73">
        <v>3251</v>
      </c>
      <c r="B370" s="25" t="s">
        <v>1037</v>
      </c>
      <c r="C370" s="25" t="s">
        <v>702</v>
      </c>
      <c r="D370" s="78"/>
      <c r="E370" s="78"/>
      <c r="F370" s="78"/>
      <c r="G370" s="78"/>
      <c r="H370" s="147">
        <f t="array" ref="H370">SUM(IF('SAP report test'!$A$2:$A$2298=$A370,IF('SAP report test'!$D$2:$D$2298="CI04",'SAP report test'!$N$2:$N$2298)))</f>
        <v>0</v>
      </c>
      <c r="I370" s="148"/>
      <c r="J370" s="148"/>
      <c r="K370" s="149"/>
      <c r="L370" s="147">
        <f>SUMIF(Balances!$A$5:$A$313,$A370,Balances!$P$5:$P$313)-SUMIF(Funding!$A$6:$A$294,$A370,Funding!$D$6:$D$294)</f>
        <v>0</v>
      </c>
      <c r="M370" s="148"/>
      <c r="N370" s="148"/>
      <c r="O370" s="149"/>
      <c r="P370" s="147">
        <f>SUMIF(Balances!$A$5:$A$313,$A370,Balances!$Q$5:$Q$313)-SUMIF(Funding!$A$6:$A$294,$A370,Funding!$E$6:$E$294)</f>
        <v>0</v>
      </c>
      <c r="Q370" s="148"/>
      <c r="R370" s="148"/>
      <c r="S370" s="149"/>
      <c r="T370" s="147">
        <f>SUMIF(Balances!$A$5:$A$313,$A370,Balances!$R$5:$R$313)-SUMIF(Funding!$A$6:$A$294,$A370,Funding!$F$6:$F$294)</f>
        <v>0</v>
      </c>
      <c r="U370" s="148"/>
      <c r="V370" s="148"/>
      <c r="W370" s="149"/>
      <c r="X370" s="147">
        <f>SUMIF(Balances!$A$7:$A$313,$A370,Balances!$S$7:$S$313)</f>
        <v>0</v>
      </c>
      <c r="Y370" s="148"/>
      <c r="Z370" s="148"/>
      <c r="AA370" s="149"/>
      <c r="AB370" s="147">
        <f>SUMIF(Balances!$A$7:$A$313,$A370,Balances!$T$7:$T$313)</f>
        <v>0</v>
      </c>
      <c r="AC370" s="148"/>
      <c r="AD370" s="148"/>
      <c r="AE370" s="149"/>
      <c r="AF370" s="147"/>
      <c r="AG370" s="148"/>
      <c r="AH370" s="148"/>
      <c r="AI370" s="149"/>
      <c r="AJ370" s="147">
        <f t="array" ref="AJ370">SUM(IF('SAP report test'!$A$2:$A$2298=$A370,IF('SAP report test'!$D$2:$D$2298="CI03",'SAP report test'!$N$2:$N$2298)))+SUMIF(Balances!$A$7:$A$313,$A370,Balances!$V$7:$V$313)</f>
        <v>0</v>
      </c>
      <c r="AK370" s="148"/>
      <c r="AL370" s="148"/>
      <c r="AM370" s="149"/>
      <c r="AN370" s="147">
        <f>SUMIF(Balances!$A$5:$A$313,$A370,Balances!$O$5:$O$313)-SUMIF(Funding!$A$6:$A$294,$A370,Funding!$K$6:$K$294)</f>
        <v>-21649.200000000001</v>
      </c>
      <c r="AO370" s="148"/>
      <c r="AP370" s="148"/>
      <c r="AQ370" s="149"/>
      <c r="AS370" s="23">
        <f>SUM(D370:AQ371)</f>
        <v>-15699.2</v>
      </c>
      <c r="AT370" s="42"/>
      <c r="AU370" s="23">
        <f>SUM(AS370:AT370)</f>
        <v>-15699.2</v>
      </c>
      <c r="AW370" s="23">
        <f>SUM(AN370:AQ371)</f>
        <v>-15699.2</v>
      </c>
      <c r="AX370" s="23">
        <f>SUM(H370:K371)</f>
        <v>0</v>
      </c>
      <c r="AY370" s="23">
        <f>SUM(L370:O371)</f>
        <v>0</v>
      </c>
      <c r="AZ370" s="23">
        <f>SUM(P370:S371)</f>
        <v>0</v>
      </c>
      <c r="BA370" s="23">
        <f>SUM(T370:W371)</f>
        <v>0</v>
      </c>
      <c r="BB370" s="23">
        <f>SUM(X370:AA371)</f>
        <v>0</v>
      </c>
      <c r="BC370" s="23">
        <f>SUM(AB370:AE371)</f>
        <v>0</v>
      </c>
      <c r="BD370" s="23">
        <f>SUM(AF370:AI371)</f>
        <v>0</v>
      </c>
      <c r="BE370" s="23">
        <f>SUM(AJ370:AM371)</f>
        <v>0</v>
      </c>
      <c r="BF370" s="23">
        <f>SUM(AW370:BE370)</f>
        <v>-15699.2</v>
      </c>
      <c r="BG370" s="23">
        <f>SUM(AS370-BF370)</f>
        <v>0</v>
      </c>
      <c r="BH370" s="23">
        <f>SUM(AW370:BD370)</f>
        <v>-15699.2</v>
      </c>
      <c r="BJ370" s="23">
        <f t="shared" si="136"/>
        <v>-15699.2</v>
      </c>
      <c r="BK370" s="23">
        <f t="shared" si="137"/>
        <v>0</v>
      </c>
      <c r="BL370" s="23">
        <f t="shared" si="138"/>
        <v>0</v>
      </c>
      <c r="BM370" s="23">
        <f t="shared" si="139"/>
        <v>0</v>
      </c>
      <c r="BN370" s="23">
        <f t="shared" si="140"/>
        <v>0</v>
      </c>
      <c r="BO370" s="23">
        <f t="shared" si="141"/>
        <v>0</v>
      </c>
      <c r="BP370" s="23">
        <f t="shared" si="142"/>
        <v>0</v>
      </c>
      <c r="BQ370" s="23">
        <f t="shared" si="143"/>
        <v>0</v>
      </c>
      <c r="BR370" s="23">
        <f t="shared" si="155"/>
        <v>-15699.2</v>
      </c>
      <c r="BS370" s="23">
        <f t="shared" si="156"/>
        <v>0</v>
      </c>
      <c r="BT370" s="23">
        <f t="shared" si="157"/>
        <v>-15699.2</v>
      </c>
      <c r="BX370" s="73">
        <v>3251</v>
      </c>
      <c r="BY370" s="25" t="s">
        <v>1037</v>
      </c>
      <c r="BZ370" s="23">
        <f t="shared" si="144"/>
        <v>-15699.2</v>
      </c>
      <c r="CA370" s="130">
        <f t="shared" si="145"/>
        <v>0</v>
      </c>
      <c r="CB370" s="156">
        <f t="shared" si="146"/>
        <v>-15699.2</v>
      </c>
      <c r="CC370" s="156">
        <f t="shared" si="147"/>
        <v>-15699</v>
      </c>
      <c r="CD370" s="156">
        <f t="shared" si="148"/>
        <v>0</v>
      </c>
      <c r="CE370" s="156">
        <f t="shared" si="149"/>
        <v>-15699</v>
      </c>
      <c r="CG370" s="156">
        <f t="shared" si="150"/>
        <v>-0.2000000000007276</v>
      </c>
      <c r="CH370" s="156">
        <f t="shared" si="151"/>
        <v>0</v>
      </c>
      <c r="CJ370" s="204" t="str">
        <f t="shared" si="152"/>
        <v>ok</v>
      </c>
      <c r="CK370" s="205">
        <f t="shared" si="134"/>
        <v>0</v>
      </c>
      <c r="CL370">
        <f t="shared" si="158"/>
        <v>0</v>
      </c>
      <c r="CN370" s="216">
        <f t="shared" si="153"/>
        <v>-15699.2</v>
      </c>
      <c r="CO370" s="216">
        <f t="shared" si="154"/>
        <v>0</v>
      </c>
      <c r="CP370" s="216">
        <f t="shared" si="159"/>
        <v>-15699.2</v>
      </c>
      <c r="CQ370" s="156">
        <f>SUM(BF370-CP370)</f>
        <v>0</v>
      </c>
    </row>
    <row r="371" spans="1:95" x14ac:dyDescent="0.2">
      <c r="A371" s="73">
        <v>3251</v>
      </c>
      <c r="B371" s="25" t="s">
        <v>1037</v>
      </c>
      <c r="C371" s="25" t="s">
        <v>703</v>
      </c>
      <c r="D371" s="78">
        <f t="array" ref="D371">SUM(IF('SAP report test'!$A$2:$A$2298=$A371,IF('SAP report test'!$D$2:$D$2298=D$3,'SAP report test'!$N$2:$N$2298)))-SUM(H371,L371,P371,T371,X371,AB371,AF371,AJ371,AN371)</f>
        <v>0</v>
      </c>
      <c r="E371" s="78">
        <f t="array" ref="E371">SUM(IF('SAP report test'!$A$2:$A$2298=$A371,IF('SAP report test'!$D$2:$D$2298=E$3,'SAP report test'!$N$2:$N$2298)))-SUM(I371,M371,Q371,U371,Y371,AC371,AG371,AK371,AO371)</f>
        <v>0</v>
      </c>
      <c r="F371" s="78">
        <f t="array" ref="F371">SUM(IF('SAP report test'!$A$2:$A$2298=$A371,IF('SAP report test'!$D$2:$D$2298=F$3,'SAP report test'!$N$2:$N$2298)))-SUM(J371,N371,R371,V371,Z371,AD371,AH371,AL371,AP371)</f>
        <v>0</v>
      </c>
      <c r="G371" s="78">
        <f t="array" ref="G371">SUM(IF('SAP report test'!$A$2:$A$2298=$A371,IF('SAP report test'!$D$2:$D$2298=G$3,'SAP report test'!$N$2:$N$2298)))-SUM(K371,O371,S371,W371,AA371,AE371,AI371,AM371,AQ371)</f>
        <v>0</v>
      </c>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v>5950</v>
      </c>
      <c r="AS371" s="23"/>
      <c r="AT371" s="42"/>
      <c r="BJ371" s="23">
        <f t="shared" si="136"/>
        <v>0</v>
      </c>
      <c r="BK371" s="23">
        <f t="shared" si="137"/>
        <v>0</v>
      </c>
      <c r="BL371" s="23">
        <f t="shared" si="138"/>
        <v>0</v>
      </c>
      <c r="BM371" s="23">
        <f t="shared" si="139"/>
        <v>0</v>
      </c>
      <c r="BN371" s="23">
        <f t="shared" si="140"/>
        <v>0</v>
      </c>
      <c r="BO371" s="23">
        <f t="shared" si="141"/>
        <v>0</v>
      </c>
      <c r="BP371" s="23">
        <f t="shared" si="142"/>
        <v>0</v>
      </c>
      <c r="BQ371" s="23">
        <f t="shared" si="143"/>
        <v>0</v>
      </c>
      <c r="BR371" s="23">
        <f t="shared" si="155"/>
        <v>0</v>
      </c>
      <c r="BS371" s="23">
        <f t="shared" si="156"/>
        <v>0</v>
      </c>
      <c r="BT371" s="23">
        <f t="shared" si="157"/>
        <v>0</v>
      </c>
      <c r="BX371" s="73">
        <v>3251</v>
      </c>
      <c r="BY371" s="25" t="s">
        <v>1037</v>
      </c>
      <c r="BZ371" s="23">
        <f t="shared" si="144"/>
        <v>0</v>
      </c>
      <c r="CA371" s="130">
        <f t="shared" si="145"/>
        <v>0</v>
      </c>
      <c r="CB371" s="156">
        <f t="shared" si="146"/>
        <v>0</v>
      </c>
      <c r="CC371" s="156">
        <f t="shared" si="147"/>
        <v>0</v>
      </c>
      <c r="CD371" s="156">
        <f t="shared" si="148"/>
        <v>0</v>
      </c>
      <c r="CE371" s="156">
        <f t="shared" si="149"/>
        <v>0</v>
      </c>
      <c r="CG371" s="156">
        <f t="shared" si="150"/>
        <v>0</v>
      </c>
      <c r="CH371" s="156">
        <f t="shared" si="151"/>
        <v>0</v>
      </c>
      <c r="CJ371" s="204" t="str">
        <f t="shared" si="152"/>
        <v>ok</v>
      </c>
      <c r="CK371" s="205">
        <f t="shared" ref="CK371:CK434" si="160">SUMIF(CJ371,"Deficit",AU371)</f>
        <v>0</v>
      </c>
      <c r="CL371">
        <f t="shared" si="158"/>
        <v>0</v>
      </c>
      <c r="CN371" s="216">
        <f t="shared" si="153"/>
        <v>0</v>
      </c>
      <c r="CO371" s="216">
        <f t="shared" si="154"/>
        <v>0</v>
      </c>
      <c r="CP371" s="216">
        <f t="shared" si="159"/>
        <v>0</v>
      </c>
      <c r="CQ371" s="156">
        <f t="shared" ref="CQ371:CQ434" si="161">SUM(BF371-CP371)</f>
        <v>0</v>
      </c>
    </row>
    <row r="372" spans="1:95" x14ac:dyDescent="0.2">
      <c r="A372" s="73">
        <v>3252</v>
      </c>
      <c r="B372" s="25" t="s">
        <v>1038</v>
      </c>
      <c r="C372" s="25" t="s">
        <v>702</v>
      </c>
      <c r="D372" s="78"/>
      <c r="E372" s="78"/>
      <c r="F372" s="78"/>
      <c r="G372" s="78"/>
      <c r="H372" s="147">
        <f t="array" ref="H372">SUM(IF('SAP report test'!$A$2:$A$2298=$A372,IF('SAP report test'!$D$2:$D$2298="CI04",'SAP report test'!$N$2:$N$2298)))</f>
        <v>0</v>
      </c>
      <c r="I372" s="148"/>
      <c r="J372" s="148"/>
      <c r="K372" s="149"/>
      <c r="L372" s="147">
        <f>SUMIF(Balances!$A$5:$A$313,$A372,Balances!$P$5:$P$313)-SUMIF(Funding!$A$6:$A$294,$A372,Funding!$D$6:$D$294)</f>
        <v>0</v>
      </c>
      <c r="M372" s="148"/>
      <c r="N372" s="148"/>
      <c r="O372" s="149"/>
      <c r="P372" s="147">
        <f>SUMIF(Balances!$A$5:$A$313,$A372,Balances!$Q$5:$Q$313)-SUMIF(Funding!$A$6:$A$294,$A372,Funding!$E$6:$E$294)</f>
        <v>0</v>
      </c>
      <c r="Q372" s="148"/>
      <c r="R372" s="148"/>
      <c r="S372" s="149"/>
      <c r="T372" s="147">
        <f>SUMIF(Balances!$A$5:$A$313,$A372,Balances!$R$5:$R$313)-SUMIF(Funding!$A$6:$A$294,$A372,Funding!$F$6:$F$294)</f>
        <v>0</v>
      </c>
      <c r="U372" s="148"/>
      <c r="V372" s="148"/>
      <c r="W372" s="149"/>
      <c r="X372" s="147">
        <f>SUMIF(Balances!$A$7:$A$313,$A372,Balances!$S$7:$S$313)</f>
        <v>0</v>
      </c>
      <c r="Y372" s="148"/>
      <c r="Z372" s="148"/>
      <c r="AA372" s="149"/>
      <c r="AB372" s="147">
        <f>SUMIF(Balances!$A$7:$A$313,$A372,Balances!$T$7:$T$313)</f>
        <v>0</v>
      </c>
      <c r="AC372" s="148"/>
      <c r="AD372" s="148"/>
      <c r="AE372" s="149"/>
      <c r="AF372" s="147"/>
      <c r="AG372" s="148"/>
      <c r="AH372" s="148"/>
      <c r="AI372" s="149"/>
      <c r="AJ372" s="147">
        <f t="array" ref="AJ372">SUM(IF('SAP report test'!$A$2:$A$2298=$A372,IF('SAP report test'!$D$2:$D$2298="CI03",'SAP report test'!$N$2:$N$2298)))+SUMIF(Balances!$A$7:$A$313,$A372,Balances!$V$7:$V$313)</f>
        <v>0</v>
      </c>
      <c r="AK372" s="148"/>
      <c r="AL372" s="148"/>
      <c r="AM372" s="149"/>
      <c r="AN372" s="147">
        <f>SUMIF(Balances!$A$5:$A$313,$A372,Balances!$O$5:$O$313)-SUMIF(Funding!$A$6:$A$294,$A372,Funding!$K$6:$K$294)</f>
        <v>0</v>
      </c>
      <c r="AO372" s="148"/>
      <c r="AP372" s="148"/>
      <c r="AQ372" s="149"/>
      <c r="AS372" s="23">
        <f>SUM(D372:AQ373)</f>
        <v>0</v>
      </c>
      <c r="AT372" s="130"/>
      <c r="AU372" s="23">
        <f>SUM(AS372:AT372)</f>
        <v>0</v>
      </c>
      <c r="AW372" s="23">
        <f>SUM(AN372:AQ373)</f>
        <v>0</v>
      </c>
      <c r="AX372" s="23">
        <f>SUM(H372:K373)</f>
        <v>0</v>
      </c>
      <c r="AY372" s="23">
        <f>SUM(L372:O373)</f>
        <v>0</v>
      </c>
      <c r="AZ372" s="23">
        <f>SUM(P372:S373)</f>
        <v>0</v>
      </c>
      <c r="BA372" s="23">
        <f>SUM(T372:W373)</f>
        <v>0</v>
      </c>
      <c r="BB372" s="23">
        <f>SUM(X372:AA373)</f>
        <v>0</v>
      </c>
      <c r="BC372" s="23">
        <f>SUM(AB372:AE373)</f>
        <v>0</v>
      </c>
      <c r="BD372" s="23">
        <f>SUM(AF372:AI373)</f>
        <v>0</v>
      </c>
      <c r="BE372" s="23">
        <f>SUM(AJ372:AM373)</f>
        <v>0</v>
      </c>
      <c r="BF372" s="23">
        <f>SUM(AW372:BE372)</f>
        <v>0</v>
      </c>
      <c r="BG372" s="23">
        <f>SUM(AS372-BF372)</f>
        <v>0</v>
      </c>
      <c r="BH372" s="23">
        <f>SUM(AW372:BD372)</f>
        <v>0</v>
      </c>
      <c r="BJ372" s="23">
        <f t="shared" si="136"/>
        <v>0</v>
      </c>
      <c r="BK372" s="23">
        <f t="shared" si="137"/>
        <v>0</v>
      </c>
      <c r="BL372" s="23">
        <f t="shared" si="138"/>
        <v>0</v>
      </c>
      <c r="BM372" s="23">
        <f t="shared" si="139"/>
        <v>0</v>
      </c>
      <c r="BN372" s="23">
        <f t="shared" si="140"/>
        <v>0</v>
      </c>
      <c r="BO372" s="23">
        <f t="shared" si="141"/>
        <v>0</v>
      </c>
      <c r="BP372" s="23">
        <f t="shared" si="142"/>
        <v>0</v>
      </c>
      <c r="BQ372" s="23">
        <f t="shared" si="143"/>
        <v>0</v>
      </c>
      <c r="BR372" s="23">
        <f t="shared" si="155"/>
        <v>0</v>
      </c>
      <c r="BS372" s="23">
        <f t="shared" si="156"/>
        <v>0</v>
      </c>
      <c r="BT372" s="23">
        <f t="shared" si="157"/>
        <v>0</v>
      </c>
      <c r="BX372" s="73">
        <v>3252</v>
      </c>
      <c r="BY372" s="25" t="s">
        <v>1038</v>
      </c>
      <c r="BZ372" s="23">
        <f t="shared" si="144"/>
        <v>0</v>
      </c>
      <c r="CA372" s="130">
        <f t="shared" si="145"/>
        <v>0</v>
      </c>
      <c r="CB372" s="156">
        <f t="shared" si="146"/>
        <v>0</v>
      </c>
      <c r="CC372" s="156">
        <f t="shared" si="147"/>
        <v>0</v>
      </c>
      <c r="CD372" s="156">
        <f t="shared" si="148"/>
        <v>0</v>
      </c>
      <c r="CE372" s="156">
        <f t="shared" si="149"/>
        <v>0</v>
      </c>
      <c r="CG372" s="156">
        <f t="shared" si="150"/>
        <v>0</v>
      </c>
      <c r="CH372" s="156">
        <f t="shared" si="151"/>
        <v>0</v>
      </c>
      <c r="CJ372" s="204" t="str">
        <f t="shared" si="152"/>
        <v>ok</v>
      </c>
      <c r="CK372" s="205">
        <f t="shared" si="160"/>
        <v>0</v>
      </c>
      <c r="CL372">
        <f t="shared" si="158"/>
        <v>0</v>
      </c>
      <c r="CN372" s="216">
        <f t="shared" si="153"/>
        <v>0</v>
      </c>
      <c r="CO372" s="216">
        <f t="shared" si="154"/>
        <v>0</v>
      </c>
      <c r="CP372" s="216">
        <f t="shared" si="159"/>
        <v>0</v>
      </c>
      <c r="CQ372" s="156">
        <f t="shared" si="161"/>
        <v>0</v>
      </c>
    </row>
    <row r="373" spans="1:95" x14ac:dyDescent="0.2">
      <c r="A373" s="73">
        <v>3252</v>
      </c>
      <c r="B373" s="25" t="s">
        <v>1038</v>
      </c>
      <c r="C373" s="25" t="s">
        <v>703</v>
      </c>
      <c r="D373" s="78">
        <f t="array" ref="D373">SUM(IF('SAP report test'!$A$2:$A$2298=$A373,IF('SAP report test'!$D$2:$D$2298=D$3,'SAP report test'!$N$2:$N$2298)))-SUM(H373,L373,P373,T373,X373,AB373,AF373,AJ373,AN373)</f>
        <v>0</v>
      </c>
      <c r="E373" s="78">
        <f t="array" ref="E373">SUM(IF('SAP report test'!$A$2:$A$2298=$A373,IF('SAP report test'!$D$2:$D$2298=E$3,'SAP report test'!$N$2:$N$2298)))-SUM(I373,M373,Q373,U373,Y373,AC373,AG373,AK373,AO373)</f>
        <v>0</v>
      </c>
      <c r="F373" s="78">
        <f t="array" ref="F373">SUM(IF('SAP report test'!$A$2:$A$2298=$A373,IF('SAP report test'!$D$2:$D$2298=F$3,'SAP report test'!$N$2:$N$2298)))-SUM(J373,N373,R373,V373,Z373,AD373,AH373,AL373,AP373)</f>
        <v>0</v>
      </c>
      <c r="G373" s="78">
        <f t="array" ref="G373">SUM(IF('SAP report test'!$A$2:$A$2298=$A373,IF('SAP report test'!$D$2:$D$2298=G$3,'SAP report test'!$N$2:$N$2298)))-SUM(K373,O373,S373,W373,AA373,AE373,AI373,AM373,AQ373)</f>
        <v>0</v>
      </c>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S373" s="23"/>
      <c r="AT373" s="42"/>
      <c r="BJ373" s="23">
        <f t="shared" si="136"/>
        <v>0</v>
      </c>
      <c r="BK373" s="23">
        <f t="shared" si="137"/>
        <v>0</v>
      </c>
      <c r="BL373" s="23">
        <f t="shared" si="138"/>
        <v>0</v>
      </c>
      <c r="BM373" s="23">
        <f t="shared" si="139"/>
        <v>0</v>
      </c>
      <c r="BN373" s="23">
        <f t="shared" si="140"/>
        <v>0</v>
      </c>
      <c r="BO373" s="23">
        <f t="shared" si="141"/>
        <v>0</v>
      </c>
      <c r="BP373" s="23">
        <f t="shared" si="142"/>
        <v>0</v>
      </c>
      <c r="BQ373" s="23">
        <f t="shared" si="143"/>
        <v>0</v>
      </c>
      <c r="BR373" s="23">
        <f t="shared" si="155"/>
        <v>0</v>
      </c>
      <c r="BS373" s="23">
        <f t="shared" si="156"/>
        <v>0</v>
      </c>
      <c r="BT373" s="23">
        <f t="shared" si="157"/>
        <v>0</v>
      </c>
      <c r="BX373" s="73">
        <v>3252</v>
      </c>
      <c r="BY373" s="25" t="s">
        <v>1038</v>
      </c>
      <c r="BZ373" s="23">
        <f t="shared" si="144"/>
        <v>0</v>
      </c>
      <c r="CA373" s="130">
        <f t="shared" si="145"/>
        <v>0</v>
      </c>
      <c r="CB373" s="156">
        <f t="shared" si="146"/>
        <v>0</v>
      </c>
      <c r="CC373" s="156">
        <f t="shared" si="147"/>
        <v>0</v>
      </c>
      <c r="CD373" s="156">
        <f t="shared" si="148"/>
        <v>0</v>
      </c>
      <c r="CE373" s="156">
        <f t="shared" si="149"/>
        <v>0</v>
      </c>
      <c r="CG373" s="156">
        <f t="shared" si="150"/>
        <v>0</v>
      </c>
      <c r="CH373" s="156">
        <f t="shared" si="151"/>
        <v>0</v>
      </c>
      <c r="CJ373" s="204" t="str">
        <f t="shared" si="152"/>
        <v>ok</v>
      </c>
      <c r="CK373" s="205">
        <f t="shared" si="160"/>
        <v>0</v>
      </c>
      <c r="CL373">
        <f t="shared" si="158"/>
        <v>0</v>
      </c>
      <c r="CN373" s="216">
        <f t="shared" si="153"/>
        <v>0</v>
      </c>
      <c r="CO373" s="216">
        <f t="shared" si="154"/>
        <v>0</v>
      </c>
      <c r="CP373" s="216">
        <f t="shared" si="159"/>
        <v>0</v>
      </c>
      <c r="CQ373" s="156">
        <f t="shared" si="161"/>
        <v>0</v>
      </c>
    </row>
    <row r="374" spans="1:95" x14ac:dyDescent="0.2">
      <c r="A374" s="73">
        <v>3253</v>
      </c>
      <c r="B374" s="25" t="s">
        <v>1039</v>
      </c>
      <c r="C374" s="25" t="s">
        <v>702</v>
      </c>
      <c r="D374" s="78"/>
      <c r="E374" s="78"/>
      <c r="F374" s="78"/>
      <c r="G374" s="78"/>
      <c r="H374" s="147">
        <f t="array" ref="H374">SUM(IF('SAP report test'!$A$2:$A$2298=$A374,IF('SAP report test'!$D$2:$D$2298="CI04",'SAP report test'!$N$2:$N$2298)))</f>
        <v>0</v>
      </c>
      <c r="I374" s="148"/>
      <c r="J374" s="148"/>
      <c r="K374" s="149"/>
      <c r="L374" s="147">
        <f>SUMIF(Balances!$A$5:$A$313,$A374,Balances!$P$5:$P$313)-SUMIF(Funding!$A$6:$A$294,$A374,Funding!$D$6:$D$294)</f>
        <v>0</v>
      </c>
      <c r="M374" s="148"/>
      <c r="N374" s="148"/>
      <c r="O374" s="149"/>
      <c r="P374" s="147">
        <f>SUMIF(Balances!$A$5:$A$313,$A374,Balances!$Q$5:$Q$313)-SUMIF(Funding!$A$6:$A$294,$A374,Funding!$E$6:$E$294)</f>
        <v>0</v>
      </c>
      <c r="Q374" s="148"/>
      <c r="R374" s="148"/>
      <c r="S374" s="149"/>
      <c r="T374" s="147">
        <f>SUMIF(Balances!$A$5:$A$313,$A374,Balances!$R$5:$R$313)-SUMIF(Funding!$A$6:$A$294,$A374,Funding!$F$6:$F$294)</f>
        <v>0</v>
      </c>
      <c r="U374" s="148"/>
      <c r="V374" s="148"/>
      <c r="W374" s="149"/>
      <c r="X374" s="147">
        <f>SUMIF(Balances!$A$7:$A$313,$A374,Balances!$S$7:$S$313)</f>
        <v>0</v>
      </c>
      <c r="Y374" s="148"/>
      <c r="Z374" s="148"/>
      <c r="AA374" s="149"/>
      <c r="AB374" s="147">
        <f>SUMIF(Balances!$A$7:$A$313,$A374,Balances!$T$7:$T$313)</f>
        <v>0</v>
      </c>
      <c r="AC374" s="148"/>
      <c r="AD374" s="148"/>
      <c r="AE374" s="149"/>
      <c r="AF374" s="147"/>
      <c r="AG374" s="148"/>
      <c r="AH374" s="148"/>
      <c r="AI374" s="149"/>
      <c r="AJ374" s="147">
        <f t="array" ref="AJ374">SUM(IF('SAP report test'!$A$2:$A$2298=$A374,IF('SAP report test'!$D$2:$D$2298="CI03",'SAP report test'!$N$2:$N$2298)))+SUMIF(Balances!$A$7:$A$313,$A374,Balances!$V$7:$V$313)</f>
        <v>0</v>
      </c>
      <c r="AK374" s="148"/>
      <c r="AL374" s="148"/>
      <c r="AM374" s="149"/>
      <c r="AN374" s="147">
        <f>SUMIF(Balances!$A$5:$A$313,$A374,Balances!$O$5:$O$313)-SUMIF(Funding!$A$6:$A$294,$A374,Funding!$K$6:$K$294)</f>
        <v>0</v>
      </c>
      <c r="AO374" s="148"/>
      <c r="AP374" s="148"/>
      <c r="AQ374" s="149"/>
      <c r="AS374" s="23">
        <f>SUM(D374:AQ375)</f>
        <v>0</v>
      </c>
      <c r="AT374" s="42"/>
      <c r="AU374" s="23">
        <f>SUM(AS374:AT374)</f>
        <v>0</v>
      </c>
      <c r="AW374" s="23">
        <f>SUM(AN374:AQ375)</f>
        <v>0</v>
      </c>
      <c r="AX374" s="23">
        <f>SUM(H374:K375)</f>
        <v>0</v>
      </c>
      <c r="AY374" s="23">
        <f>SUM(L374:O375)</f>
        <v>0</v>
      </c>
      <c r="AZ374" s="23">
        <f>SUM(P374:S375)</f>
        <v>0</v>
      </c>
      <c r="BA374" s="23">
        <f>SUM(T374:W375)</f>
        <v>0</v>
      </c>
      <c r="BB374" s="23">
        <f>SUM(X374:AA375)</f>
        <v>0</v>
      </c>
      <c r="BC374" s="23">
        <f>SUM(AB374:AE375)</f>
        <v>0</v>
      </c>
      <c r="BD374" s="23">
        <f>SUM(AF374:AI375)</f>
        <v>0</v>
      </c>
      <c r="BE374" s="23">
        <f>SUM(AJ374:AM375)</f>
        <v>0</v>
      </c>
      <c r="BF374" s="23">
        <f>SUM(AW374:BE374)</f>
        <v>0</v>
      </c>
      <c r="BG374" s="23">
        <f>SUM(AS374-BF374)</f>
        <v>0</v>
      </c>
      <c r="BH374" s="23">
        <f>SUM(AW374:BD374)</f>
        <v>0</v>
      </c>
      <c r="BJ374" s="23">
        <f t="shared" si="136"/>
        <v>0</v>
      </c>
      <c r="BK374" s="23">
        <f t="shared" si="137"/>
        <v>0</v>
      </c>
      <c r="BL374" s="23">
        <f t="shared" si="138"/>
        <v>0</v>
      </c>
      <c r="BM374" s="23">
        <f t="shared" si="139"/>
        <v>0</v>
      </c>
      <c r="BN374" s="23">
        <f t="shared" si="140"/>
        <v>0</v>
      </c>
      <c r="BO374" s="23">
        <f t="shared" si="141"/>
        <v>0</v>
      </c>
      <c r="BP374" s="23">
        <f t="shared" si="142"/>
        <v>0</v>
      </c>
      <c r="BQ374" s="23">
        <f t="shared" si="143"/>
        <v>0</v>
      </c>
      <c r="BR374" s="23">
        <f t="shared" si="155"/>
        <v>0</v>
      </c>
      <c r="BS374" s="23">
        <f t="shared" si="156"/>
        <v>0</v>
      </c>
      <c r="BT374" s="23">
        <f t="shared" si="157"/>
        <v>0</v>
      </c>
      <c r="BX374" s="73">
        <v>3253</v>
      </c>
      <c r="BY374" s="25" t="s">
        <v>1039</v>
      </c>
      <c r="BZ374" s="23">
        <f t="shared" si="144"/>
        <v>0</v>
      </c>
      <c r="CA374" s="130">
        <f t="shared" si="145"/>
        <v>0</v>
      </c>
      <c r="CB374" s="156">
        <f t="shared" si="146"/>
        <v>0</v>
      </c>
      <c r="CC374" s="156">
        <f t="shared" si="147"/>
        <v>0</v>
      </c>
      <c r="CD374" s="156">
        <f t="shared" si="148"/>
        <v>0</v>
      </c>
      <c r="CE374" s="156">
        <f t="shared" si="149"/>
        <v>0</v>
      </c>
      <c r="CG374" s="156">
        <f t="shared" si="150"/>
        <v>0</v>
      </c>
      <c r="CH374" s="156">
        <f t="shared" si="151"/>
        <v>0</v>
      </c>
      <c r="CJ374" s="204" t="str">
        <f t="shared" si="152"/>
        <v>ok</v>
      </c>
      <c r="CK374" s="205">
        <f t="shared" si="160"/>
        <v>0</v>
      </c>
      <c r="CL374">
        <f t="shared" si="158"/>
        <v>0</v>
      </c>
      <c r="CN374" s="216">
        <f t="shared" si="153"/>
        <v>0</v>
      </c>
      <c r="CO374" s="216">
        <f t="shared" si="154"/>
        <v>0</v>
      </c>
      <c r="CP374" s="216">
        <f t="shared" si="159"/>
        <v>0</v>
      </c>
      <c r="CQ374" s="156">
        <f t="shared" si="161"/>
        <v>0</v>
      </c>
    </row>
    <row r="375" spans="1:95" x14ac:dyDescent="0.2">
      <c r="A375" s="73">
        <v>3253</v>
      </c>
      <c r="B375" s="25" t="s">
        <v>1039</v>
      </c>
      <c r="C375" s="25" t="s">
        <v>703</v>
      </c>
      <c r="D375" s="78">
        <f t="array" ref="D375">SUM(IF('SAP report test'!$A$2:$A$2298=$A375,IF('SAP report test'!$D$2:$D$2298=D$3,'SAP report test'!$N$2:$N$2298)))-SUM(H375,L375,P375,T375,X375,AB375,AF375,AJ375,AN375)</f>
        <v>0</v>
      </c>
      <c r="E375" s="78">
        <f t="array" ref="E375">SUM(IF('SAP report test'!$A$2:$A$2298=$A375,IF('SAP report test'!$D$2:$D$2298=E$3,'SAP report test'!$N$2:$N$2298)))-SUM(I375,M375,Q375,U375,Y375,AC375,AG375,AK375,AO375)</f>
        <v>0</v>
      </c>
      <c r="F375" s="78">
        <f t="array" ref="F375">SUM(IF('SAP report test'!$A$2:$A$2298=$A375,IF('SAP report test'!$D$2:$D$2298=F$3,'SAP report test'!$N$2:$N$2298)))-SUM(J375,N375,R375,V375,Z375,AD375,AH375,AL375,AP375)</f>
        <v>0</v>
      </c>
      <c r="G375" s="78">
        <f t="array" ref="G375">SUM(IF('SAP report test'!$A$2:$A$2298=$A375,IF('SAP report test'!$D$2:$D$2298=G$3,'SAP report test'!$N$2:$N$2298)))-SUM(K375,O375,S375,W375,AA375,AE375,AI375,AM375,AQ375)</f>
        <v>0</v>
      </c>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S375" s="23"/>
      <c r="AT375" s="42"/>
      <c r="BJ375" s="23">
        <f t="shared" si="136"/>
        <v>0</v>
      </c>
      <c r="BK375" s="23">
        <f t="shared" si="137"/>
        <v>0</v>
      </c>
      <c r="BL375" s="23">
        <f t="shared" si="138"/>
        <v>0</v>
      </c>
      <c r="BM375" s="23">
        <f t="shared" si="139"/>
        <v>0</v>
      </c>
      <c r="BN375" s="23">
        <f t="shared" si="140"/>
        <v>0</v>
      </c>
      <c r="BO375" s="23">
        <f t="shared" si="141"/>
        <v>0</v>
      </c>
      <c r="BP375" s="23">
        <f t="shared" si="142"/>
        <v>0</v>
      </c>
      <c r="BQ375" s="23">
        <f t="shared" si="143"/>
        <v>0</v>
      </c>
      <c r="BR375" s="23">
        <f t="shared" si="155"/>
        <v>0</v>
      </c>
      <c r="BS375" s="23">
        <f t="shared" si="156"/>
        <v>0</v>
      </c>
      <c r="BT375" s="23">
        <f t="shared" si="157"/>
        <v>0</v>
      </c>
      <c r="BX375" s="73">
        <v>3253</v>
      </c>
      <c r="BY375" s="25" t="s">
        <v>1039</v>
      </c>
      <c r="BZ375" s="23">
        <f t="shared" si="144"/>
        <v>0</v>
      </c>
      <c r="CA375" s="130">
        <f t="shared" si="145"/>
        <v>0</v>
      </c>
      <c r="CB375" s="156">
        <f t="shared" si="146"/>
        <v>0</v>
      </c>
      <c r="CC375" s="156">
        <f t="shared" si="147"/>
        <v>0</v>
      </c>
      <c r="CD375" s="156">
        <f t="shared" si="148"/>
        <v>0</v>
      </c>
      <c r="CE375" s="156">
        <f t="shared" si="149"/>
        <v>0</v>
      </c>
      <c r="CG375" s="156">
        <f t="shared" si="150"/>
        <v>0</v>
      </c>
      <c r="CH375" s="156">
        <f t="shared" si="151"/>
        <v>0</v>
      </c>
      <c r="CJ375" s="204" t="str">
        <f t="shared" si="152"/>
        <v>ok</v>
      </c>
      <c r="CK375" s="205">
        <f t="shared" si="160"/>
        <v>0</v>
      </c>
      <c r="CL375">
        <f t="shared" si="158"/>
        <v>0</v>
      </c>
      <c r="CN375" s="216">
        <f t="shared" si="153"/>
        <v>0</v>
      </c>
      <c r="CO375" s="216">
        <f t="shared" si="154"/>
        <v>0</v>
      </c>
      <c r="CP375" s="216">
        <f t="shared" si="159"/>
        <v>0</v>
      </c>
      <c r="CQ375" s="156">
        <f t="shared" si="161"/>
        <v>0</v>
      </c>
    </row>
    <row r="376" spans="1:95" x14ac:dyDescent="0.2">
      <c r="A376" s="73">
        <v>3254</v>
      </c>
      <c r="B376" s="25" t="s">
        <v>1040</v>
      </c>
      <c r="C376" s="25" t="s">
        <v>702</v>
      </c>
      <c r="D376" s="78"/>
      <c r="E376" s="78"/>
      <c r="F376" s="78"/>
      <c r="G376" s="78"/>
      <c r="H376" s="147">
        <f t="array" ref="H376">SUM(IF('SAP report test'!$A$2:$A$2298=$A376,IF('SAP report test'!$D$2:$D$2298="CI04",'SAP report test'!$N$2:$N$2298)))</f>
        <v>0</v>
      </c>
      <c r="I376" s="148"/>
      <c r="J376" s="148"/>
      <c r="K376" s="149"/>
      <c r="L376" s="147">
        <f>SUMIF(Balances!$A$5:$A$313,$A376,Balances!$P$5:$P$313)-SUMIF(Funding!$A$6:$A$294,$A376,Funding!$D$6:$D$294)</f>
        <v>0</v>
      </c>
      <c r="M376" s="148"/>
      <c r="N376" s="148"/>
      <c r="O376" s="149"/>
      <c r="P376" s="147">
        <f>SUMIF(Balances!$A$5:$A$313,$A376,Balances!$Q$5:$Q$313)-SUMIF(Funding!$A$6:$A$294,$A376,Funding!$E$6:$E$294)</f>
        <v>0</v>
      </c>
      <c r="Q376" s="148"/>
      <c r="R376" s="148"/>
      <c r="S376" s="149"/>
      <c r="T376" s="147">
        <f>SUMIF(Balances!$A$5:$A$313,$A376,Balances!$R$5:$R$313)-SUMIF(Funding!$A$6:$A$294,$A376,Funding!$F$6:$F$294)</f>
        <v>0</v>
      </c>
      <c r="U376" s="148"/>
      <c r="V376" s="148"/>
      <c r="W376" s="149"/>
      <c r="X376" s="147">
        <f>SUMIF(Balances!$A$7:$A$313,$A376,Balances!$S$7:$S$313)</f>
        <v>0</v>
      </c>
      <c r="Y376" s="148"/>
      <c r="Z376" s="148"/>
      <c r="AA376" s="149"/>
      <c r="AB376" s="147">
        <f>SUMIF(Balances!$A$7:$A$313,$A376,Balances!$T$7:$T$313)</f>
        <v>0</v>
      </c>
      <c r="AC376" s="148"/>
      <c r="AD376" s="148"/>
      <c r="AE376" s="149"/>
      <c r="AF376" s="147"/>
      <c r="AG376" s="148"/>
      <c r="AH376" s="148"/>
      <c r="AI376" s="149"/>
      <c r="AJ376" s="147">
        <f t="array" ref="AJ376">SUM(IF('SAP report test'!$A$2:$A$2298=$A376,IF('SAP report test'!$D$2:$D$2298="CI03",'SAP report test'!$N$2:$N$2298)))+SUMIF(Balances!$A$7:$A$313,$A376,Balances!$V$7:$V$313)</f>
        <v>0</v>
      </c>
      <c r="AK376" s="148"/>
      <c r="AL376" s="148"/>
      <c r="AM376" s="149"/>
      <c r="AN376" s="147">
        <f>SUMIF(Balances!$A$5:$A$313,$A376,Balances!$O$5:$O$313)-SUMIF(Funding!$A$6:$A$294,$A376,Funding!$K$6:$K$294)</f>
        <v>-12925</v>
      </c>
      <c r="AO376" s="148"/>
      <c r="AP376" s="148"/>
      <c r="AQ376" s="149"/>
      <c r="AS376" s="23">
        <f>SUM(D376:AQ377)</f>
        <v>-6355.1100000000006</v>
      </c>
      <c r="AT376" s="42"/>
      <c r="AU376" s="23">
        <f>SUM(AS376:AT376)</f>
        <v>-6355.1100000000006</v>
      </c>
      <c r="AW376" s="23">
        <f>SUM(AN376:AQ377)</f>
        <v>-6355</v>
      </c>
      <c r="AX376" s="23">
        <f>SUM(H376:K377)</f>
        <v>0</v>
      </c>
      <c r="AY376" s="23">
        <f>SUM(L376:O377)</f>
        <v>0</v>
      </c>
      <c r="AZ376" s="23">
        <f>SUM(P376:S377)</f>
        <v>0</v>
      </c>
      <c r="BA376" s="23">
        <f>SUM(T376:W377)</f>
        <v>0</v>
      </c>
      <c r="BB376" s="23">
        <f>SUM(X376:AA377)</f>
        <v>0</v>
      </c>
      <c r="BC376" s="23">
        <f>SUM(AB376:AE377)</f>
        <v>0</v>
      </c>
      <c r="BD376" s="23">
        <f>SUM(AF376:AI377)</f>
        <v>0</v>
      </c>
      <c r="BE376" s="23">
        <f>SUM(AJ376:AM377)</f>
        <v>0</v>
      </c>
      <c r="BF376" s="23">
        <f>SUM(AW376:BE376)</f>
        <v>-6355</v>
      </c>
      <c r="BG376" s="23">
        <f>SUM(AS376-BF376)</f>
        <v>-0.11000000000058208</v>
      </c>
      <c r="BH376" s="23">
        <f>SUM(AW376:BD376)</f>
        <v>-6355</v>
      </c>
      <c r="BJ376" s="23">
        <f t="shared" si="136"/>
        <v>-6355</v>
      </c>
      <c r="BK376" s="23">
        <f t="shared" si="137"/>
        <v>0</v>
      </c>
      <c r="BL376" s="23">
        <f t="shared" si="138"/>
        <v>0</v>
      </c>
      <c r="BM376" s="23">
        <f t="shared" si="139"/>
        <v>0</v>
      </c>
      <c r="BN376" s="23">
        <f t="shared" si="140"/>
        <v>0</v>
      </c>
      <c r="BO376" s="23">
        <f t="shared" si="141"/>
        <v>0</v>
      </c>
      <c r="BP376" s="23">
        <f t="shared" si="142"/>
        <v>0</v>
      </c>
      <c r="BQ376" s="23">
        <f t="shared" si="143"/>
        <v>0</v>
      </c>
      <c r="BR376" s="23">
        <f t="shared" si="155"/>
        <v>-6355</v>
      </c>
      <c r="BS376" s="23">
        <f t="shared" si="156"/>
        <v>-0.11000000000058208</v>
      </c>
      <c r="BT376" s="23">
        <f t="shared" si="157"/>
        <v>-6355</v>
      </c>
      <c r="BX376" s="73">
        <v>3254</v>
      </c>
      <c r="BY376" s="25" t="s">
        <v>1040</v>
      </c>
      <c r="BZ376" s="23">
        <f t="shared" si="144"/>
        <v>-6355</v>
      </c>
      <c r="CA376" s="130">
        <f t="shared" si="145"/>
        <v>0</v>
      </c>
      <c r="CB376" s="156">
        <f t="shared" si="146"/>
        <v>-6355</v>
      </c>
      <c r="CC376" s="156">
        <f t="shared" si="147"/>
        <v>-6355</v>
      </c>
      <c r="CD376" s="156">
        <f t="shared" si="148"/>
        <v>0</v>
      </c>
      <c r="CE376" s="156">
        <f t="shared" si="149"/>
        <v>-6355</v>
      </c>
      <c r="CG376" s="156">
        <f t="shared" si="150"/>
        <v>0</v>
      </c>
      <c r="CH376" s="156">
        <f t="shared" si="151"/>
        <v>0</v>
      </c>
      <c r="CJ376" s="204" t="str">
        <f t="shared" si="152"/>
        <v>ok</v>
      </c>
      <c r="CK376" s="205">
        <f t="shared" si="160"/>
        <v>0</v>
      </c>
      <c r="CL376">
        <f t="shared" si="158"/>
        <v>0</v>
      </c>
      <c r="CN376" s="216">
        <f t="shared" si="153"/>
        <v>-6355</v>
      </c>
      <c r="CO376" s="216">
        <f t="shared" si="154"/>
        <v>0</v>
      </c>
      <c r="CP376" s="216">
        <f t="shared" si="159"/>
        <v>-6355</v>
      </c>
      <c r="CQ376" s="156">
        <f t="shared" si="161"/>
        <v>0</v>
      </c>
    </row>
    <row r="377" spans="1:95" x14ac:dyDescent="0.2">
      <c r="A377" s="73">
        <v>3254</v>
      </c>
      <c r="B377" s="25" t="s">
        <v>1040</v>
      </c>
      <c r="C377" s="25" t="s">
        <v>703</v>
      </c>
      <c r="D377" s="78">
        <f t="array" ref="D377">SUM(IF('SAP report test'!$A$2:$A$2298=$A377,IF('SAP report test'!$D$2:$D$2298=D$3,'SAP report test'!$N$2:$N$2298)))-SUM(H377,L377,P377,T377,X377,AB377,AF377,AJ377,AN377)</f>
        <v>0</v>
      </c>
      <c r="E377" s="78">
        <f t="array" ref="E377">SUM(IF('SAP report test'!$A$2:$A$2298=$A377,IF('SAP report test'!$D$2:$D$2298=E$3,'SAP report test'!$N$2:$N$2298)))-SUM(I377,M377,Q377,U377,Y377,AC377,AG377,AK377,AO377)</f>
        <v>0</v>
      </c>
      <c r="F377" s="78">
        <f t="array" ref="F377">SUM(IF('SAP report test'!$A$2:$A$2298=$A377,IF('SAP report test'!$D$2:$D$2298=F$3,'SAP report test'!$N$2:$N$2298)))-SUM(J377,N377,R377,V377,Z377,AD377,AH377,AL377,AP377)</f>
        <v>0</v>
      </c>
      <c r="G377" s="78">
        <f t="array" ref="G377">SUM(IF('SAP report test'!$A$2:$A$2298=$A377,IF('SAP report test'!$D$2:$D$2298=G$3,'SAP report test'!$N$2:$N$2298)))-SUM(K377,O377,S377,W377,AA377,AE377,AI377,AM377,AQ377)</f>
        <v>-0.10999999999967258</v>
      </c>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v>6570</v>
      </c>
      <c r="AS377" s="23"/>
      <c r="AT377" s="42"/>
      <c r="BJ377" s="23">
        <f t="shared" si="136"/>
        <v>0</v>
      </c>
      <c r="BK377" s="23">
        <f t="shared" si="137"/>
        <v>0</v>
      </c>
      <c r="BL377" s="23">
        <f t="shared" si="138"/>
        <v>0</v>
      </c>
      <c r="BM377" s="23">
        <f t="shared" si="139"/>
        <v>0</v>
      </c>
      <c r="BN377" s="23">
        <f t="shared" si="140"/>
        <v>0</v>
      </c>
      <c r="BO377" s="23">
        <f t="shared" si="141"/>
        <v>0</v>
      </c>
      <c r="BP377" s="23">
        <f t="shared" si="142"/>
        <v>0</v>
      </c>
      <c r="BQ377" s="23">
        <f t="shared" si="143"/>
        <v>0</v>
      </c>
      <c r="BR377" s="23">
        <f t="shared" si="155"/>
        <v>0</v>
      </c>
      <c r="BS377" s="23">
        <f t="shared" si="156"/>
        <v>0</v>
      </c>
      <c r="BT377" s="23">
        <f t="shared" si="157"/>
        <v>0</v>
      </c>
      <c r="BX377" s="94">
        <v>3254</v>
      </c>
      <c r="BY377" s="93" t="s">
        <v>1040</v>
      </c>
      <c r="BZ377" s="23">
        <f t="shared" si="144"/>
        <v>0</v>
      </c>
      <c r="CA377" s="130">
        <f t="shared" si="145"/>
        <v>0</v>
      </c>
      <c r="CB377" s="156">
        <f t="shared" si="146"/>
        <v>0</v>
      </c>
      <c r="CC377" s="156">
        <f t="shared" si="147"/>
        <v>0</v>
      </c>
      <c r="CD377" s="156">
        <f t="shared" si="148"/>
        <v>0</v>
      </c>
      <c r="CE377" s="156">
        <f t="shared" si="149"/>
        <v>0</v>
      </c>
      <c r="CG377" s="156">
        <f t="shared" si="150"/>
        <v>0</v>
      </c>
      <c r="CH377" s="156">
        <f t="shared" si="151"/>
        <v>0</v>
      </c>
      <c r="CJ377" s="204" t="str">
        <f t="shared" si="152"/>
        <v>ok</v>
      </c>
      <c r="CK377" s="205">
        <f t="shared" si="160"/>
        <v>0</v>
      </c>
      <c r="CL377">
        <f t="shared" si="158"/>
        <v>0</v>
      </c>
      <c r="CN377" s="216">
        <f t="shared" si="153"/>
        <v>0</v>
      </c>
      <c r="CO377" s="216">
        <f t="shared" si="154"/>
        <v>0</v>
      </c>
      <c r="CP377" s="216">
        <f t="shared" si="159"/>
        <v>0</v>
      </c>
      <c r="CQ377" s="156">
        <f t="shared" si="161"/>
        <v>0</v>
      </c>
    </row>
    <row r="378" spans="1:95" x14ac:dyDescent="0.2">
      <c r="A378" s="73">
        <v>3256</v>
      </c>
      <c r="B378" s="25" t="s">
        <v>1041</v>
      </c>
      <c r="C378" s="25" t="s">
        <v>702</v>
      </c>
      <c r="D378" s="78"/>
      <c r="E378" s="78"/>
      <c r="F378" s="78"/>
      <c r="G378" s="78"/>
      <c r="H378" s="147">
        <f t="array" ref="H378">SUM(IF('SAP report test'!$A$2:$A$2298=$A378,IF('SAP report test'!$D$2:$D$2298="CI04",'SAP report test'!$N$2:$N$2298)))</f>
        <v>0</v>
      </c>
      <c r="I378" s="148"/>
      <c r="J378" s="148"/>
      <c r="K378" s="149"/>
      <c r="L378" s="147">
        <f>SUMIF(Balances!$A$5:$A$313,$A378,Balances!$P$5:$P$313)-SUMIF(Funding!$A$6:$A$294,$A378,Funding!$D$6:$D$294)</f>
        <v>0</v>
      </c>
      <c r="M378" s="148"/>
      <c r="N378" s="148"/>
      <c r="O378" s="149"/>
      <c r="P378" s="147">
        <f>SUMIF(Balances!$A$5:$A$313,$A378,Balances!$Q$5:$Q$313)-SUMIF(Funding!$A$6:$A$294,$A378,Funding!$E$6:$E$294)</f>
        <v>0</v>
      </c>
      <c r="Q378" s="148"/>
      <c r="R378" s="148"/>
      <c r="S378" s="149"/>
      <c r="T378" s="147">
        <f>SUMIF(Balances!$A$5:$A$313,$A378,Balances!$R$5:$R$313)-SUMIF(Funding!$A$6:$A$294,$A378,Funding!$F$6:$F$294)</f>
        <v>0</v>
      </c>
      <c r="U378" s="148"/>
      <c r="V378" s="148"/>
      <c r="W378" s="149"/>
      <c r="X378" s="147">
        <f>SUMIF(Balances!$A$7:$A$313,$A378,Balances!$S$7:$S$313)</f>
        <v>0</v>
      </c>
      <c r="Y378" s="148"/>
      <c r="Z378" s="148"/>
      <c r="AA378" s="149"/>
      <c r="AB378" s="147">
        <f>SUMIF(Balances!$A$7:$A$313,$A378,Balances!$T$7:$T$313)</f>
        <v>0</v>
      </c>
      <c r="AC378" s="148"/>
      <c r="AD378" s="148"/>
      <c r="AE378" s="149"/>
      <c r="AF378" s="147"/>
      <c r="AG378" s="148"/>
      <c r="AH378" s="148"/>
      <c r="AI378" s="149"/>
      <c r="AJ378" s="147">
        <f t="array" ref="AJ378">SUM(IF('SAP report test'!$A$2:$A$2298=$A378,IF('SAP report test'!$D$2:$D$2298="CI03",'SAP report test'!$N$2:$N$2298)))+SUMIF(Balances!$A$7:$A$313,$A378,Balances!$V$7:$V$313)</f>
        <v>0</v>
      </c>
      <c r="AK378" s="148"/>
      <c r="AL378" s="148"/>
      <c r="AM378" s="149"/>
      <c r="AN378" s="147">
        <f>SUMIF(Balances!$A$5:$A$313,$A378,Balances!$O$5:$O$313)-SUMIF(Funding!$A$6:$A$294,$A378,Funding!$K$6:$K$294)</f>
        <v>0</v>
      </c>
      <c r="AO378" s="148"/>
      <c r="AP378" s="148"/>
      <c r="AQ378" s="149"/>
      <c r="AS378" s="23">
        <f>SUM(D378:AQ379)</f>
        <v>0</v>
      </c>
      <c r="AT378" s="42"/>
      <c r="AU378" s="23">
        <f>SUM(AS378:AT378)</f>
        <v>0</v>
      </c>
      <c r="AW378" s="23">
        <f>SUM(AN378:AQ379)</f>
        <v>0</v>
      </c>
      <c r="AX378" s="23">
        <f>SUM(H378:K379)</f>
        <v>0</v>
      </c>
      <c r="AY378" s="23">
        <f>SUM(L378:O379)</f>
        <v>0</v>
      </c>
      <c r="AZ378" s="23">
        <f>SUM(P378:S379)</f>
        <v>0</v>
      </c>
      <c r="BA378" s="23">
        <f>SUM(T378:W379)</f>
        <v>0</v>
      </c>
      <c r="BB378" s="23">
        <f>SUM(X378:AA379)</f>
        <v>0</v>
      </c>
      <c r="BC378" s="23">
        <f>SUM(AB378:AE379)</f>
        <v>0</v>
      </c>
      <c r="BD378" s="23">
        <f>SUM(AF378:AI379)</f>
        <v>0</v>
      </c>
      <c r="BE378" s="23">
        <f>SUM(AJ378:AM379)</f>
        <v>0</v>
      </c>
      <c r="BF378" s="23">
        <f>SUM(AW378:BE378)</f>
        <v>0</v>
      </c>
      <c r="BG378" s="23">
        <f>SUM(AS378-BF378)</f>
        <v>0</v>
      </c>
      <c r="BH378" s="23">
        <f>SUM(AW378:BD378)</f>
        <v>0</v>
      </c>
      <c r="BJ378" s="23">
        <f t="shared" si="136"/>
        <v>0</v>
      </c>
      <c r="BK378" s="23">
        <f t="shared" si="137"/>
        <v>0</v>
      </c>
      <c r="BL378" s="23">
        <f t="shared" si="138"/>
        <v>0</v>
      </c>
      <c r="BM378" s="23">
        <f t="shared" si="139"/>
        <v>0</v>
      </c>
      <c r="BN378" s="23">
        <f t="shared" si="140"/>
        <v>0</v>
      </c>
      <c r="BO378" s="23">
        <f t="shared" si="141"/>
        <v>0</v>
      </c>
      <c r="BP378" s="23">
        <f t="shared" si="142"/>
        <v>0</v>
      </c>
      <c r="BQ378" s="23">
        <f t="shared" si="143"/>
        <v>0</v>
      </c>
      <c r="BR378" s="23">
        <f t="shared" si="155"/>
        <v>0</v>
      </c>
      <c r="BS378" s="23">
        <f t="shared" si="156"/>
        <v>0</v>
      </c>
      <c r="BT378" s="23">
        <f t="shared" si="157"/>
        <v>0</v>
      </c>
      <c r="BX378" s="73">
        <v>3256</v>
      </c>
      <c r="BY378" s="25" t="s">
        <v>1041</v>
      </c>
      <c r="BZ378" s="23">
        <f t="shared" si="144"/>
        <v>0</v>
      </c>
      <c r="CA378" s="130">
        <f t="shared" si="145"/>
        <v>0</v>
      </c>
      <c r="CB378" s="156">
        <f t="shared" si="146"/>
        <v>0</v>
      </c>
      <c r="CC378" s="156">
        <f t="shared" si="147"/>
        <v>0</v>
      </c>
      <c r="CD378" s="156">
        <f t="shared" si="148"/>
        <v>0</v>
      </c>
      <c r="CE378" s="156">
        <f t="shared" si="149"/>
        <v>0</v>
      </c>
      <c r="CG378" s="156">
        <f t="shared" si="150"/>
        <v>0</v>
      </c>
      <c r="CH378" s="156">
        <f t="shared" si="151"/>
        <v>0</v>
      </c>
      <c r="CJ378" s="204" t="str">
        <f t="shared" si="152"/>
        <v>ok</v>
      </c>
      <c r="CK378" s="205">
        <f t="shared" si="160"/>
        <v>0</v>
      </c>
      <c r="CL378">
        <f t="shared" si="158"/>
        <v>0</v>
      </c>
      <c r="CN378" s="216">
        <f t="shared" si="153"/>
        <v>0</v>
      </c>
      <c r="CO378" s="216">
        <f t="shared" si="154"/>
        <v>0</v>
      </c>
      <c r="CP378" s="216">
        <f t="shared" si="159"/>
        <v>0</v>
      </c>
      <c r="CQ378" s="156">
        <f t="shared" si="161"/>
        <v>0</v>
      </c>
    </row>
    <row r="379" spans="1:95" x14ac:dyDescent="0.2">
      <c r="A379" s="73">
        <v>3256</v>
      </c>
      <c r="B379" s="25" t="s">
        <v>1041</v>
      </c>
      <c r="C379" s="25" t="s">
        <v>703</v>
      </c>
      <c r="D379" s="78">
        <f t="array" ref="D379">SUM(IF('SAP report test'!$A$2:$A$2298=$A379,IF('SAP report test'!$D$2:$D$2298=D$3,'SAP report test'!$N$2:$N$2298)))-SUM(H379,L379,P379,T379,X379,AB379,AF379,AJ379,AN379)</f>
        <v>0</v>
      </c>
      <c r="E379" s="78">
        <f t="array" ref="E379">SUM(IF('SAP report test'!$A$2:$A$2298=$A379,IF('SAP report test'!$D$2:$D$2298=E$3,'SAP report test'!$N$2:$N$2298)))-SUM(I379,M379,Q379,U379,Y379,AC379,AG379,AK379,AO379)</f>
        <v>0</v>
      </c>
      <c r="F379" s="78">
        <f t="array" ref="F379">SUM(IF('SAP report test'!$A$2:$A$2298=$A379,IF('SAP report test'!$D$2:$D$2298=F$3,'SAP report test'!$N$2:$N$2298)))-SUM(J379,N379,R379,V379,Z379,AD379,AH379,AL379,AP379)</f>
        <v>0</v>
      </c>
      <c r="G379" s="78">
        <f t="array" ref="G379">SUM(IF('SAP report test'!$A$2:$A$2298=$A379,IF('SAP report test'!$D$2:$D$2298=G$3,'SAP report test'!$N$2:$N$2298)))-SUM(K379,O379,S379,W379,AA379,AE379,AI379,AM379,AQ379)</f>
        <v>0</v>
      </c>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S379" s="23"/>
      <c r="AT379" s="42"/>
      <c r="BJ379" s="23">
        <f t="shared" si="136"/>
        <v>0</v>
      </c>
      <c r="BK379" s="23">
        <f t="shared" si="137"/>
        <v>0</v>
      </c>
      <c r="BL379" s="23">
        <f t="shared" si="138"/>
        <v>0</v>
      </c>
      <c r="BM379" s="23">
        <f t="shared" si="139"/>
        <v>0</v>
      </c>
      <c r="BN379" s="23">
        <f t="shared" si="140"/>
        <v>0</v>
      </c>
      <c r="BO379" s="23">
        <f t="shared" si="141"/>
        <v>0</v>
      </c>
      <c r="BP379" s="23">
        <f t="shared" si="142"/>
        <v>0</v>
      </c>
      <c r="BQ379" s="23">
        <f t="shared" si="143"/>
        <v>0</v>
      </c>
      <c r="BR379" s="23">
        <f t="shared" si="155"/>
        <v>0</v>
      </c>
      <c r="BS379" s="23">
        <f t="shared" si="156"/>
        <v>0</v>
      </c>
      <c r="BT379" s="23">
        <f t="shared" si="157"/>
        <v>0</v>
      </c>
      <c r="BX379" s="73">
        <v>3256</v>
      </c>
      <c r="BY379" s="25" t="s">
        <v>1041</v>
      </c>
      <c r="BZ379" s="23">
        <f t="shared" si="144"/>
        <v>0</v>
      </c>
      <c r="CA379" s="130">
        <f t="shared" si="145"/>
        <v>0</v>
      </c>
      <c r="CB379" s="156">
        <f t="shared" si="146"/>
        <v>0</v>
      </c>
      <c r="CC379" s="156">
        <f t="shared" si="147"/>
        <v>0</v>
      </c>
      <c r="CD379" s="156">
        <f t="shared" si="148"/>
        <v>0</v>
      </c>
      <c r="CE379" s="156">
        <f t="shared" si="149"/>
        <v>0</v>
      </c>
      <c r="CG379" s="156">
        <f t="shared" si="150"/>
        <v>0</v>
      </c>
      <c r="CH379" s="156">
        <f t="shared" si="151"/>
        <v>0</v>
      </c>
      <c r="CJ379" s="204" t="str">
        <f t="shared" si="152"/>
        <v>ok</v>
      </c>
      <c r="CK379" s="205">
        <f t="shared" si="160"/>
        <v>0</v>
      </c>
      <c r="CL379">
        <f t="shared" si="158"/>
        <v>0</v>
      </c>
      <c r="CN379" s="216">
        <f t="shared" si="153"/>
        <v>0</v>
      </c>
      <c r="CO379" s="216">
        <f t="shared" si="154"/>
        <v>0</v>
      </c>
      <c r="CP379" s="216">
        <f t="shared" si="159"/>
        <v>0</v>
      </c>
      <c r="CQ379" s="156">
        <f t="shared" si="161"/>
        <v>0</v>
      </c>
    </row>
    <row r="380" spans="1:95" x14ac:dyDescent="0.2">
      <c r="A380" s="73">
        <v>3257</v>
      </c>
      <c r="B380" s="25" t="s">
        <v>1042</v>
      </c>
      <c r="C380" s="25" t="s">
        <v>702</v>
      </c>
      <c r="D380" s="78"/>
      <c r="E380" s="78"/>
      <c r="F380" s="78"/>
      <c r="G380" s="78"/>
      <c r="H380" s="147">
        <f t="array" ref="H380">SUM(IF('SAP report test'!$A$2:$A$2298=$A380,IF('SAP report test'!$D$2:$D$2298="CI04",'SAP report test'!$N$2:$N$2298)))</f>
        <v>0</v>
      </c>
      <c r="I380" s="148"/>
      <c r="J380" s="148"/>
      <c r="K380" s="149"/>
      <c r="L380" s="147">
        <f>SUMIF(Balances!$A$5:$A$313,$A380,Balances!$P$5:$P$313)-SUMIF(Funding!$A$6:$A$294,$A380,Funding!$D$6:$D$294)</f>
        <v>0</v>
      </c>
      <c r="M380" s="148"/>
      <c r="N380" s="148"/>
      <c r="O380" s="149"/>
      <c r="P380" s="147">
        <f>SUMIF(Balances!$A$5:$A$313,$A380,Balances!$Q$5:$Q$313)-SUMIF(Funding!$A$6:$A$294,$A380,Funding!$E$6:$E$294)</f>
        <v>0</v>
      </c>
      <c r="Q380" s="148"/>
      <c r="R380" s="148"/>
      <c r="S380" s="149"/>
      <c r="T380" s="147">
        <f>SUMIF(Balances!$A$5:$A$313,$A380,Balances!$R$5:$R$313)-SUMIF(Funding!$A$6:$A$294,$A380,Funding!$F$6:$F$294)</f>
        <v>0</v>
      </c>
      <c r="U380" s="148"/>
      <c r="V380" s="148"/>
      <c r="W380" s="149"/>
      <c r="X380" s="147">
        <f>SUMIF(Balances!$A$7:$A$313,$A380,Balances!$S$7:$S$313)</f>
        <v>0</v>
      </c>
      <c r="Y380" s="148"/>
      <c r="Z380" s="148"/>
      <c r="AA380" s="149"/>
      <c r="AB380" s="147">
        <f>SUMIF(Balances!$A$7:$A$313,$A380,Balances!$T$7:$T$313)</f>
        <v>0</v>
      </c>
      <c r="AC380" s="148"/>
      <c r="AD380" s="148"/>
      <c r="AE380" s="149"/>
      <c r="AF380" s="147"/>
      <c r="AG380" s="148"/>
      <c r="AH380" s="148"/>
      <c r="AI380" s="149"/>
      <c r="AJ380" s="147">
        <f t="array" ref="AJ380">SUM(IF('SAP report test'!$A$2:$A$2298=$A380,IF('SAP report test'!$D$2:$D$2298="CI03",'SAP report test'!$N$2:$N$2298)))+SUMIF(Balances!$A$7:$A$313,$A380,Balances!$V$7:$V$313)</f>
        <v>0</v>
      </c>
      <c r="AK380" s="148"/>
      <c r="AL380" s="148"/>
      <c r="AM380" s="149"/>
      <c r="AN380" s="147">
        <f>SUMIF(Balances!$A$5:$A$313,$A380,Balances!$O$5:$O$313)-SUMIF(Funding!$A$6:$A$294,$A380,Funding!$K$6:$K$294)</f>
        <v>-19559.5</v>
      </c>
      <c r="AO380" s="148"/>
      <c r="AP380" s="148"/>
      <c r="AQ380" s="149"/>
      <c r="AS380" s="23">
        <f>SUM(D380:AQ381)</f>
        <v>-4246.5</v>
      </c>
      <c r="AT380" s="130"/>
      <c r="AU380" s="23">
        <f>SUM(AS380:AT380)</f>
        <v>-4246.5</v>
      </c>
      <c r="AW380" s="23">
        <f>SUM(AN380:AQ381)</f>
        <v>-4246.5</v>
      </c>
      <c r="AX380" s="23">
        <f>SUM(H380:K381)</f>
        <v>0</v>
      </c>
      <c r="AY380" s="23">
        <f>SUM(L380:O381)</f>
        <v>0</v>
      </c>
      <c r="AZ380" s="23">
        <f>SUM(P380:S381)</f>
        <v>0</v>
      </c>
      <c r="BA380" s="23">
        <f>SUM(T380:W381)</f>
        <v>0</v>
      </c>
      <c r="BB380" s="23">
        <f>SUM(X380:AA381)</f>
        <v>0</v>
      </c>
      <c r="BC380" s="23">
        <f>SUM(AB380:AE381)</f>
        <v>0</v>
      </c>
      <c r="BD380" s="23">
        <f>SUM(AF380:AI381)</f>
        <v>0</v>
      </c>
      <c r="BE380" s="23">
        <f>SUM(AJ380:AM381)</f>
        <v>0</v>
      </c>
      <c r="BF380" s="23">
        <f>SUM(AW380:BE380)</f>
        <v>-4246.5</v>
      </c>
      <c r="BG380" s="23">
        <f>SUM(AS380-BF380)</f>
        <v>0</v>
      </c>
      <c r="BH380" s="23">
        <f>SUM(AW380:BD380)</f>
        <v>-4246.5</v>
      </c>
      <c r="BJ380" s="23">
        <f t="shared" si="136"/>
        <v>-4246.5</v>
      </c>
      <c r="BK380" s="23">
        <f t="shared" si="137"/>
        <v>0</v>
      </c>
      <c r="BL380" s="23">
        <f t="shared" si="138"/>
        <v>0</v>
      </c>
      <c r="BM380" s="23">
        <f t="shared" si="139"/>
        <v>0</v>
      </c>
      <c r="BN380" s="23">
        <f t="shared" si="140"/>
        <v>0</v>
      </c>
      <c r="BO380" s="23">
        <f t="shared" si="141"/>
        <v>0</v>
      </c>
      <c r="BP380" s="23">
        <f t="shared" si="142"/>
        <v>0</v>
      </c>
      <c r="BQ380" s="23">
        <f t="shared" si="143"/>
        <v>0</v>
      </c>
      <c r="BR380" s="23">
        <f t="shared" si="155"/>
        <v>-4246.5</v>
      </c>
      <c r="BS380" s="23">
        <f t="shared" si="156"/>
        <v>0</v>
      </c>
      <c r="BT380" s="23">
        <f t="shared" si="157"/>
        <v>-4246.5</v>
      </c>
      <c r="BX380" s="73">
        <v>3257</v>
      </c>
      <c r="BY380" s="25" t="s">
        <v>1042</v>
      </c>
      <c r="BZ380" s="23">
        <f t="shared" si="144"/>
        <v>-4246.5</v>
      </c>
      <c r="CA380" s="130">
        <f t="shared" si="145"/>
        <v>0</v>
      </c>
      <c r="CB380" s="156">
        <f t="shared" si="146"/>
        <v>-4246.5</v>
      </c>
      <c r="CC380" s="156">
        <f t="shared" si="147"/>
        <v>-4247</v>
      </c>
      <c r="CD380" s="156">
        <f t="shared" si="148"/>
        <v>0</v>
      </c>
      <c r="CE380" s="156">
        <f t="shared" si="149"/>
        <v>-4247</v>
      </c>
      <c r="CG380" s="156">
        <f t="shared" si="150"/>
        <v>0.5</v>
      </c>
      <c r="CH380" s="156">
        <f t="shared" si="151"/>
        <v>0</v>
      </c>
      <c r="CJ380" s="204" t="str">
        <f t="shared" si="152"/>
        <v>ok</v>
      </c>
      <c r="CK380" s="205">
        <f t="shared" si="160"/>
        <v>0</v>
      </c>
      <c r="CL380">
        <f t="shared" si="158"/>
        <v>0</v>
      </c>
      <c r="CN380" s="216">
        <f t="shared" si="153"/>
        <v>-4246.5</v>
      </c>
      <c r="CO380" s="216">
        <f t="shared" si="154"/>
        <v>0</v>
      </c>
      <c r="CP380" s="216">
        <f t="shared" si="159"/>
        <v>-4246.5</v>
      </c>
      <c r="CQ380" s="156">
        <f t="shared" si="161"/>
        <v>0</v>
      </c>
    </row>
    <row r="381" spans="1:95" x14ac:dyDescent="0.2">
      <c r="A381" s="73">
        <v>3257</v>
      </c>
      <c r="B381" s="25" t="s">
        <v>1042</v>
      </c>
      <c r="C381" s="25" t="s">
        <v>703</v>
      </c>
      <c r="D381" s="78">
        <f t="array" ref="D381">SUM(IF('SAP report test'!$A$2:$A$2298=$A381,IF('SAP report test'!$D$2:$D$2298=D$3,'SAP report test'!$N$2:$N$2298)))-SUM(H381,L381,P381,T381,X381,AB381,AF381,AJ381,AN381)</f>
        <v>0</v>
      </c>
      <c r="E381" s="78">
        <f t="array" ref="E381">SUM(IF('SAP report test'!$A$2:$A$2298=$A381,IF('SAP report test'!$D$2:$D$2298=E$3,'SAP report test'!$N$2:$N$2298)))-SUM(I381,M381,Q381,U381,Y381,AC381,AG381,AK381,AO381)</f>
        <v>0</v>
      </c>
      <c r="F381" s="78">
        <f t="array" ref="F381">SUM(IF('SAP report test'!$A$2:$A$2298=$A381,IF('SAP report test'!$D$2:$D$2298=F$3,'SAP report test'!$N$2:$N$2298)))-SUM(J381,N381,R381,V381,Z381,AD381,AH381,AL381,AP381)</f>
        <v>0</v>
      </c>
      <c r="G381" s="78">
        <f t="array" ref="G381">SUM(IF('SAP report test'!$A$2:$A$2298=$A381,IF('SAP report test'!$D$2:$D$2298=G$3,'SAP report test'!$N$2:$N$2298)))-SUM(K381,O381,S381,W381,AA381,AE381,AI381,AM381,AQ381)</f>
        <v>0</v>
      </c>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v>6800</v>
      </c>
      <c r="AP381" s="62">
        <v>8513</v>
      </c>
      <c r="AQ381" s="62"/>
      <c r="AS381" s="23"/>
      <c r="AT381" s="42"/>
      <c r="BJ381" s="23">
        <f t="shared" si="136"/>
        <v>0</v>
      </c>
      <c r="BK381" s="23">
        <f t="shared" si="137"/>
        <v>0</v>
      </c>
      <c r="BL381" s="23">
        <f t="shared" si="138"/>
        <v>0</v>
      </c>
      <c r="BM381" s="23">
        <f t="shared" si="139"/>
        <v>0</v>
      </c>
      <c r="BN381" s="23">
        <f t="shared" si="140"/>
        <v>0</v>
      </c>
      <c r="BO381" s="23">
        <f t="shared" si="141"/>
        <v>0</v>
      </c>
      <c r="BP381" s="23">
        <f t="shared" si="142"/>
        <v>0</v>
      </c>
      <c r="BQ381" s="23">
        <f t="shared" si="143"/>
        <v>0</v>
      </c>
      <c r="BR381" s="23">
        <f t="shared" si="155"/>
        <v>0</v>
      </c>
      <c r="BS381" s="23">
        <f t="shared" si="156"/>
        <v>0</v>
      </c>
      <c r="BT381" s="23">
        <f t="shared" si="157"/>
        <v>0</v>
      </c>
      <c r="BX381" s="73">
        <v>3257</v>
      </c>
      <c r="BY381" s="25" t="s">
        <v>1042</v>
      </c>
      <c r="BZ381" s="23">
        <f t="shared" si="144"/>
        <v>0</v>
      </c>
      <c r="CA381" s="130">
        <f t="shared" si="145"/>
        <v>0</v>
      </c>
      <c r="CB381" s="156">
        <f t="shared" si="146"/>
        <v>0</v>
      </c>
      <c r="CC381" s="156">
        <f t="shared" si="147"/>
        <v>0</v>
      </c>
      <c r="CD381" s="156">
        <f t="shared" si="148"/>
        <v>0</v>
      </c>
      <c r="CE381" s="156">
        <f t="shared" si="149"/>
        <v>0</v>
      </c>
      <c r="CG381" s="156">
        <f t="shared" si="150"/>
        <v>0</v>
      </c>
      <c r="CH381" s="156">
        <f t="shared" si="151"/>
        <v>0</v>
      </c>
      <c r="CJ381" s="204" t="str">
        <f t="shared" si="152"/>
        <v>ok</v>
      </c>
      <c r="CK381" s="205">
        <f t="shared" si="160"/>
        <v>0</v>
      </c>
      <c r="CL381">
        <f t="shared" si="158"/>
        <v>0</v>
      </c>
      <c r="CN381" s="216">
        <f t="shared" si="153"/>
        <v>0</v>
      </c>
      <c r="CO381" s="216">
        <f t="shared" si="154"/>
        <v>0</v>
      </c>
      <c r="CP381" s="216">
        <f t="shared" si="159"/>
        <v>0</v>
      </c>
      <c r="CQ381" s="156">
        <f t="shared" si="161"/>
        <v>0</v>
      </c>
    </row>
    <row r="382" spans="1:95" x14ac:dyDescent="0.2">
      <c r="A382" s="73">
        <v>3258</v>
      </c>
      <c r="B382" s="25" t="s">
        <v>1116</v>
      </c>
      <c r="C382" s="25" t="s">
        <v>702</v>
      </c>
      <c r="D382" s="78"/>
      <c r="E382" s="78"/>
      <c r="F382" s="78"/>
      <c r="G382" s="78"/>
      <c r="H382" s="147">
        <f t="array" ref="H382">SUM(IF('SAP report test'!$A$2:$A$2298=$A382,IF('SAP report test'!$D$2:$D$2298="CI04",'SAP report test'!$N$2:$N$2298)))</f>
        <v>0</v>
      </c>
      <c r="I382" s="148"/>
      <c r="J382" s="148"/>
      <c r="K382" s="149"/>
      <c r="L382" s="147">
        <f>SUMIF(Balances!$A$5:$A$313,$A382,Balances!$P$5:$P$313)-SUMIF(Funding!$A$6:$A$294,$A382,Funding!$D$6:$D$294)</f>
        <v>0</v>
      </c>
      <c r="M382" s="148"/>
      <c r="N382" s="148"/>
      <c r="O382" s="149"/>
      <c r="P382" s="147">
        <f>SUMIF(Balances!$A$5:$A$313,$A382,Balances!$Q$5:$Q$313)-SUMIF(Funding!$A$6:$A$294,$A382,Funding!$E$6:$E$294)</f>
        <v>-59597.05</v>
      </c>
      <c r="Q382" s="148"/>
      <c r="R382" s="148"/>
      <c r="S382" s="149"/>
      <c r="T382" s="147">
        <f>SUMIF(Balances!$A$5:$A$313,$A382,Balances!$R$5:$R$313)-SUMIF(Funding!$A$6:$A$294,$A382,Funding!$F$6:$F$294)</f>
        <v>0</v>
      </c>
      <c r="U382" s="148"/>
      <c r="V382" s="148"/>
      <c r="W382" s="149"/>
      <c r="X382" s="147">
        <f>SUMIF(Balances!$A$7:$A$313,$A382,Balances!$S$7:$S$313)</f>
        <v>0</v>
      </c>
      <c r="Y382" s="148"/>
      <c r="Z382" s="148"/>
      <c r="AA382" s="149"/>
      <c r="AB382" s="147">
        <f>SUMIF(Balances!$A$7:$A$313,$A382,Balances!$T$7:$T$313)</f>
        <v>0</v>
      </c>
      <c r="AC382" s="148"/>
      <c r="AD382" s="148"/>
      <c r="AE382" s="149"/>
      <c r="AF382" s="147"/>
      <c r="AG382" s="148"/>
      <c r="AH382" s="148"/>
      <c r="AI382" s="149"/>
      <c r="AJ382" s="147">
        <f t="array" ref="AJ382">SUM(IF('SAP report test'!$A$2:$A$2298=$A382,IF('SAP report test'!$D$2:$D$2298="CI03",'SAP report test'!$N$2:$N$2298)))+SUMIF(Balances!$A$7:$A$313,$A382,Balances!$V$7:$V$313)</f>
        <v>0</v>
      </c>
      <c r="AK382" s="148"/>
      <c r="AL382" s="148"/>
      <c r="AM382" s="149"/>
      <c r="AN382" s="147">
        <f>SUMIF(Balances!$A$5:$A$313,$A382,Balances!$O$5:$O$313)-SUMIF(Funding!$A$6:$A$294,$A382,Funding!$K$6:$K$294)</f>
        <v>-22790</v>
      </c>
      <c r="AO382" s="148"/>
      <c r="AP382" s="148"/>
      <c r="AQ382" s="149"/>
      <c r="AS382" s="23">
        <f>SUM(D382:AQ383)</f>
        <v>-11232.550000000003</v>
      </c>
      <c r="AT382" s="42"/>
      <c r="AU382" s="23">
        <f>SUM(AS382:AT382)</f>
        <v>-11232.550000000003</v>
      </c>
      <c r="AW382" s="23">
        <f>SUM(AN382:AQ383)</f>
        <v>-11232</v>
      </c>
      <c r="AX382" s="23">
        <f>SUM(H382:K383)</f>
        <v>0</v>
      </c>
      <c r="AY382" s="23">
        <f>SUM(L382:O383)</f>
        <v>0</v>
      </c>
      <c r="AZ382" s="23">
        <f>SUM(P382:S383)</f>
        <v>-5.0000000002910383E-2</v>
      </c>
      <c r="BA382" s="23">
        <f>SUM(T382:W383)</f>
        <v>0</v>
      </c>
      <c r="BB382" s="23">
        <f>SUM(X382:AA383)</f>
        <v>0</v>
      </c>
      <c r="BC382" s="23">
        <f>SUM(AB382:AE383)</f>
        <v>0</v>
      </c>
      <c r="BD382" s="23">
        <f>SUM(AF382:AI383)</f>
        <v>0</v>
      </c>
      <c r="BE382" s="23">
        <f>SUM(AJ382:AM383)</f>
        <v>0</v>
      </c>
      <c r="BF382" s="23">
        <f>SUM(AW382:BE382)</f>
        <v>-11232.050000000003</v>
      </c>
      <c r="BG382" s="23">
        <f>SUM(AS382-BF382)</f>
        <v>-0.5</v>
      </c>
      <c r="BH382" s="23">
        <f>SUM(AW382:BD382)</f>
        <v>-11232.050000000003</v>
      </c>
      <c r="BJ382" s="23">
        <f t="shared" si="136"/>
        <v>-11232</v>
      </c>
      <c r="BK382" s="23">
        <f t="shared" si="137"/>
        <v>0</v>
      </c>
      <c r="BL382" s="23">
        <f t="shared" si="138"/>
        <v>-5.0000000002910383E-2</v>
      </c>
      <c r="BM382" s="23">
        <f t="shared" si="139"/>
        <v>0</v>
      </c>
      <c r="BN382" s="23">
        <f t="shared" si="140"/>
        <v>0</v>
      </c>
      <c r="BO382" s="23">
        <f t="shared" si="141"/>
        <v>0</v>
      </c>
      <c r="BP382" s="23">
        <f t="shared" si="142"/>
        <v>0</v>
      </c>
      <c r="BQ382" s="23">
        <f t="shared" si="143"/>
        <v>0</v>
      </c>
      <c r="BR382" s="23">
        <f t="shared" si="155"/>
        <v>-11232.050000000003</v>
      </c>
      <c r="BS382" s="23">
        <f t="shared" si="156"/>
        <v>-0.5</v>
      </c>
      <c r="BT382" s="23">
        <f t="shared" si="157"/>
        <v>-11232.050000000003</v>
      </c>
      <c r="BX382" s="73">
        <v>3258</v>
      </c>
      <c r="BY382" s="25" t="s">
        <v>1116</v>
      </c>
      <c r="BZ382" s="23">
        <f t="shared" si="144"/>
        <v>-11232.050000000003</v>
      </c>
      <c r="CA382" s="130">
        <f t="shared" si="145"/>
        <v>0</v>
      </c>
      <c r="CB382" s="156">
        <f t="shared" si="146"/>
        <v>-11232.050000000003</v>
      </c>
      <c r="CC382" s="156">
        <f t="shared" si="147"/>
        <v>-11232</v>
      </c>
      <c r="CD382" s="156">
        <f t="shared" si="148"/>
        <v>0</v>
      </c>
      <c r="CE382" s="156">
        <f t="shared" si="149"/>
        <v>-11232</v>
      </c>
      <c r="CG382" s="156">
        <f t="shared" si="150"/>
        <v>-5.0000000002910383E-2</v>
      </c>
      <c r="CH382" s="156">
        <f t="shared" si="151"/>
        <v>0</v>
      </c>
      <c r="CJ382" s="204" t="str">
        <f t="shared" si="152"/>
        <v>ok</v>
      </c>
      <c r="CK382" s="205">
        <f t="shared" si="160"/>
        <v>0</v>
      </c>
      <c r="CL382">
        <f t="shared" si="158"/>
        <v>0</v>
      </c>
      <c r="CN382" s="216">
        <f t="shared" si="153"/>
        <v>-11232.050000000003</v>
      </c>
      <c r="CO382" s="216">
        <f t="shared" si="154"/>
        <v>0</v>
      </c>
      <c r="CP382" s="216">
        <f t="shared" si="159"/>
        <v>-11232.050000000003</v>
      </c>
      <c r="CQ382" s="156">
        <f t="shared" si="161"/>
        <v>0</v>
      </c>
    </row>
    <row r="383" spans="1:95" x14ac:dyDescent="0.2">
      <c r="A383" s="73">
        <v>3258</v>
      </c>
      <c r="B383" s="25" t="s">
        <v>1116</v>
      </c>
      <c r="C383" s="25" t="s">
        <v>703</v>
      </c>
      <c r="D383" s="78">
        <f t="array" ref="D383">SUM(IF('SAP report test'!$A$2:$A$2298=$A383,IF('SAP report test'!$D$2:$D$2298=D$3,'SAP report test'!$N$2:$N$2298)))-SUM(H383,L383,P383,T383,X383,AB383,AF383,AJ383,AN383)</f>
        <v>0</v>
      </c>
      <c r="E383" s="78">
        <f t="array" ref="E383">SUM(IF('SAP report test'!$A$2:$A$2298=$A383,IF('SAP report test'!$D$2:$D$2298=E$3,'SAP report test'!$N$2:$N$2298)))-SUM(I383,M383,Q383,U383,Y383,AC383,AG383,AK383,AO383)</f>
        <v>-0.5</v>
      </c>
      <c r="F383" s="78">
        <f t="array" ref="F383">SUM(IF('SAP report test'!$A$2:$A$2298=$A383,IF('SAP report test'!$D$2:$D$2298=F$3,'SAP report test'!$N$2:$N$2298)))-SUM(J383,N383,R383,V383,Z383,AD383,AH383,AL383,AP383)</f>
        <v>0</v>
      </c>
      <c r="G383" s="78">
        <f t="array" ref="G383">SUM(IF('SAP report test'!$A$2:$A$2298=$A383,IF('SAP report test'!$D$2:$D$2298=G$3,'SAP report test'!$N$2:$N$2298)))-SUM(K383,O383,S383,W383,AA383,AE383,AI383,AM383,AQ383)</f>
        <v>0</v>
      </c>
      <c r="H383" s="62"/>
      <c r="I383" s="62"/>
      <c r="J383" s="62"/>
      <c r="K383" s="62"/>
      <c r="L383" s="62"/>
      <c r="M383" s="62"/>
      <c r="N383" s="62"/>
      <c r="O383" s="62"/>
      <c r="P383" s="62"/>
      <c r="Q383" s="62">
        <v>59597</v>
      </c>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v>11558</v>
      </c>
      <c r="AP383" s="62"/>
      <c r="AQ383" s="62"/>
      <c r="AS383" s="23"/>
      <c r="AT383" s="42"/>
      <c r="BJ383" s="23">
        <f t="shared" si="136"/>
        <v>0</v>
      </c>
      <c r="BK383" s="23">
        <f t="shared" si="137"/>
        <v>0</v>
      </c>
      <c r="BL383" s="23">
        <f t="shared" si="138"/>
        <v>0</v>
      </c>
      <c r="BM383" s="23">
        <f t="shared" si="139"/>
        <v>0</v>
      </c>
      <c r="BN383" s="23">
        <f t="shared" si="140"/>
        <v>0</v>
      </c>
      <c r="BO383" s="23">
        <f t="shared" si="141"/>
        <v>0</v>
      </c>
      <c r="BP383" s="23">
        <f t="shared" si="142"/>
        <v>0</v>
      </c>
      <c r="BQ383" s="23">
        <f t="shared" si="143"/>
        <v>0</v>
      </c>
      <c r="BR383" s="23">
        <f t="shared" si="155"/>
        <v>0</v>
      </c>
      <c r="BS383" s="23">
        <f t="shared" si="156"/>
        <v>0</v>
      </c>
      <c r="BT383" s="23">
        <f t="shared" si="157"/>
        <v>0</v>
      </c>
      <c r="BX383" s="73">
        <v>3258</v>
      </c>
      <c r="BY383" s="25" t="s">
        <v>1116</v>
      </c>
      <c r="BZ383" s="23">
        <f t="shared" si="144"/>
        <v>0</v>
      </c>
      <c r="CA383" s="130">
        <f t="shared" si="145"/>
        <v>0</v>
      </c>
      <c r="CB383" s="156">
        <f t="shared" si="146"/>
        <v>0</v>
      </c>
      <c r="CC383" s="156">
        <f t="shared" si="147"/>
        <v>0</v>
      </c>
      <c r="CD383" s="156">
        <f t="shared" si="148"/>
        <v>0</v>
      </c>
      <c r="CE383" s="156">
        <f t="shared" si="149"/>
        <v>0</v>
      </c>
      <c r="CG383" s="156">
        <f t="shared" si="150"/>
        <v>0</v>
      </c>
      <c r="CH383" s="156">
        <f t="shared" si="151"/>
        <v>0</v>
      </c>
      <c r="CJ383" s="204" t="str">
        <f t="shared" si="152"/>
        <v>ok</v>
      </c>
      <c r="CK383" s="205">
        <f t="shared" si="160"/>
        <v>0</v>
      </c>
      <c r="CL383">
        <f t="shared" si="158"/>
        <v>0</v>
      </c>
      <c r="CN383" s="216">
        <f t="shared" si="153"/>
        <v>0</v>
      </c>
      <c r="CO383" s="216">
        <f t="shared" si="154"/>
        <v>0</v>
      </c>
      <c r="CP383" s="216">
        <f t="shared" si="159"/>
        <v>0</v>
      </c>
      <c r="CQ383" s="156">
        <f t="shared" si="161"/>
        <v>0</v>
      </c>
    </row>
    <row r="384" spans="1:95" x14ac:dyDescent="0.2">
      <c r="A384" s="73">
        <v>3260</v>
      </c>
      <c r="B384" s="25" t="s">
        <v>1043</v>
      </c>
      <c r="C384" s="25" t="s">
        <v>702</v>
      </c>
      <c r="D384" s="78"/>
      <c r="E384" s="78"/>
      <c r="F384" s="78"/>
      <c r="G384" s="78"/>
      <c r="H384" s="147">
        <f t="array" ref="H384">SUM(IF('SAP report test'!$A$2:$A$2298=$A384,IF('SAP report test'!$D$2:$D$2298="CI04",'SAP report test'!$N$2:$N$2298)))</f>
        <v>0</v>
      </c>
      <c r="I384" s="148"/>
      <c r="J384" s="148"/>
      <c r="K384" s="149"/>
      <c r="L384" s="147">
        <f>SUMIF(Balances!$A$5:$A$313,$A384,Balances!$P$5:$P$313)-SUMIF(Funding!$A$6:$A$294,$A384,Funding!$D$6:$D$294)</f>
        <v>0</v>
      </c>
      <c r="M384" s="148"/>
      <c r="N384" s="148"/>
      <c r="O384" s="149"/>
      <c r="P384" s="147">
        <f>SUMIF(Balances!$A$5:$A$313,$A384,Balances!$Q$5:$Q$313)-SUMIF(Funding!$A$6:$A$294,$A384,Funding!$E$6:$E$294)</f>
        <v>0</v>
      </c>
      <c r="Q384" s="148"/>
      <c r="R384" s="148"/>
      <c r="S384" s="149"/>
      <c r="T384" s="147">
        <f>SUMIF(Balances!$A$5:$A$313,$A384,Balances!$R$5:$R$313)-SUMIF(Funding!$A$6:$A$294,$A384,Funding!$F$6:$F$294)</f>
        <v>0</v>
      </c>
      <c r="U384" s="148"/>
      <c r="V384" s="148"/>
      <c r="W384" s="149"/>
      <c r="X384" s="147">
        <f>SUMIF(Balances!$A$7:$A$313,$A384,Balances!$S$7:$S$313)</f>
        <v>0</v>
      </c>
      <c r="Y384" s="148"/>
      <c r="Z384" s="148"/>
      <c r="AA384" s="149"/>
      <c r="AB384" s="147">
        <f>SUMIF(Balances!$A$7:$A$313,$A384,Balances!$T$7:$T$313)</f>
        <v>0</v>
      </c>
      <c r="AC384" s="148"/>
      <c r="AD384" s="148"/>
      <c r="AE384" s="149"/>
      <c r="AF384" s="147"/>
      <c r="AG384" s="148"/>
      <c r="AH384" s="148"/>
      <c r="AI384" s="149"/>
      <c r="AJ384" s="147">
        <f t="array" ref="AJ384">SUM(IF('SAP report test'!$A$2:$A$2298=$A384,IF('SAP report test'!$D$2:$D$2298="CI03",'SAP report test'!$N$2:$N$2298)))+SUMIF(Balances!$A$7:$A$313,$A384,Balances!$V$7:$V$313)</f>
        <v>0</v>
      </c>
      <c r="AK384" s="148"/>
      <c r="AL384" s="148"/>
      <c r="AM384" s="149"/>
      <c r="AN384" s="147">
        <f>SUMIF(Balances!$A$5:$A$313,$A384,Balances!$O$5:$O$313)-SUMIF(Funding!$A$6:$A$294,$A384,Funding!$K$6:$K$294)</f>
        <v>-17279.5</v>
      </c>
      <c r="AO384" s="148"/>
      <c r="AP384" s="148"/>
      <c r="AQ384" s="149"/>
      <c r="AS384" s="23">
        <f>SUM(D384:AQ385)</f>
        <v>-12445.86</v>
      </c>
      <c r="AT384" s="42"/>
      <c r="AU384" s="23">
        <f>SUM(AS384:AT384)</f>
        <v>-12445.86</v>
      </c>
      <c r="AW384" s="23">
        <f>SUM(AN384:AQ385)</f>
        <v>-12445.5</v>
      </c>
      <c r="AX384" s="23">
        <f>SUM(H384:K385)</f>
        <v>0</v>
      </c>
      <c r="AY384" s="23">
        <f>SUM(L384:O385)</f>
        <v>0</v>
      </c>
      <c r="AZ384" s="23">
        <f>SUM(P384:S385)</f>
        <v>0</v>
      </c>
      <c r="BA384" s="23">
        <f>SUM(T384:W385)</f>
        <v>0</v>
      </c>
      <c r="BB384" s="23">
        <f>SUM(X384:AA385)</f>
        <v>0</v>
      </c>
      <c r="BC384" s="23">
        <f>SUM(AB384:AE385)</f>
        <v>0</v>
      </c>
      <c r="BD384" s="23">
        <f>SUM(AF384:AI385)</f>
        <v>0</v>
      </c>
      <c r="BE384" s="23">
        <f>SUM(AJ384:AM385)</f>
        <v>0</v>
      </c>
      <c r="BF384" s="23">
        <f>SUM(AW384:BE384)</f>
        <v>-12445.5</v>
      </c>
      <c r="BG384" s="23">
        <f>SUM(AS384-BF384)</f>
        <v>-0.36000000000058208</v>
      </c>
      <c r="BH384" s="23">
        <f>SUM(AW384:BD384)</f>
        <v>-12445.5</v>
      </c>
      <c r="BJ384" s="23">
        <f t="shared" si="136"/>
        <v>-12445.5</v>
      </c>
      <c r="BK384" s="23">
        <f t="shared" si="137"/>
        <v>0</v>
      </c>
      <c r="BL384" s="23">
        <f t="shared" si="138"/>
        <v>0</v>
      </c>
      <c r="BM384" s="23">
        <f t="shared" si="139"/>
        <v>0</v>
      </c>
      <c r="BN384" s="23">
        <f t="shared" si="140"/>
        <v>0</v>
      </c>
      <c r="BO384" s="23">
        <f t="shared" si="141"/>
        <v>0</v>
      </c>
      <c r="BP384" s="23">
        <f t="shared" si="142"/>
        <v>0</v>
      </c>
      <c r="BQ384" s="23">
        <f t="shared" si="143"/>
        <v>0</v>
      </c>
      <c r="BR384" s="23">
        <f t="shared" si="155"/>
        <v>-12445.5</v>
      </c>
      <c r="BS384" s="23">
        <f t="shared" si="156"/>
        <v>-0.36000000000058208</v>
      </c>
      <c r="BT384" s="23">
        <f t="shared" si="157"/>
        <v>-12445.5</v>
      </c>
      <c r="BX384" s="73">
        <v>3260</v>
      </c>
      <c r="BY384" s="25" t="s">
        <v>1043</v>
      </c>
      <c r="BZ384" s="23">
        <f t="shared" si="144"/>
        <v>-12445.5</v>
      </c>
      <c r="CA384" s="130">
        <f t="shared" si="145"/>
        <v>0</v>
      </c>
      <c r="CB384" s="156">
        <f t="shared" si="146"/>
        <v>-12445.5</v>
      </c>
      <c r="CC384" s="156">
        <f t="shared" si="147"/>
        <v>-12446</v>
      </c>
      <c r="CD384" s="156">
        <f t="shared" si="148"/>
        <v>0</v>
      </c>
      <c r="CE384" s="156">
        <f t="shared" si="149"/>
        <v>-12446</v>
      </c>
      <c r="CG384" s="156">
        <f t="shared" si="150"/>
        <v>0.5</v>
      </c>
      <c r="CH384" s="156">
        <f t="shared" si="151"/>
        <v>0</v>
      </c>
      <c r="CJ384" s="204" t="str">
        <f t="shared" si="152"/>
        <v>ok</v>
      </c>
      <c r="CK384" s="205">
        <f t="shared" si="160"/>
        <v>0</v>
      </c>
      <c r="CL384">
        <f t="shared" si="158"/>
        <v>0</v>
      </c>
      <c r="CN384" s="216">
        <f t="shared" si="153"/>
        <v>-12445.5</v>
      </c>
      <c r="CO384" s="216">
        <f t="shared" si="154"/>
        <v>0</v>
      </c>
      <c r="CP384" s="216">
        <f t="shared" si="159"/>
        <v>-12445.5</v>
      </c>
      <c r="CQ384" s="156">
        <f t="shared" si="161"/>
        <v>0</v>
      </c>
    </row>
    <row r="385" spans="1:95" x14ac:dyDescent="0.2">
      <c r="A385" s="73">
        <v>3260</v>
      </c>
      <c r="B385" s="25" t="s">
        <v>1043</v>
      </c>
      <c r="C385" s="25" t="s">
        <v>703</v>
      </c>
      <c r="D385" s="78">
        <f t="array" ref="D385">SUM(IF('SAP report test'!$A$2:$A$2298=$A385,IF('SAP report test'!$D$2:$D$2298=D$3,'SAP report test'!$N$2:$N$2298)))-SUM(H385,L385,P385,T385,X385,AB385,AF385,AJ385,AN385)</f>
        <v>0</v>
      </c>
      <c r="E385" s="78">
        <f t="array" ref="E385">SUM(IF('SAP report test'!$A$2:$A$2298=$A385,IF('SAP report test'!$D$2:$D$2298=E$3,'SAP report test'!$N$2:$N$2298)))-SUM(I385,M385,Q385,U385,Y385,AC385,AG385,AK385,AO385)</f>
        <v>0</v>
      </c>
      <c r="F385" s="78">
        <f t="array" ref="F385">SUM(IF('SAP report test'!$A$2:$A$2298=$A385,IF('SAP report test'!$D$2:$D$2298=F$3,'SAP report test'!$N$2:$N$2298)))-SUM(J385,N385,R385,V385,Z385,AD385,AH385,AL385,AP385)</f>
        <v>0</v>
      </c>
      <c r="G385" s="78">
        <f t="array" ref="G385">SUM(IF('SAP report test'!$A$2:$A$2298=$A385,IF('SAP report test'!$D$2:$D$2298=G$3,'SAP report test'!$N$2:$N$2298)))-SUM(K385,O385,S385,W385,AA385,AE385,AI385,AM385,AQ385)</f>
        <v>-0.36000000000012733</v>
      </c>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v>2815</v>
      </c>
      <c r="AP385" s="62"/>
      <c r="AQ385" s="62">
        <v>2019</v>
      </c>
      <c r="AS385" s="23"/>
      <c r="AT385" s="42"/>
      <c r="BJ385" s="23">
        <f t="shared" si="136"/>
        <v>0</v>
      </c>
      <c r="BK385" s="23">
        <f t="shared" si="137"/>
        <v>0</v>
      </c>
      <c r="BL385" s="23">
        <f t="shared" si="138"/>
        <v>0</v>
      </c>
      <c r="BM385" s="23">
        <f t="shared" si="139"/>
        <v>0</v>
      </c>
      <c r="BN385" s="23">
        <f t="shared" si="140"/>
        <v>0</v>
      </c>
      <c r="BO385" s="23">
        <f t="shared" si="141"/>
        <v>0</v>
      </c>
      <c r="BP385" s="23">
        <f t="shared" si="142"/>
        <v>0</v>
      </c>
      <c r="BQ385" s="23">
        <f t="shared" si="143"/>
        <v>0</v>
      </c>
      <c r="BR385" s="23">
        <f t="shared" si="155"/>
        <v>0</v>
      </c>
      <c r="BS385" s="23">
        <f t="shared" si="156"/>
        <v>0</v>
      </c>
      <c r="BT385" s="23">
        <f t="shared" si="157"/>
        <v>0</v>
      </c>
      <c r="BX385" s="73">
        <v>3260</v>
      </c>
      <c r="BY385" s="25" t="s">
        <v>1043</v>
      </c>
      <c r="BZ385" s="23">
        <f t="shared" si="144"/>
        <v>0</v>
      </c>
      <c r="CA385" s="130">
        <f t="shared" si="145"/>
        <v>0</v>
      </c>
      <c r="CB385" s="156">
        <f t="shared" si="146"/>
        <v>0</v>
      </c>
      <c r="CC385" s="156">
        <f t="shared" si="147"/>
        <v>0</v>
      </c>
      <c r="CD385" s="156">
        <f t="shared" si="148"/>
        <v>0</v>
      </c>
      <c r="CE385" s="156">
        <f t="shared" si="149"/>
        <v>0</v>
      </c>
      <c r="CG385" s="156">
        <f t="shared" si="150"/>
        <v>0</v>
      </c>
      <c r="CH385" s="156">
        <f t="shared" si="151"/>
        <v>0</v>
      </c>
      <c r="CJ385" s="204" t="str">
        <f t="shared" si="152"/>
        <v>ok</v>
      </c>
      <c r="CK385" s="205">
        <f t="shared" si="160"/>
        <v>0</v>
      </c>
      <c r="CL385">
        <f t="shared" si="158"/>
        <v>0</v>
      </c>
      <c r="CN385" s="216">
        <f t="shared" si="153"/>
        <v>0</v>
      </c>
      <c r="CO385" s="216">
        <f t="shared" si="154"/>
        <v>0</v>
      </c>
      <c r="CP385" s="216">
        <f t="shared" si="159"/>
        <v>0</v>
      </c>
      <c r="CQ385" s="156">
        <f t="shared" si="161"/>
        <v>0</v>
      </c>
    </row>
    <row r="386" spans="1:95" x14ac:dyDescent="0.2">
      <c r="A386" s="73">
        <v>3262</v>
      </c>
      <c r="B386" s="25" t="s">
        <v>1044</v>
      </c>
      <c r="C386" s="25" t="s">
        <v>702</v>
      </c>
      <c r="D386" s="78"/>
      <c r="E386" s="78"/>
      <c r="F386" s="78"/>
      <c r="G386" s="78"/>
      <c r="H386" s="147">
        <f t="array" ref="H386">SUM(IF('SAP report test'!$A$2:$A$2298=$A386,IF('SAP report test'!$D$2:$D$2298="CI04",'SAP report test'!$N$2:$N$2298)))</f>
        <v>0</v>
      </c>
      <c r="I386" s="148"/>
      <c r="J386" s="148"/>
      <c r="K386" s="149"/>
      <c r="L386" s="147">
        <f>SUMIF(Balances!$A$5:$A$313,$A386,Balances!$P$5:$P$313)-SUMIF(Funding!$A$6:$A$294,$A386,Funding!$D$6:$D$294)</f>
        <v>0</v>
      </c>
      <c r="M386" s="148"/>
      <c r="N386" s="148"/>
      <c r="O386" s="149"/>
      <c r="P386" s="147">
        <f>SUMIF(Balances!$A$5:$A$313,$A386,Balances!$Q$5:$Q$313)-SUMIF(Funding!$A$6:$A$294,$A386,Funding!$E$6:$E$294)</f>
        <v>0</v>
      </c>
      <c r="Q386" s="148"/>
      <c r="R386" s="148"/>
      <c r="S386" s="149"/>
      <c r="T386" s="147">
        <f>SUMIF(Balances!$A$5:$A$313,$A386,Balances!$R$5:$R$313)-SUMIF(Funding!$A$6:$A$294,$A386,Funding!$F$6:$F$294)</f>
        <v>0</v>
      </c>
      <c r="U386" s="148"/>
      <c r="V386" s="148"/>
      <c r="W386" s="149"/>
      <c r="X386" s="147">
        <f>SUMIF(Balances!$A$7:$A$313,$A386,Balances!$S$7:$S$313)</f>
        <v>0</v>
      </c>
      <c r="Y386" s="148"/>
      <c r="Z386" s="148"/>
      <c r="AA386" s="149"/>
      <c r="AB386" s="147">
        <f>SUMIF(Balances!$A$7:$A$313,$A386,Balances!$T$7:$T$313)</f>
        <v>0</v>
      </c>
      <c r="AC386" s="148"/>
      <c r="AD386" s="148"/>
      <c r="AE386" s="149"/>
      <c r="AF386" s="147"/>
      <c r="AG386" s="148"/>
      <c r="AH386" s="148"/>
      <c r="AI386" s="149"/>
      <c r="AJ386" s="147">
        <f t="array" ref="AJ386">SUM(IF('SAP report test'!$A$2:$A$2298=$A386,IF('SAP report test'!$D$2:$D$2298="CI03",'SAP report test'!$N$2:$N$2298)))+SUMIF(Balances!$A$7:$A$313,$A386,Balances!$V$7:$V$313)</f>
        <v>0</v>
      </c>
      <c r="AK386" s="148"/>
      <c r="AL386" s="148"/>
      <c r="AM386" s="149"/>
      <c r="AN386" s="147">
        <f>SUMIF(Balances!$A$5:$A$313,$A386,Balances!$O$5:$O$313)-SUMIF(Funding!$A$6:$A$294,$A386,Funding!$K$6:$K$294)</f>
        <v>-19476.75</v>
      </c>
      <c r="AO386" s="148"/>
      <c r="AP386" s="148"/>
      <c r="AQ386" s="149"/>
      <c r="AS386" s="23">
        <f>SUM(D386:AQ387)</f>
        <v>-10408.080000000002</v>
      </c>
      <c r="AT386" s="42"/>
      <c r="AU386" s="23">
        <f>SUM(AS386:AT386)</f>
        <v>-10408.080000000002</v>
      </c>
      <c r="AW386" s="23">
        <f>SUM(AN386:AQ387)</f>
        <v>-10407.75</v>
      </c>
      <c r="AX386" s="23">
        <f>SUM(H386:K387)</f>
        <v>0</v>
      </c>
      <c r="AY386" s="23">
        <f>SUM(L386:O387)</f>
        <v>0</v>
      </c>
      <c r="AZ386" s="23">
        <f>SUM(P386:S387)</f>
        <v>0</v>
      </c>
      <c r="BA386" s="23">
        <f>SUM(T386:W387)</f>
        <v>0</v>
      </c>
      <c r="BB386" s="23">
        <f>SUM(X386:AA387)</f>
        <v>0</v>
      </c>
      <c r="BC386" s="23">
        <f>SUM(AB386:AE387)</f>
        <v>0</v>
      </c>
      <c r="BD386" s="23">
        <f>SUM(AF386:AI387)</f>
        <v>0</v>
      </c>
      <c r="BE386" s="23">
        <f>SUM(AJ386:AM387)</f>
        <v>0</v>
      </c>
      <c r="BF386" s="23">
        <f>SUM(AW386:BE386)</f>
        <v>-10407.75</v>
      </c>
      <c r="BG386" s="23">
        <f>SUM(AS386-BF386)</f>
        <v>-0.33000000000174623</v>
      </c>
      <c r="BH386" s="23">
        <f>SUM(AW386:BD386)</f>
        <v>-10407.75</v>
      </c>
      <c r="BJ386" s="23">
        <f t="shared" si="136"/>
        <v>-10407.75</v>
      </c>
      <c r="BK386" s="23">
        <f t="shared" si="137"/>
        <v>0</v>
      </c>
      <c r="BL386" s="23">
        <f t="shared" si="138"/>
        <v>0</v>
      </c>
      <c r="BM386" s="23">
        <f t="shared" si="139"/>
        <v>0</v>
      </c>
      <c r="BN386" s="23">
        <f t="shared" si="140"/>
        <v>0</v>
      </c>
      <c r="BO386" s="23">
        <f t="shared" si="141"/>
        <v>0</v>
      </c>
      <c r="BP386" s="23">
        <f t="shared" si="142"/>
        <v>0</v>
      </c>
      <c r="BQ386" s="23">
        <f t="shared" si="143"/>
        <v>0</v>
      </c>
      <c r="BR386" s="23">
        <f t="shared" si="155"/>
        <v>-10407.75</v>
      </c>
      <c r="BS386" s="23">
        <f t="shared" si="156"/>
        <v>-0.33000000000174623</v>
      </c>
      <c r="BT386" s="23">
        <f t="shared" si="157"/>
        <v>-10407.75</v>
      </c>
      <c r="BX386" s="73">
        <v>3262</v>
      </c>
      <c r="BY386" s="25" t="s">
        <v>1044</v>
      </c>
      <c r="BZ386" s="23">
        <f t="shared" si="144"/>
        <v>-10407.75</v>
      </c>
      <c r="CA386" s="130">
        <f t="shared" si="145"/>
        <v>0</v>
      </c>
      <c r="CB386" s="156">
        <f t="shared" si="146"/>
        <v>-10407.75</v>
      </c>
      <c r="CC386" s="156">
        <f t="shared" si="147"/>
        <v>-10408</v>
      </c>
      <c r="CD386" s="156">
        <f t="shared" si="148"/>
        <v>0</v>
      </c>
      <c r="CE386" s="156">
        <f t="shared" si="149"/>
        <v>-10408</v>
      </c>
      <c r="CG386" s="156">
        <f t="shared" si="150"/>
        <v>0.25</v>
      </c>
      <c r="CH386" s="156">
        <f t="shared" si="151"/>
        <v>0</v>
      </c>
      <c r="CJ386" s="204" t="str">
        <f t="shared" si="152"/>
        <v>ok</v>
      </c>
      <c r="CK386" s="205">
        <f t="shared" si="160"/>
        <v>0</v>
      </c>
      <c r="CL386">
        <f t="shared" si="158"/>
        <v>0</v>
      </c>
      <c r="CN386" s="216">
        <f t="shared" si="153"/>
        <v>-10407.75</v>
      </c>
      <c r="CO386" s="216">
        <f t="shared" si="154"/>
        <v>0</v>
      </c>
      <c r="CP386" s="216">
        <f t="shared" si="159"/>
        <v>-10407.75</v>
      </c>
      <c r="CQ386" s="156">
        <f t="shared" si="161"/>
        <v>0</v>
      </c>
    </row>
    <row r="387" spans="1:95" x14ac:dyDescent="0.2">
      <c r="A387" s="73">
        <v>3262</v>
      </c>
      <c r="B387" s="25" t="s">
        <v>1044</v>
      </c>
      <c r="C387" s="25" t="s">
        <v>703</v>
      </c>
      <c r="D387" s="78">
        <f t="array" ref="D387">SUM(IF('SAP report test'!$A$2:$A$2298=$A387,IF('SAP report test'!$D$2:$D$2298=D$3,'SAP report test'!$N$2:$N$2298)))-SUM(H387,L387,P387,T387,X387,AB387,AF387,AJ387,AN387)</f>
        <v>0</v>
      </c>
      <c r="E387" s="78">
        <f t="array" ref="E387">SUM(IF('SAP report test'!$A$2:$A$2298=$A387,IF('SAP report test'!$D$2:$D$2298=E$3,'SAP report test'!$N$2:$N$2298)))-SUM(I387,M387,Q387,U387,Y387,AC387,AG387,AK387,AO387)</f>
        <v>-0.32999999999992724</v>
      </c>
      <c r="F387" s="78">
        <f t="array" ref="F387">SUM(IF('SAP report test'!$A$2:$A$2298=$A387,IF('SAP report test'!$D$2:$D$2298=F$3,'SAP report test'!$N$2:$N$2298)))-SUM(J387,N387,R387,V387,Z387,AD387,AH387,AL387,AP387)</f>
        <v>0</v>
      </c>
      <c r="G387" s="78">
        <f t="array" ref="G387">SUM(IF('SAP report test'!$A$2:$A$2298=$A387,IF('SAP report test'!$D$2:$D$2298=G$3,'SAP report test'!$N$2:$N$2298)))-SUM(K387,O387,S387,W387,AA387,AE387,AI387,AM387,AQ387)</f>
        <v>0</v>
      </c>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v>9069</v>
      </c>
      <c r="AP387" s="62"/>
      <c r="AQ387" s="62"/>
      <c r="AS387" s="23"/>
      <c r="AT387" s="42"/>
      <c r="BJ387" s="23">
        <f t="shared" si="136"/>
        <v>0</v>
      </c>
      <c r="BK387" s="23">
        <f t="shared" si="137"/>
        <v>0</v>
      </c>
      <c r="BL387" s="23">
        <f t="shared" si="138"/>
        <v>0</v>
      </c>
      <c r="BM387" s="23">
        <f t="shared" si="139"/>
        <v>0</v>
      </c>
      <c r="BN387" s="23">
        <f t="shared" si="140"/>
        <v>0</v>
      </c>
      <c r="BO387" s="23">
        <f t="shared" si="141"/>
        <v>0</v>
      </c>
      <c r="BP387" s="23">
        <f t="shared" si="142"/>
        <v>0</v>
      </c>
      <c r="BQ387" s="23">
        <f t="shared" si="143"/>
        <v>0</v>
      </c>
      <c r="BR387" s="23">
        <f t="shared" si="155"/>
        <v>0</v>
      </c>
      <c r="BS387" s="23">
        <f t="shared" si="156"/>
        <v>0</v>
      </c>
      <c r="BT387" s="23">
        <f t="shared" si="157"/>
        <v>0</v>
      </c>
      <c r="BX387" s="73">
        <v>3262</v>
      </c>
      <c r="BY387" s="25" t="s">
        <v>1044</v>
      </c>
      <c r="BZ387" s="23">
        <f t="shared" si="144"/>
        <v>0</v>
      </c>
      <c r="CA387" s="130">
        <f t="shared" si="145"/>
        <v>0</v>
      </c>
      <c r="CB387" s="156">
        <f t="shared" si="146"/>
        <v>0</v>
      </c>
      <c r="CC387" s="156">
        <f t="shared" si="147"/>
        <v>0</v>
      </c>
      <c r="CD387" s="156">
        <f t="shared" si="148"/>
        <v>0</v>
      </c>
      <c r="CE387" s="156">
        <f t="shared" si="149"/>
        <v>0</v>
      </c>
      <c r="CG387" s="156">
        <f t="shared" si="150"/>
        <v>0</v>
      </c>
      <c r="CH387" s="156">
        <f t="shared" si="151"/>
        <v>0</v>
      </c>
      <c r="CJ387" s="204" t="str">
        <f t="shared" si="152"/>
        <v>ok</v>
      </c>
      <c r="CK387" s="205">
        <f t="shared" si="160"/>
        <v>0</v>
      </c>
      <c r="CL387">
        <f t="shared" si="158"/>
        <v>0</v>
      </c>
      <c r="CN387" s="216">
        <f t="shared" si="153"/>
        <v>0</v>
      </c>
      <c r="CO387" s="216">
        <f t="shared" si="154"/>
        <v>0</v>
      </c>
      <c r="CP387" s="216">
        <f t="shared" si="159"/>
        <v>0</v>
      </c>
      <c r="CQ387" s="156">
        <f t="shared" si="161"/>
        <v>0</v>
      </c>
    </row>
    <row r="388" spans="1:95" x14ac:dyDescent="0.2">
      <c r="A388" s="73">
        <v>3302</v>
      </c>
      <c r="B388" s="25" t="s">
        <v>1045</v>
      </c>
      <c r="C388" s="25" t="s">
        <v>702</v>
      </c>
      <c r="D388" s="78"/>
      <c r="E388" s="78"/>
      <c r="F388" s="78"/>
      <c r="G388" s="78"/>
      <c r="H388" s="147">
        <f t="array" ref="H388">SUM(IF('SAP report test'!$A$2:$A$2298=$A388,IF('SAP report test'!$D$2:$D$2298="CI04",'SAP report test'!$N$2:$N$2298)))</f>
        <v>0</v>
      </c>
      <c r="I388" s="148"/>
      <c r="J388" s="148"/>
      <c r="K388" s="149"/>
      <c r="L388" s="147">
        <f>SUMIF(Balances!$A$5:$A$313,$A388,Balances!$P$5:$P$313)-SUMIF(Funding!$A$6:$A$294,$A388,Funding!$D$6:$D$294)</f>
        <v>0</v>
      </c>
      <c r="M388" s="148"/>
      <c r="N388" s="148"/>
      <c r="O388" s="149"/>
      <c r="P388" s="147">
        <f>SUMIF(Balances!$A$5:$A$313,$A388,Balances!$Q$5:$Q$313)-SUMIF(Funding!$A$6:$A$294,$A388,Funding!$E$6:$E$294)</f>
        <v>0</v>
      </c>
      <c r="Q388" s="148"/>
      <c r="R388" s="148"/>
      <c r="S388" s="149"/>
      <c r="T388" s="147">
        <f>SUMIF(Balances!$A$5:$A$313,$A388,Balances!$R$5:$R$313)-SUMIF(Funding!$A$6:$A$294,$A388,Funding!$F$6:$F$294)</f>
        <v>0</v>
      </c>
      <c r="U388" s="148"/>
      <c r="V388" s="148"/>
      <c r="W388" s="149"/>
      <c r="X388" s="147">
        <f>SUMIF(Balances!$A$7:$A$313,$A388,Balances!$S$7:$S$313)</f>
        <v>0</v>
      </c>
      <c r="Y388" s="148"/>
      <c r="Z388" s="148"/>
      <c r="AA388" s="149"/>
      <c r="AB388" s="147">
        <f>SUMIF(Balances!$A$7:$A$313,$A388,Balances!$T$7:$T$313)</f>
        <v>0</v>
      </c>
      <c r="AC388" s="148"/>
      <c r="AD388" s="148"/>
      <c r="AE388" s="149"/>
      <c r="AF388" s="147"/>
      <c r="AG388" s="148"/>
      <c r="AH388" s="148"/>
      <c r="AI388" s="149"/>
      <c r="AJ388" s="147">
        <f t="array" ref="AJ388">SUM(IF('SAP report test'!$A$2:$A$2298=$A388,IF('SAP report test'!$D$2:$D$2298="CI03",'SAP report test'!$N$2:$N$2298)))+SUMIF(Balances!$A$7:$A$313,$A388,Balances!$V$7:$V$313)</f>
        <v>0</v>
      </c>
      <c r="AK388" s="148"/>
      <c r="AL388" s="148"/>
      <c r="AM388" s="149"/>
      <c r="AN388" s="147">
        <f>SUMIF(Balances!$A$5:$A$313,$A388,Balances!$O$5:$O$313)-SUMIF(Funding!$A$6:$A$294,$A388,Funding!$K$6:$K$294)</f>
        <v>0</v>
      </c>
      <c r="AO388" s="148"/>
      <c r="AP388" s="148"/>
      <c r="AQ388" s="149"/>
      <c r="AS388" s="23">
        <f>SUM(D388:AQ389)</f>
        <v>0</v>
      </c>
      <c r="AT388" s="130"/>
      <c r="AU388" s="23">
        <f>SUM(AS388:AT388)</f>
        <v>0</v>
      </c>
      <c r="AW388" s="23">
        <f>SUM(AN388:AQ389)</f>
        <v>0</v>
      </c>
      <c r="AX388" s="23">
        <f>SUM(H388:K389)</f>
        <v>0</v>
      </c>
      <c r="AY388" s="23">
        <f>SUM(L388:O389)</f>
        <v>0</v>
      </c>
      <c r="AZ388" s="23">
        <f>SUM(P388:S389)</f>
        <v>0</v>
      </c>
      <c r="BA388" s="23">
        <f>SUM(T388:W389)</f>
        <v>0</v>
      </c>
      <c r="BB388" s="23">
        <f>SUM(X388:AA389)</f>
        <v>0</v>
      </c>
      <c r="BC388" s="23">
        <f>SUM(AB388:AE389)</f>
        <v>0</v>
      </c>
      <c r="BD388" s="23">
        <f>SUM(AF388:AI389)</f>
        <v>0</v>
      </c>
      <c r="BE388" s="23">
        <f>SUM(AJ388:AM389)</f>
        <v>0</v>
      </c>
      <c r="BF388" s="23">
        <f>SUM(AW388:BE388)</f>
        <v>0</v>
      </c>
      <c r="BG388" s="23">
        <f>SUM(AS388-BF388)</f>
        <v>0</v>
      </c>
      <c r="BH388" s="23">
        <f>SUM(AW388:BD388)</f>
        <v>0</v>
      </c>
      <c r="BJ388" s="23">
        <f t="shared" si="136"/>
        <v>0</v>
      </c>
      <c r="BK388" s="23">
        <f t="shared" si="137"/>
        <v>0</v>
      </c>
      <c r="BL388" s="23">
        <f t="shared" si="138"/>
        <v>0</v>
      </c>
      <c r="BM388" s="23">
        <f t="shared" si="139"/>
        <v>0</v>
      </c>
      <c r="BN388" s="23">
        <f t="shared" si="140"/>
        <v>0</v>
      </c>
      <c r="BO388" s="23">
        <f t="shared" si="141"/>
        <v>0</v>
      </c>
      <c r="BP388" s="23">
        <f>SUM(BD388)</f>
        <v>0</v>
      </c>
      <c r="BQ388" s="23">
        <f t="shared" si="143"/>
        <v>0</v>
      </c>
      <c r="BR388" s="23">
        <f t="shared" si="155"/>
        <v>0</v>
      </c>
      <c r="BS388" s="23">
        <f t="shared" si="156"/>
        <v>0</v>
      </c>
      <c r="BT388" s="23">
        <f t="shared" si="157"/>
        <v>0</v>
      </c>
      <c r="BX388" s="73">
        <v>3302</v>
      </c>
      <c r="BY388" s="25" t="s">
        <v>1045</v>
      </c>
      <c r="BZ388" s="23">
        <f t="shared" si="144"/>
        <v>0</v>
      </c>
      <c r="CA388" s="130">
        <f t="shared" si="145"/>
        <v>0</v>
      </c>
      <c r="CB388" s="156">
        <f t="shared" si="146"/>
        <v>0</v>
      </c>
      <c r="CC388" s="156">
        <f t="shared" si="147"/>
        <v>0</v>
      </c>
      <c r="CD388" s="156">
        <f t="shared" si="148"/>
        <v>0</v>
      </c>
      <c r="CE388" s="156">
        <f t="shared" si="149"/>
        <v>0</v>
      </c>
      <c r="CG388" s="156">
        <f t="shared" si="150"/>
        <v>0</v>
      </c>
      <c r="CH388" s="156">
        <f t="shared" si="151"/>
        <v>0</v>
      </c>
      <c r="CJ388" s="204" t="str">
        <f t="shared" si="152"/>
        <v>ok</v>
      </c>
      <c r="CK388" s="205">
        <f t="shared" si="160"/>
        <v>0</v>
      </c>
      <c r="CL388">
        <f t="shared" si="158"/>
        <v>0</v>
      </c>
      <c r="CN388" s="216">
        <f t="shared" si="153"/>
        <v>0</v>
      </c>
      <c r="CO388" s="216">
        <f t="shared" si="154"/>
        <v>0</v>
      </c>
      <c r="CP388" s="216">
        <f t="shared" si="159"/>
        <v>0</v>
      </c>
      <c r="CQ388" s="156">
        <f t="shared" si="161"/>
        <v>0</v>
      </c>
    </row>
    <row r="389" spans="1:95" x14ac:dyDescent="0.2">
      <c r="A389" s="73">
        <v>3302</v>
      </c>
      <c r="B389" s="25" t="s">
        <v>1045</v>
      </c>
      <c r="C389" s="25" t="s">
        <v>703</v>
      </c>
      <c r="D389" s="78">
        <f t="array" ref="D389">SUM(IF('SAP report test'!$A$2:$A$2298=$A389,IF('SAP report test'!$D$2:$D$2298=D$3,'SAP report test'!$N$2:$N$2298)))-SUM(H389,L389,P389,T389,X389,AB389,AF389,AJ389,AN389)</f>
        <v>0</v>
      </c>
      <c r="E389" s="78">
        <f t="array" ref="E389">SUM(IF('SAP report test'!$A$2:$A$2298=$A389,IF('SAP report test'!$D$2:$D$2298=E$3,'SAP report test'!$N$2:$N$2298)))-SUM(I389,M389,Q389,U389,Y389,AC389,AG389,AK389,AO389)</f>
        <v>0</v>
      </c>
      <c r="F389" s="78">
        <f t="array" ref="F389">SUM(IF('SAP report test'!$A$2:$A$2298=$A389,IF('SAP report test'!$D$2:$D$2298=F$3,'SAP report test'!$N$2:$N$2298)))-SUM(J389,N389,R389,V389,Z389,AD389,AH389,AL389,AP389)</f>
        <v>0</v>
      </c>
      <c r="G389" s="78">
        <f t="array" ref="G389">SUM(IF('SAP report test'!$A$2:$A$2298=$A389,IF('SAP report test'!$D$2:$D$2298=G$3,'SAP report test'!$N$2:$N$2298)))-SUM(K389,O389,S389,W389,AA389,AE389,AI389,AM389,AQ389)</f>
        <v>0</v>
      </c>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S389" s="23"/>
      <c r="AT389" s="42"/>
      <c r="BJ389" s="23">
        <f t="shared" ref="BJ389:BJ452" si="162">SUM(AW389)</f>
        <v>0</v>
      </c>
      <c r="BK389" s="23">
        <f t="shared" ref="BK389:BK452" si="163">SUM(AY389)</f>
        <v>0</v>
      </c>
      <c r="BL389" s="23">
        <f t="shared" ref="BL389:BL452" si="164">SUM(AZ389)</f>
        <v>0</v>
      </c>
      <c r="BM389" s="23">
        <f t="shared" ref="BM389:BM452" si="165">SUM(BA389)</f>
        <v>0</v>
      </c>
      <c r="BN389" s="23">
        <f t="shared" ref="BN389:BN452" si="166">SUM(BB389)</f>
        <v>0</v>
      </c>
      <c r="BO389" s="23">
        <f t="shared" ref="BO389:BO452" si="167">SUM(BC389)</f>
        <v>0</v>
      </c>
      <c r="BP389" s="23">
        <f t="shared" ref="BP389:BP452" si="168">SUM(BD389)</f>
        <v>0</v>
      </c>
      <c r="BQ389" s="23">
        <f t="shared" ref="BQ389:BQ452" si="169">SUM(BE389)</f>
        <v>0</v>
      </c>
      <c r="BR389" s="23">
        <f t="shared" si="155"/>
        <v>0</v>
      </c>
      <c r="BS389" s="23">
        <f t="shared" si="156"/>
        <v>0</v>
      </c>
      <c r="BT389" s="23">
        <f t="shared" si="157"/>
        <v>0</v>
      </c>
      <c r="BX389" s="73">
        <v>3302</v>
      </c>
      <c r="BY389" s="25" t="s">
        <v>1045</v>
      </c>
      <c r="BZ389" s="23">
        <f t="shared" ref="BZ389:BZ452" si="170">SUM(BT389)</f>
        <v>0</v>
      </c>
      <c r="CA389" s="130">
        <f t="shared" ref="CA389:CA452" si="171">SUM(BQ389)</f>
        <v>0</v>
      </c>
      <c r="CB389" s="156">
        <f t="shared" ref="CB389:CB452" si="172">SUM(BZ389:CA389)</f>
        <v>0</v>
      </c>
      <c r="CC389" s="156">
        <f t="shared" ref="CC389:CC452" si="173">ROUND(BZ389,0)</f>
        <v>0</v>
      </c>
      <c r="CD389" s="156">
        <f t="shared" ref="CD389:CD452" si="174">ROUND(CA389,0)</f>
        <v>0</v>
      </c>
      <c r="CE389" s="156">
        <f t="shared" ref="CE389:CE452" si="175">SUM(CC389:CD389)</f>
        <v>0</v>
      </c>
      <c r="CG389" s="156">
        <f t="shared" ref="CG389:CG452" si="176">SUM(BH389,-CC389)</f>
        <v>0</v>
      </c>
      <c r="CH389" s="156">
        <f t="shared" ref="CH389:CH452" si="177">SUM(BE389-CD389)</f>
        <v>0</v>
      </c>
      <c r="CJ389" s="204" t="str">
        <f t="shared" ref="CJ389:CJ452" si="178">IF(CE389&gt;0,"Deficit","ok")</f>
        <v>ok</v>
      </c>
      <c r="CK389" s="205">
        <f t="shared" si="160"/>
        <v>0</v>
      </c>
      <c r="CL389">
        <f t="shared" si="158"/>
        <v>0</v>
      </c>
      <c r="CN389" s="216">
        <f t="shared" ref="CN389:CN452" si="179">SUM(BH389)</f>
        <v>0</v>
      </c>
      <c r="CO389" s="216">
        <f t="shared" ref="CO389:CO452" si="180">SUM(BQ389)</f>
        <v>0</v>
      </c>
      <c r="CP389" s="216">
        <f t="shared" si="159"/>
        <v>0</v>
      </c>
      <c r="CQ389" s="156">
        <f t="shared" si="161"/>
        <v>0</v>
      </c>
    </row>
    <row r="390" spans="1:95" x14ac:dyDescent="0.2">
      <c r="A390" s="73">
        <v>3350</v>
      </c>
      <c r="B390" s="25" t="s">
        <v>953</v>
      </c>
      <c r="C390" s="25" t="s">
        <v>702</v>
      </c>
      <c r="D390" s="78"/>
      <c r="E390" s="78"/>
      <c r="F390" s="78"/>
      <c r="G390" s="78"/>
      <c r="H390" s="147">
        <f t="array" ref="H390">SUM(IF('SAP report test'!$A$2:$A$2298=$A390,IF('SAP report test'!$D$2:$D$2298="CI04",'SAP report test'!$N$2:$N$2298)))</f>
        <v>0</v>
      </c>
      <c r="I390" s="148"/>
      <c r="J390" s="148"/>
      <c r="K390" s="149"/>
      <c r="L390" s="147">
        <f>SUMIF(Balances!$A$5:$A$313,$A390,Balances!$P$5:$P$313)-SUMIF(Funding!$A$6:$A$294,$A390,Funding!$D$6:$D$294)</f>
        <v>0</v>
      </c>
      <c r="M390" s="148"/>
      <c r="N390" s="148"/>
      <c r="O390" s="149"/>
      <c r="P390" s="147">
        <f>SUMIF(Balances!$A$5:$A$313,$A390,Balances!$Q$5:$Q$313)-SUMIF(Funding!$A$6:$A$294,$A390,Funding!$E$6:$E$294)</f>
        <v>0</v>
      </c>
      <c r="Q390" s="148"/>
      <c r="R390" s="148"/>
      <c r="S390" s="149"/>
      <c r="T390" s="147">
        <f>SUMIF(Balances!$A$5:$A$313,$A390,Balances!$R$5:$R$313)-SUMIF(Funding!$A$6:$A$294,$A390,Funding!$F$6:$F$294)</f>
        <v>0</v>
      </c>
      <c r="U390" s="148"/>
      <c r="V390" s="148"/>
      <c r="W390" s="149"/>
      <c r="X390" s="147">
        <f>SUMIF(Balances!$A$7:$A$313,$A390,Balances!$S$7:$S$313)</f>
        <v>0</v>
      </c>
      <c r="Y390" s="148"/>
      <c r="Z390" s="148"/>
      <c r="AA390" s="149"/>
      <c r="AB390" s="147">
        <f>SUMIF(Balances!$A$7:$A$313,$A390,Balances!$T$7:$T$313)</f>
        <v>0</v>
      </c>
      <c r="AC390" s="148"/>
      <c r="AD390" s="148"/>
      <c r="AE390" s="149"/>
      <c r="AF390" s="147"/>
      <c r="AG390" s="148"/>
      <c r="AH390" s="148"/>
      <c r="AI390" s="149"/>
      <c r="AJ390" s="147">
        <f t="array" ref="AJ390">SUM(IF('SAP report test'!$A$2:$A$2298=$A390,IF('SAP report test'!$D$2:$D$2298="CI03",'SAP report test'!$N$2:$N$2298)))+SUMIF(Balances!$A$7:$A$313,$A390,Balances!$V$7:$V$313)</f>
        <v>0</v>
      </c>
      <c r="AK390" s="148"/>
      <c r="AL390" s="148"/>
      <c r="AM390" s="149"/>
      <c r="AN390" s="147">
        <f>SUMIF(Balances!$A$5:$A$313,$A390,Balances!$O$5:$O$313)-SUMIF(Funding!$A$6:$A$294,$A390,Funding!$K$6:$K$294)</f>
        <v>0</v>
      </c>
      <c r="AO390" s="148"/>
      <c r="AP390" s="148"/>
      <c r="AQ390" s="149"/>
      <c r="AS390" s="23">
        <f>SUM(D390:AQ391)</f>
        <v>0</v>
      </c>
      <c r="AT390" s="42"/>
      <c r="AU390" s="23">
        <f>SUM(AS390:AT390)</f>
        <v>0</v>
      </c>
      <c r="AW390" s="23">
        <f>SUM(AN390:AQ391)</f>
        <v>0</v>
      </c>
      <c r="AX390" s="23">
        <f>SUM(H390:K391)</f>
        <v>0</v>
      </c>
      <c r="AY390" s="23">
        <f>SUM(L390:O391)</f>
        <v>0</v>
      </c>
      <c r="AZ390" s="23">
        <f>SUM(P390:S391)</f>
        <v>0</v>
      </c>
      <c r="BA390" s="23">
        <f>SUM(T390:W391)</f>
        <v>0</v>
      </c>
      <c r="BB390" s="23">
        <f>SUM(X390:AA391)</f>
        <v>0</v>
      </c>
      <c r="BC390" s="23">
        <f>SUM(AB390:AE391)</f>
        <v>0</v>
      </c>
      <c r="BD390" s="23">
        <f>SUM(AF390:AI391)</f>
        <v>0</v>
      </c>
      <c r="BE390" s="23">
        <f>SUM(AJ390:AM391)</f>
        <v>0</v>
      </c>
      <c r="BF390" s="23">
        <f>SUM(AW390:BE390)</f>
        <v>0</v>
      </c>
      <c r="BG390" s="23">
        <f>SUM(AS390-BF390)</f>
        <v>0</v>
      </c>
      <c r="BH390" s="23">
        <f>SUM(AW390:BD390)</f>
        <v>0</v>
      </c>
      <c r="BJ390" s="23">
        <f t="shared" si="162"/>
        <v>0</v>
      </c>
      <c r="BK390" s="23">
        <f t="shared" si="163"/>
        <v>0</v>
      </c>
      <c r="BL390" s="23">
        <f t="shared" si="164"/>
        <v>0</v>
      </c>
      <c r="BM390" s="23">
        <f t="shared" si="165"/>
        <v>0</v>
      </c>
      <c r="BN390" s="23">
        <f t="shared" si="166"/>
        <v>0</v>
      </c>
      <c r="BO390" s="23">
        <f t="shared" si="167"/>
        <v>0</v>
      </c>
      <c r="BP390" s="23">
        <f t="shared" si="168"/>
        <v>0</v>
      </c>
      <c r="BQ390" s="23">
        <f t="shared" si="169"/>
        <v>0</v>
      </c>
      <c r="BR390" s="23">
        <f t="shared" si="155"/>
        <v>0</v>
      </c>
      <c r="BS390" s="23">
        <f t="shared" si="156"/>
        <v>0</v>
      </c>
      <c r="BT390" s="23">
        <f t="shared" si="157"/>
        <v>0</v>
      </c>
      <c r="BX390" s="73">
        <v>3350</v>
      </c>
      <c r="BY390" s="25" t="s">
        <v>953</v>
      </c>
      <c r="BZ390" s="23">
        <f t="shared" si="170"/>
        <v>0</v>
      </c>
      <c r="CA390" s="130">
        <f t="shared" si="171"/>
        <v>0</v>
      </c>
      <c r="CB390" s="156">
        <f t="shared" si="172"/>
        <v>0</v>
      </c>
      <c r="CC390" s="156">
        <f t="shared" si="173"/>
        <v>0</v>
      </c>
      <c r="CD390" s="156">
        <f t="shared" si="174"/>
        <v>0</v>
      </c>
      <c r="CE390" s="156">
        <f t="shared" si="175"/>
        <v>0</v>
      </c>
      <c r="CG390" s="156">
        <f t="shared" si="176"/>
        <v>0</v>
      </c>
      <c r="CH390" s="156">
        <f t="shared" si="177"/>
        <v>0</v>
      </c>
      <c r="CJ390" s="204" t="str">
        <f t="shared" si="178"/>
        <v>ok</v>
      </c>
      <c r="CK390" s="205">
        <f t="shared" si="160"/>
        <v>0</v>
      </c>
      <c r="CL390">
        <f t="shared" si="158"/>
        <v>0</v>
      </c>
      <c r="CN390" s="216">
        <f t="shared" si="179"/>
        <v>0</v>
      </c>
      <c r="CO390" s="216">
        <f t="shared" si="180"/>
        <v>0</v>
      </c>
      <c r="CP390" s="216">
        <f t="shared" si="159"/>
        <v>0</v>
      </c>
      <c r="CQ390" s="156">
        <f t="shared" si="161"/>
        <v>0</v>
      </c>
    </row>
    <row r="391" spans="1:95" x14ac:dyDescent="0.2">
      <c r="A391" s="73">
        <v>3350</v>
      </c>
      <c r="B391" s="25" t="s">
        <v>953</v>
      </c>
      <c r="C391" s="25" t="s">
        <v>703</v>
      </c>
      <c r="D391" s="78">
        <f t="array" ref="D391">SUM(IF('SAP report test'!$A$2:$A$2298=$A391,IF('SAP report test'!$D$2:$D$2298=D$3,'SAP report test'!$N$2:$N$2298)))-SUM(H391,L391,P391,T391,X391,AB391,AF391,AJ391,AN391)</f>
        <v>0</v>
      </c>
      <c r="E391" s="78">
        <f t="array" ref="E391">SUM(IF('SAP report test'!$A$2:$A$2298=$A391,IF('SAP report test'!$D$2:$D$2298=E$3,'SAP report test'!$N$2:$N$2298)))-SUM(I391,M391,Q391,U391,Y391,AC391,AG391,AK391,AO391)</f>
        <v>0</v>
      </c>
      <c r="F391" s="78">
        <f t="array" ref="F391">SUM(IF('SAP report test'!$A$2:$A$2298=$A391,IF('SAP report test'!$D$2:$D$2298=F$3,'SAP report test'!$N$2:$N$2298)))-SUM(J391,N391,R391,V391,Z391,AD391,AH391,AL391,AP391)</f>
        <v>0</v>
      </c>
      <c r="G391" s="78">
        <f t="array" ref="G391">SUM(IF('SAP report test'!$A$2:$A$2298=$A391,IF('SAP report test'!$D$2:$D$2298=G$3,'SAP report test'!$N$2:$N$2298)))-SUM(K391,O391,S391,W391,AA391,AE391,AI391,AM391,AQ391)</f>
        <v>0</v>
      </c>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S391" s="23"/>
      <c r="AT391" s="42"/>
      <c r="BJ391" s="23">
        <f t="shared" si="162"/>
        <v>0</v>
      </c>
      <c r="BK391" s="23">
        <f t="shared" si="163"/>
        <v>0</v>
      </c>
      <c r="BL391" s="23">
        <f t="shared" si="164"/>
        <v>0</v>
      </c>
      <c r="BM391" s="23">
        <f t="shared" si="165"/>
        <v>0</v>
      </c>
      <c r="BN391" s="23">
        <f t="shared" si="166"/>
        <v>0</v>
      </c>
      <c r="BO391" s="23">
        <f t="shared" si="167"/>
        <v>0</v>
      </c>
      <c r="BP391" s="23">
        <f t="shared" si="168"/>
        <v>0</v>
      </c>
      <c r="BQ391" s="23">
        <f t="shared" si="169"/>
        <v>0</v>
      </c>
      <c r="BR391" s="23">
        <f t="shared" si="155"/>
        <v>0</v>
      </c>
      <c r="BS391" s="23">
        <f t="shared" si="156"/>
        <v>0</v>
      </c>
      <c r="BT391" s="23">
        <f t="shared" si="157"/>
        <v>0</v>
      </c>
      <c r="BX391" s="73">
        <v>3350</v>
      </c>
      <c r="BY391" s="25" t="s">
        <v>953</v>
      </c>
      <c r="BZ391" s="23">
        <f t="shared" si="170"/>
        <v>0</v>
      </c>
      <c r="CA391" s="130">
        <f t="shared" si="171"/>
        <v>0</v>
      </c>
      <c r="CB391" s="156">
        <f t="shared" si="172"/>
        <v>0</v>
      </c>
      <c r="CC391" s="156">
        <f t="shared" si="173"/>
        <v>0</v>
      </c>
      <c r="CD391" s="156">
        <f t="shared" si="174"/>
        <v>0</v>
      </c>
      <c r="CE391" s="156">
        <f t="shared" si="175"/>
        <v>0</v>
      </c>
      <c r="CG391" s="156">
        <f t="shared" si="176"/>
        <v>0</v>
      </c>
      <c r="CH391" s="156">
        <f t="shared" si="177"/>
        <v>0</v>
      </c>
      <c r="CJ391" s="204" t="str">
        <f t="shared" si="178"/>
        <v>ok</v>
      </c>
      <c r="CK391" s="205">
        <f t="shared" si="160"/>
        <v>0</v>
      </c>
      <c r="CL391">
        <f t="shared" si="158"/>
        <v>0</v>
      </c>
      <c r="CN391" s="216">
        <f t="shared" si="179"/>
        <v>0</v>
      </c>
      <c r="CO391" s="216">
        <f t="shared" si="180"/>
        <v>0</v>
      </c>
      <c r="CP391" s="216">
        <f t="shared" si="159"/>
        <v>0</v>
      </c>
      <c r="CQ391" s="156">
        <f t="shared" si="161"/>
        <v>0</v>
      </c>
    </row>
    <row r="392" spans="1:95" x14ac:dyDescent="0.2">
      <c r="A392" s="73">
        <v>3351</v>
      </c>
      <c r="B392" s="25" t="s">
        <v>1046</v>
      </c>
      <c r="C392" s="25" t="s">
        <v>702</v>
      </c>
      <c r="D392" s="78"/>
      <c r="E392" s="78"/>
      <c r="F392" s="78"/>
      <c r="G392" s="78"/>
      <c r="H392" s="147">
        <f t="array" ref="H392">SUM(IF('SAP report test'!$A$2:$A$2298=$A392,IF('SAP report test'!$D$2:$D$2298="CI04",'SAP report test'!$N$2:$N$2298)))</f>
        <v>0</v>
      </c>
      <c r="I392" s="148"/>
      <c r="J392" s="148"/>
      <c r="K392" s="149"/>
      <c r="L392" s="147">
        <f>SUMIF(Balances!$A$5:$A$313,$A392,Balances!$P$5:$P$313)-SUMIF(Funding!$A$6:$A$294,$A392,Funding!$D$6:$D$294)</f>
        <v>0</v>
      </c>
      <c r="M392" s="148"/>
      <c r="N392" s="148"/>
      <c r="O392" s="149"/>
      <c r="P392" s="147">
        <f>SUMIF(Balances!$A$5:$A$313,$A392,Balances!$Q$5:$Q$313)-SUMIF(Funding!$A$6:$A$294,$A392,Funding!$E$6:$E$294)</f>
        <v>0</v>
      </c>
      <c r="Q392" s="148"/>
      <c r="R392" s="148"/>
      <c r="S392" s="149"/>
      <c r="T392" s="147">
        <f>SUMIF(Balances!$A$5:$A$313,$A392,Balances!$R$5:$R$313)-SUMIF(Funding!$A$6:$A$294,$A392,Funding!$F$6:$F$294)</f>
        <v>0</v>
      </c>
      <c r="U392" s="148"/>
      <c r="V392" s="148"/>
      <c r="W392" s="149"/>
      <c r="X392" s="147">
        <f>SUMIF(Balances!$A$7:$A$313,$A392,Balances!$S$7:$S$313)</f>
        <v>0</v>
      </c>
      <c r="Y392" s="148"/>
      <c r="Z392" s="148"/>
      <c r="AA392" s="149"/>
      <c r="AB392" s="147">
        <f>SUMIF(Balances!$A$7:$A$313,$A392,Balances!$T$7:$T$313)</f>
        <v>0</v>
      </c>
      <c r="AC392" s="148"/>
      <c r="AD392" s="148"/>
      <c r="AE392" s="149"/>
      <c r="AF392" s="147"/>
      <c r="AG392" s="148"/>
      <c r="AH392" s="148"/>
      <c r="AI392" s="149"/>
      <c r="AJ392" s="147">
        <f t="array" ref="AJ392">SUM(IF('SAP report test'!$A$2:$A$2298=$A392,IF('SAP report test'!$D$2:$D$2298="CI03",'SAP report test'!$N$2:$N$2298)))+SUMIF(Balances!$A$7:$A$313,$A392,Balances!$V$7:$V$313)</f>
        <v>0</v>
      </c>
      <c r="AK392" s="148"/>
      <c r="AL392" s="148"/>
      <c r="AM392" s="149"/>
      <c r="AN392" s="147">
        <f>SUMIF(Balances!$A$5:$A$313,$A392,Balances!$O$5:$O$313)-SUMIF(Funding!$A$6:$A$294,$A392,Funding!$K$6:$K$294)</f>
        <v>0</v>
      </c>
      <c r="AO392" s="148"/>
      <c r="AP392" s="148"/>
      <c r="AQ392" s="149"/>
      <c r="AS392" s="23">
        <f>SUM(D392:AQ393)</f>
        <v>0</v>
      </c>
      <c r="AT392" s="42"/>
      <c r="AU392" s="23">
        <f>SUM(AS392:AT392)</f>
        <v>0</v>
      </c>
      <c r="AW392" s="23">
        <f>SUM(AN392:AQ393)</f>
        <v>0</v>
      </c>
      <c r="AX392" s="23">
        <f>SUM(H392:K393)</f>
        <v>0</v>
      </c>
      <c r="AY392" s="23">
        <f>SUM(L392:O393)</f>
        <v>0</v>
      </c>
      <c r="AZ392" s="23">
        <f>SUM(P392:S393)</f>
        <v>0</v>
      </c>
      <c r="BA392" s="23">
        <f>SUM(T392:W393)</f>
        <v>0</v>
      </c>
      <c r="BB392" s="23">
        <f>SUM(X392:AA393)</f>
        <v>0</v>
      </c>
      <c r="BC392" s="23">
        <f>SUM(AB392:AE393)</f>
        <v>0</v>
      </c>
      <c r="BD392" s="23">
        <f>SUM(AF392:AI393)</f>
        <v>0</v>
      </c>
      <c r="BE392" s="23">
        <f>SUM(AJ392:AM393)</f>
        <v>0</v>
      </c>
      <c r="BF392" s="23">
        <f>SUM(AW392:BE392)</f>
        <v>0</v>
      </c>
      <c r="BG392" s="23">
        <f>SUM(AS392-BF392)</f>
        <v>0</v>
      </c>
      <c r="BH392" s="23">
        <f>SUM(AW392:BD392)</f>
        <v>0</v>
      </c>
      <c r="BJ392" s="23">
        <f t="shared" si="162"/>
        <v>0</v>
      </c>
      <c r="BK392" s="23">
        <f t="shared" si="163"/>
        <v>0</v>
      </c>
      <c r="BL392" s="23">
        <f t="shared" si="164"/>
        <v>0</v>
      </c>
      <c r="BM392" s="23">
        <f t="shared" si="165"/>
        <v>0</v>
      </c>
      <c r="BN392" s="23">
        <f t="shared" si="166"/>
        <v>0</v>
      </c>
      <c r="BO392" s="23">
        <f t="shared" si="167"/>
        <v>0</v>
      </c>
      <c r="BP392" s="23">
        <f t="shared" si="168"/>
        <v>0</v>
      </c>
      <c r="BQ392" s="23">
        <f t="shared" si="169"/>
        <v>0</v>
      </c>
      <c r="BR392" s="23">
        <f t="shared" si="155"/>
        <v>0</v>
      </c>
      <c r="BS392" s="23">
        <f t="shared" si="156"/>
        <v>0</v>
      </c>
      <c r="BT392" s="23">
        <f t="shared" si="157"/>
        <v>0</v>
      </c>
      <c r="BX392" s="73">
        <v>3351</v>
      </c>
      <c r="BY392" s="25" t="s">
        <v>1046</v>
      </c>
      <c r="BZ392" s="23">
        <f t="shared" si="170"/>
        <v>0</v>
      </c>
      <c r="CA392" s="130">
        <f t="shared" si="171"/>
        <v>0</v>
      </c>
      <c r="CB392" s="156">
        <f t="shared" si="172"/>
        <v>0</v>
      </c>
      <c r="CC392" s="156">
        <f t="shared" si="173"/>
        <v>0</v>
      </c>
      <c r="CD392" s="156">
        <f t="shared" si="174"/>
        <v>0</v>
      </c>
      <c r="CE392" s="156">
        <f t="shared" si="175"/>
        <v>0</v>
      </c>
      <c r="CG392" s="156">
        <f t="shared" si="176"/>
        <v>0</v>
      </c>
      <c r="CH392" s="156">
        <f t="shared" si="177"/>
        <v>0</v>
      </c>
      <c r="CJ392" s="204" t="str">
        <f t="shared" si="178"/>
        <v>ok</v>
      </c>
      <c r="CK392" s="205">
        <f t="shared" si="160"/>
        <v>0</v>
      </c>
      <c r="CL392">
        <f t="shared" si="158"/>
        <v>0</v>
      </c>
      <c r="CN392" s="216">
        <f t="shared" si="179"/>
        <v>0</v>
      </c>
      <c r="CO392" s="216">
        <f t="shared" si="180"/>
        <v>0</v>
      </c>
      <c r="CP392" s="216">
        <f t="shared" si="159"/>
        <v>0</v>
      </c>
      <c r="CQ392" s="156">
        <f t="shared" si="161"/>
        <v>0</v>
      </c>
    </row>
    <row r="393" spans="1:95" x14ac:dyDescent="0.2">
      <c r="A393" s="73">
        <v>3351</v>
      </c>
      <c r="B393" s="25" t="s">
        <v>1046</v>
      </c>
      <c r="C393" s="25" t="s">
        <v>703</v>
      </c>
      <c r="D393" s="78">
        <f t="array" ref="D393">SUM(IF('SAP report test'!$A$2:$A$2298=$A393,IF('SAP report test'!$D$2:$D$2298=D$3,'SAP report test'!$N$2:$N$2298)))-SUM(H393,L393,P393,T393,X393,AB393,AF393,AJ393,AN393)</f>
        <v>0</v>
      </c>
      <c r="E393" s="78">
        <f t="array" ref="E393">SUM(IF('SAP report test'!$A$2:$A$2298=$A393,IF('SAP report test'!$D$2:$D$2298=E$3,'SAP report test'!$N$2:$N$2298)))-SUM(I393,M393,Q393,U393,Y393,AC393,AG393,AK393,AO393)</f>
        <v>0</v>
      </c>
      <c r="F393" s="78">
        <f t="array" ref="F393">SUM(IF('SAP report test'!$A$2:$A$2298=$A393,IF('SAP report test'!$D$2:$D$2298=F$3,'SAP report test'!$N$2:$N$2298)))-SUM(J393,N393,R393,V393,Z393,AD393,AH393,AL393,AP393)</f>
        <v>0</v>
      </c>
      <c r="G393" s="78">
        <f t="array" ref="G393">SUM(IF('SAP report test'!$A$2:$A$2298=$A393,IF('SAP report test'!$D$2:$D$2298=G$3,'SAP report test'!$N$2:$N$2298)))-SUM(K393,O393,S393,W393,AA393,AE393,AI393,AM393,AQ393)</f>
        <v>0</v>
      </c>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S393" s="23"/>
      <c r="AT393" s="42"/>
      <c r="BJ393" s="23">
        <f t="shared" si="162"/>
        <v>0</v>
      </c>
      <c r="BK393" s="23">
        <f t="shared" si="163"/>
        <v>0</v>
      </c>
      <c r="BL393" s="23">
        <f t="shared" si="164"/>
        <v>0</v>
      </c>
      <c r="BM393" s="23">
        <f t="shared" si="165"/>
        <v>0</v>
      </c>
      <c r="BN393" s="23">
        <f t="shared" si="166"/>
        <v>0</v>
      </c>
      <c r="BO393" s="23">
        <f t="shared" si="167"/>
        <v>0</v>
      </c>
      <c r="BP393" s="23">
        <f t="shared" si="168"/>
        <v>0</v>
      </c>
      <c r="BQ393" s="23">
        <f t="shared" si="169"/>
        <v>0</v>
      </c>
      <c r="BR393" s="23">
        <f t="shared" ref="BR393:BR456" si="181">SUM(BJ393:BQ393)</f>
        <v>0</v>
      </c>
      <c r="BS393" s="23">
        <f t="shared" ref="BS393:BS456" si="182">SUM(AS393-BR393)</f>
        <v>0</v>
      </c>
      <c r="BT393" s="23">
        <f t="shared" ref="BT393:BT456" si="183">SUM(BJ393:BP393)</f>
        <v>0</v>
      </c>
      <c r="BX393" s="73">
        <v>3351</v>
      </c>
      <c r="BY393" s="25" t="s">
        <v>1046</v>
      </c>
      <c r="BZ393" s="23">
        <f t="shared" si="170"/>
        <v>0</v>
      </c>
      <c r="CA393" s="130">
        <f t="shared" si="171"/>
        <v>0</v>
      </c>
      <c r="CB393" s="156">
        <f t="shared" si="172"/>
        <v>0</v>
      </c>
      <c r="CC393" s="156">
        <f t="shared" si="173"/>
        <v>0</v>
      </c>
      <c r="CD393" s="156">
        <f t="shared" si="174"/>
        <v>0</v>
      </c>
      <c r="CE393" s="156">
        <f t="shared" si="175"/>
        <v>0</v>
      </c>
      <c r="CG393" s="156">
        <f t="shared" si="176"/>
        <v>0</v>
      </c>
      <c r="CH393" s="156">
        <f t="shared" si="177"/>
        <v>0</v>
      </c>
      <c r="CJ393" s="204" t="str">
        <f t="shared" si="178"/>
        <v>ok</v>
      </c>
      <c r="CK393" s="205">
        <f t="shared" si="160"/>
        <v>0</v>
      </c>
      <c r="CL393">
        <f t="shared" ref="CL393:CL456" si="184">IF(CK393&gt;0,1,0)</f>
        <v>0</v>
      </c>
      <c r="CN393" s="216">
        <f t="shared" si="179"/>
        <v>0</v>
      </c>
      <c r="CO393" s="216">
        <f t="shared" si="180"/>
        <v>0</v>
      </c>
      <c r="CP393" s="216">
        <f t="shared" si="159"/>
        <v>0</v>
      </c>
      <c r="CQ393" s="156">
        <f t="shared" si="161"/>
        <v>0</v>
      </c>
    </row>
    <row r="394" spans="1:95" x14ac:dyDescent="0.2">
      <c r="A394" s="73">
        <v>3408</v>
      </c>
      <c r="B394" s="25" t="s">
        <v>1047</v>
      </c>
      <c r="C394" s="25" t="s">
        <v>702</v>
      </c>
      <c r="D394" s="78"/>
      <c r="E394" s="78"/>
      <c r="F394" s="78"/>
      <c r="G394" s="78"/>
      <c r="H394" s="147">
        <f t="array" ref="H394">SUM(IF('SAP report test'!$A$2:$A$2298=$A394,IF('SAP report test'!$D$2:$D$2298="CI04",'SAP report test'!$N$2:$N$2298)))</f>
        <v>0</v>
      </c>
      <c r="I394" s="148"/>
      <c r="J394" s="148"/>
      <c r="K394" s="149"/>
      <c r="L394" s="147">
        <f>SUMIF(Balances!$A$5:$A$313,$A394,Balances!$P$5:$P$313)-SUMIF(Funding!$A$6:$A$294,$A394,Funding!$D$6:$D$294)</f>
        <v>0</v>
      </c>
      <c r="M394" s="148"/>
      <c r="N394" s="148"/>
      <c r="O394" s="149"/>
      <c r="P394" s="147">
        <f>SUMIF(Balances!$A$5:$A$313,$A394,Balances!$Q$5:$Q$313)-SUMIF(Funding!$A$6:$A$294,$A394,Funding!$E$6:$E$294)</f>
        <v>0</v>
      </c>
      <c r="Q394" s="148"/>
      <c r="R394" s="148"/>
      <c r="S394" s="149"/>
      <c r="T394" s="147">
        <f>SUMIF(Balances!$A$5:$A$313,$A394,Balances!$R$5:$R$313)-SUMIF(Funding!$A$6:$A$294,$A394,Funding!$F$6:$F$294)</f>
        <v>0</v>
      </c>
      <c r="U394" s="148"/>
      <c r="V394" s="148"/>
      <c r="W394" s="149"/>
      <c r="X394" s="147">
        <f>SUMIF(Balances!$A$7:$A$313,$A394,Balances!$S$7:$S$313)</f>
        <v>0</v>
      </c>
      <c r="Y394" s="148"/>
      <c r="Z394" s="148"/>
      <c r="AA394" s="149"/>
      <c r="AB394" s="147">
        <f>SUMIF(Balances!$A$7:$A$313,$A394,Balances!$T$7:$T$313)</f>
        <v>0</v>
      </c>
      <c r="AC394" s="148"/>
      <c r="AD394" s="148"/>
      <c r="AE394" s="149"/>
      <c r="AF394" s="147"/>
      <c r="AG394" s="148"/>
      <c r="AH394" s="148"/>
      <c r="AI394" s="149"/>
      <c r="AJ394" s="147">
        <f t="array" ref="AJ394">SUM(IF('SAP report test'!$A$2:$A$2298=$A394,IF('SAP report test'!$D$2:$D$2298="CI03",'SAP report test'!$N$2:$N$2298)))+SUMIF(Balances!$A$7:$A$313,$A394,Balances!$V$7:$V$313)</f>
        <v>0</v>
      </c>
      <c r="AK394" s="148"/>
      <c r="AL394" s="148"/>
      <c r="AM394" s="149"/>
      <c r="AN394" s="147">
        <f>SUMIF(Balances!$A$5:$A$313,$A394,Balances!$O$5:$O$313)-SUMIF(Funding!$A$6:$A$294,$A394,Funding!$K$6:$K$294)</f>
        <v>0</v>
      </c>
      <c r="AO394" s="148"/>
      <c r="AP394" s="148"/>
      <c r="AQ394" s="149"/>
      <c r="AS394" s="23">
        <f>SUM(D394:AQ395)</f>
        <v>0</v>
      </c>
      <c r="AT394" s="42"/>
      <c r="AU394" s="23">
        <f>SUM(AS394:AT394)</f>
        <v>0</v>
      </c>
      <c r="AW394" s="23">
        <f>SUM(AN394:AQ395)</f>
        <v>0</v>
      </c>
      <c r="AX394" s="23">
        <f>SUM(H394:K395)</f>
        <v>0</v>
      </c>
      <c r="AY394" s="23">
        <f>SUM(L394:O395)</f>
        <v>0</v>
      </c>
      <c r="AZ394" s="23">
        <f>SUM(P394:S395)</f>
        <v>0</v>
      </c>
      <c r="BA394" s="23">
        <f>SUM(T394:W395)</f>
        <v>0</v>
      </c>
      <c r="BB394" s="23">
        <f>SUM(X394:AA395)</f>
        <v>0</v>
      </c>
      <c r="BC394" s="23">
        <f>SUM(AB394:AE395)</f>
        <v>0</v>
      </c>
      <c r="BD394" s="23">
        <f>SUM(AF394:AI395)</f>
        <v>0</v>
      </c>
      <c r="BE394" s="23">
        <f>SUM(AJ394:AM395)</f>
        <v>0</v>
      </c>
      <c r="BF394" s="23">
        <f>SUM(AW394:BE394)</f>
        <v>0</v>
      </c>
      <c r="BG394" s="23">
        <f>SUM(AS394-BF394)</f>
        <v>0</v>
      </c>
      <c r="BH394" s="23">
        <f>SUM(AW394:BD394)</f>
        <v>0</v>
      </c>
      <c r="BJ394" s="23">
        <f t="shared" si="162"/>
        <v>0</v>
      </c>
      <c r="BK394" s="23">
        <f t="shared" si="163"/>
        <v>0</v>
      </c>
      <c r="BL394" s="23">
        <f t="shared" si="164"/>
        <v>0</v>
      </c>
      <c r="BM394" s="23">
        <f t="shared" si="165"/>
        <v>0</v>
      </c>
      <c r="BN394" s="23">
        <f t="shared" si="166"/>
        <v>0</v>
      </c>
      <c r="BO394" s="23">
        <f t="shared" si="167"/>
        <v>0</v>
      </c>
      <c r="BP394" s="23">
        <f t="shared" si="168"/>
        <v>0</v>
      </c>
      <c r="BQ394" s="23">
        <f t="shared" si="169"/>
        <v>0</v>
      </c>
      <c r="BR394" s="23">
        <f t="shared" si="181"/>
        <v>0</v>
      </c>
      <c r="BS394" s="23">
        <f t="shared" si="182"/>
        <v>0</v>
      </c>
      <c r="BT394" s="23">
        <f t="shared" si="183"/>
        <v>0</v>
      </c>
      <c r="BX394" s="73">
        <v>3408</v>
      </c>
      <c r="BY394" s="25" t="s">
        <v>1047</v>
      </c>
      <c r="BZ394" s="23">
        <f t="shared" si="170"/>
        <v>0</v>
      </c>
      <c r="CA394" s="130">
        <f t="shared" si="171"/>
        <v>0</v>
      </c>
      <c r="CB394" s="156">
        <f t="shared" si="172"/>
        <v>0</v>
      </c>
      <c r="CC394" s="156">
        <f t="shared" si="173"/>
        <v>0</v>
      </c>
      <c r="CD394" s="156">
        <f t="shared" si="174"/>
        <v>0</v>
      </c>
      <c r="CE394" s="156">
        <f t="shared" si="175"/>
        <v>0</v>
      </c>
      <c r="CG394" s="156">
        <f t="shared" si="176"/>
        <v>0</v>
      </c>
      <c r="CH394" s="156">
        <f t="shared" si="177"/>
        <v>0</v>
      </c>
      <c r="CJ394" s="204" t="str">
        <f t="shared" si="178"/>
        <v>ok</v>
      </c>
      <c r="CK394" s="205">
        <f t="shared" si="160"/>
        <v>0</v>
      </c>
      <c r="CL394">
        <f t="shared" si="184"/>
        <v>0</v>
      </c>
      <c r="CN394" s="216">
        <f t="shared" si="179"/>
        <v>0</v>
      </c>
      <c r="CO394" s="216">
        <f t="shared" si="180"/>
        <v>0</v>
      </c>
      <c r="CP394" s="216">
        <f t="shared" si="159"/>
        <v>0</v>
      </c>
      <c r="CQ394" s="156">
        <f t="shared" si="161"/>
        <v>0</v>
      </c>
    </row>
    <row r="395" spans="1:95" x14ac:dyDescent="0.2">
      <c r="A395" s="73">
        <v>3408</v>
      </c>
      <c r="B395" s="25" t="s">
        <v>1047</v>
      </c>
      <c r="C395" s="25" t="s">
        <v>703</v>
      </c>
      <c r="D395" s="78">
        <f t="array" ref="D395">SUM(IF('SAP report test'!$A$2:$A$2298=$A395,IF('SAP report test'!$D$2:$D$2298=D$3,'SAP report test'!$N$2:$N$2298)))-SUM(H395,L395,P395,T395,X395,AB395,AF395,AJ395,AN395)</f>
        <v>0</v>
      </c>
      <c r="E395" s="78">
        <f t="array" ref="E395">SUM(IF('SAP report test'!$A$2:$A$2298=$A395,IF('SAP report test'!$D$2:$D$2298=E$3,'SAP report test'!$N$2:$N$2298)))-SUM(I395,M395,Q395,U395,Y395,AC395,AG395,AK395,AO395)</f>
        <v>0</v>
      </c>
      <c r="F395" s="78">
        <f t="array" ref="F395">SUM(IF('SAP report test'!$A$2:$A$2298=$A395,IF('SAP report test'!$D$2:$D$2298=F$3,'SAP report test'!$N$2:$N$2298)))-SUM(J395,N395,R395,V395,Z395,AD395,AH395,AL395,AP395)</f>
        <v>0</v>
      </c>
      <c r="G395" s="78">
        <f t="array" ref="G395">SUM(IF('SAP report test'!$A$2:$A$2298=$A395,IF('SAP report test'!$D$2:$D$2298=G$3,'SAP report test'!$N$2:$N$2298)))-SUM(K395,O395,S395,W395,AA395,AE395,AI395,AM395,AQ395)</f>
        <v>0</v>
      </c>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S395" s="23"/>
      <c r="AT395" s="42"/>
      <c r="BJ395" s="23">
        <f t="shared" si="162"/>
        <v>0</v>
      </c>
      <c r="BK395" s="23">
        <f t="shared" si="163"/>
        <v>0</v>
      </c>
      <c r="BL395" s="23">
        <f t="shared" si="164"/>
        <v>0</v>
      </c>
      <c r="BM395" s="23">
        <f t="shared" si="165"/>
        <v>0</v>
      </c>
      <c r="BN395" s="23">
        <f t="shared" si="166"/>
        <v>0</v>
      </c>
      <c r="BO395" s="23">
        <f t="shared" si="167"/>
        <v>0</v>
      </c>
      <c r="BP395" s="23">
        <f t="shared" si="168"/>
        <v>0</v>
      </c>
      <c r="BQ395" s="23">
        <f t="shared" si="169"/>
        <v>0</v>
      </c>
      <c r="BR395" s="23">
        <f t="shared" si="181"/>
        <v>0</v>
      </c>
      <c r="BS395" s="23">
        <f t="shared" si="182"/>
        <v>0</v>
      </c>
      <c r="BT395" s="23">
        <f t="shared" si="183"/>
        <v>0</v>
      </c>
      <c r="BX395" s="73">
        <v>3408</v>
      </c>
      <c r="BY395" s="25" t="s">
        <v>1047</v>
      </c>
      <c r="BZ395" s="23">
        <f t="shared" si="170"/>
        <v>0</v>
      </c>
      <c r="CA395" s="130">
        <f t="shared" si="171"/>
        <v>0</v>
      </c>
      <c r="CB395" s="156">
        <f t="shared" si="172"/>
        <v>0</v>
      </c>
      <c r="CC395" s="156">
        <f t="shared" si="173"/>
        <v>0</v>
      </c>
      <c r="CD395" s="156">
        <f t="shared" si="174"/>
        <v>0</v>
      </c>
      <c r="CE395" s="156">
        <f t="shared" si="175"/>
        <v>0</v>
      </c>
      <c r="CG395" s="156">
        <f t="shared" si="176"/>
        <v>0</v>
      </c>
      <c r="CH395" s="156">
        <f t="shared" si="177"/>
        <v>0</v>
      </c>
      <c r="CJ395" s="204" t="str">
        <f t="shared" si="178"/>
        <v>ok</v>
      </c>
      <c r="CK395" s="205">
        <f t="shared" si="160"/>
        <v>0</v>
      </c>
      <c r="CL395">
        <f t="shared" si="184"/>
        <v>0</v>
      </c>
      <c r="CN395" s="216">
        <f t="shared" si="179"/>
        <v>0</v>
      </c>
      <c r="CO395" s="216">
        <f t="shared" si="180"/>
        <v>0</v>
      </c>
      <c r="CP395" s="216">
        <f t="shared" si="159"/>
        <v>0</v>
      </c>
      <c r="CQ395" s="156">
        <f t="shared" si="161"/>
        <v>0</v>
      </c>
    </row>
    <row r="396" spans="1:95" x14ac:dyDescent="0.2">
      <c r="A396" s="73">
        <v>3420</v>
      </c>
      <c r="B396" s="25" t="s">
        <v>879</v>
      </c>
      <c r="C396" s="25" t="s">
        <v>702</v>
      </c>
      <c r="D396" s="78"/>
      <c r="E396" s="78"/>
      <c r="F396" s="78"/>
      <c r="G396" s="78"/>
      <c r="H396" s="147">
        <f t="array" ref="H396">SUM(IF('SAP report test'!$A$2:$A$2298=$A396,IF('SAP report test'!$D$2:$D$2298="CI04",'SAP report test'!$N$2:$N$2298)))</f>
        <v>0</v>
      </c>
      <c r="I396" s="148"/>
      <c r="J396" s="148"/>
      <c r="K396" s="149"/>
      <c r="L396" s="147">
        <f>SUMIF(Balances!$A$5:$A$313,$A396,Balances!$P$5:$P$313)-SUMIF(Funding!$A$6:$A$294,$A396,Funding!$D$6:$D$294)</f>
        <v>0</v>
      </c>
      <c r="M396" s="148"/>
      <c r="N396" s="148"/>
      <c r="O396" s="149"/>
      <c r="P396" s="147">
        <f>SUMIF(Balances!$A$5:$A$313,$A396,Balances!$Q$5:$Q$313)-SUMIF(Funding!$A$6:$A$294,$A396,Funding!$E$6:$E$294)</f>
        <v>0</v>
      </c>
      <c r="Q396" s="148"/>
      <c r="R396" s="148"/>
      <c r="S396" s="149"/>
      <c r="T396" s="147">
        <f>SUMIF(Balances!$A$5:$A$313,$A396,Balances!$R$5:$R$313)-SUMIF(Funding!$A$6:$A$294,$A396,Funding!$F$6:$F$294)</f>
        <v>0</v>
      </c>
      <c r="U396" s="148"/>
      <c r="V396" s="148"/>
      <c r="W396" s="149"/>
      <c r="X396" s="147">
        <f>SUMIF(Balances!$A$7:$A$313,$A396,Balances!$S$7:$S$313)</f>
        <v>0</v>
      </c>
      <c r="Y396" s="148"/>
      <c r="Z396" s="148"/>
      <c r="AA396" s="149"/>
      <c r="AB396" s="147">
        <f>SUMIF(Balances!$A$7:$A$313,$A396,Balances!$T$7:$T$313)</f>
        <v>0</v>
      </c>
      <c r="AC396" s="148"/>
      <c r="AD396" s="148"/>
      <c r="AE396" s="149"/>
      <c r="AF396" s="147"/>
      <c r="AG396" s="148"/>
      <c r="AH396" s="148"/>
      <c r="AI396" s="149"/>
      <c r="AJ396" s="147">
        <f t="array" ref="AJ396">SUM(IF('SAP report test'!$A$2:$A$2298=$A396,IF('SAP report test'!$D$2:$D$2298="CI03",'SAP report test'!$N$2:$N$2298)))+SUMIF(Balances!$A$7:$A$313,$A396,Balances!$V$7:$V$313)</f>
        <v>0</v>
      </c>
      <c r="AK396" s="148"/>
      <c r="AL396" s="148"/>
      <c r="AM396" s="149"/>
      <c r="AN396" s="147">
        <f>SUMIF(Balances!$A$5:$A$313,$A396,Balances!$O$5:$O$313)-SUMIF(Funding!$A$6:$A$294,$A396,Funding!$K$6:$K$294)</f>
        <v>0</v>
      </c>
      <c r="AO396" s="148"/>
      <c r="AP396" s="148"/>
      <c r="AQ396" s="149"/>
      <c r="AS396" s="23">
        <f>SUM(D396:AQ397)</f>
        <v>0</v>
      </c>
      <c r="AT396" s="130"/>
      <c r="AU396" s="23">
        <f>SUM(AS396:AT396)</f>
        <v>0</v>
      </c>
      <c r="AW396" s="23">
        <f>SUM(AN396:AQ397)</f>
        <v>0</v>
      </c>
      <c r="AX396" s="23">
        <f>SUM(H396:K397)</f>
        <v>0</v>
      </c>
      <c r="AY396" s="23">
        <f>SUM(L396:O397)</f>
        <v>0</v>
      </c>
      <c r="AZ396" s="23">
        <f>SUM(P396:S397)</f>
        <v>0</v>
      </c>
      <c r="BA396" s="23">
        <f>SUM(T396:W397)</f>
        <v>0</v>
      </c>
      <c r="BB396" s="23">
        <f>SUM(X396:AA397)</f>
        <v>0</v>
      </c>
      <c r="BC396" s="23">
        <f>SUM(AB396:AE397)</f>
        <v>0</v>
      </c>
      <c r="BD396" s="23">
        <f>SUM(AF396:AI397)</f>
        <v>0</v>
      </c>
      <c r="BE396" s="23">
        <f>SUM(AJ396:AM397)</f>
        <v>0</v>
      </c>
      <c r="BF396" s="23">
        <f>SUM(AW396:BE396)</f>
        <v>0</v>
      </c>
      <c r="BG396" s="23">
        <f>SUM(AS396-BF396)</f>
        <v>0</v>
      </c>
      <c r="BH396" s="23">
        <f>SUM(AW396:BD396)</f>
        <v>0</v>
      </c>
      <c r="BJ396" s="23">
        <f t="shared" si="162"/>
        <v>0</v>
      </c>
      <c r="BK396" s="23">
        <f t="shared" si="163"/>
        <v>0</v>
      </c>
      <c r="BL396" s="23">
        <f t="shared" si="164"/>
        <v>0</v>
      </c>
      <c r="BM396" s="23">
        <f t="shared" si="165"/>
        <v>0</v>
      </c>
      <c r="BN396" s="23">
        <f t="shared" si="166"/>
        <v>0</v>
      </c>
      <c r="BO396" s="23">
        <f t="shared" si="167"/>
        <v>0</v>
      </c>
      <c r="BP396" s="23">
        <f t="shared" si="168"/>
        <v>0</v>
      </c>
      <c r="BQ396" s="23">
        <f t="shared" si="169"/>
        <v>0</v>
      </c>
      <c r="BR396" s="23">
        <f t="shared" si="181"/>
        <v>0</v>
      </c>
      <c r="BS396" s="23">
        <f t="shared" si="182"/>
        <v>0</v>
      </c>
      <c r="BT396" s="23">
        <f t="shared" si="183"/>
        <v>0</v>
      </c>
      <c r="BX396" s="73">
        <v>3420</v>
      </c>
      <c r="BY396" s="25" t="s">
        <v>879</v>
      </c>
      <c r="BZ396" s="23">
        <f t="shared" si="170"/>
        <v>0</v>
      </c>
      <c r="CA396" s="130">
        <f t="shared" si="171"/>
        <v>0</v>
      </c>
      <c r="CB396" s="156">
        <f t="shared" si="172"/>
        <v>0</v>
      </c>
      <c r="CC396" s="156">
        <f t="shared" si="173"/>
        <v>0</v>
      </c>
      <c r="CD396" s="156">
        <f t="shared" si="174"/>
        <v>0</v>
      </c>
      <c r="CE396" s="156">
        <f t="shared" si="175"/>
        <v>0</v>
      </c>
      <c r="CG396" s="156">
        <f t="shared" si="176"/>
        <v>0</v>
      </c>
      <c r="CH396" s="156">
        <f t="shared" si="177"/>
        <v>0</v>
      </c>
      <c r="CJ396" s="204" t="str">
        <f t="shared" si="178"/>
        <v>ok</v>
      </c>
      <c r="CK396" s="205">
        <f t="shared" si="160"/>
        <v>0</v>
      </c>
      <c r="CL396">
        <f t="shared" si="184"/>
        <v>0</v>
      </c>
      <c r="CN396" s="216">
        <f t="shared" si="179"/>
        <v>0</v>
      </c>
      <c r="CO396" s="216">
        <f t="shared" si="180"/>
        <v>0</v>
      </c>
      <c r="CP396" s="216">
        <f t="shared" si="159"/>
        <v>0</v>
      </c>
      <c r="CQ396" s="156">
        <f t="shared" si="161"/>
        <v>0</v>
      </c>
    </row>
    <row r="397" spans="1:95" x14ac:dyDescent="0.2">
      <c r="A397" s="73">
        <v>3420</v>
      </c>
      <c r="B397" s="25" t="s">
        <v>879</v>
      </c>
      <c r="C397" s="25" t="s">
        <v>703</v>
      </c>
      <c r="D397" s="78">
        <f t="array" ref="D397">SUM(IF('SAP report test'!$A$2:$A$2298=$A397,IF('SAP report test'!$D$2:$D$2298=D$3,'SAP report test'!$N$2:$N$2298)))-SUM(H397,L397,P397,T397,X397,AB397,AF397,AJ397,AN397)</f>
        <v>0</v>
      </c>
      <c r="E397" s="78">
        <f t="array" ref="E397">SUM(IF('SAP report test'!$A$2:$A$2298=$A397,IF('SAP report test'!$D$2:$D$2298=E$3,'SAP report test'!$N$2:$N$2298)))-SUM(I397,M397,Q397,U397,Y397,AC397,AG397,AK397,AO397)</f>
        <v>0</v>
      </c>
      <c r="F397" s="78">
        <f t="array" ref="F397">SUM(IF('SAP report test'!$A$2:$A$2298=$A397,IF('SAP report test'!$D$2:$D$2298=F$3,'SAP report test'!$N$2:$N$2298)))-SUM(J397,N397,R397,V397,Z397,AD397,AH397,AL397,AP397)</f>
        <v>0</v>
      </c>
      <c r="G397" s="78">
        <f t="array" ref="G397">SUM(IF('SAP report test'!$A$2:$A$2298=$A397,IF('SAP report test'!$D$2:$D$2298=G$3,'SAP report test'!$N$2:$N$2298)))-SUM(K397,O397,S397,W397,AA397,AE397,AI397,AM397,AQ397)</f>
        <v>0</v>
      </c>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S397" s="23"/>
      <c r="AT397" s="42"/>
      <c r="BJ397" s="23">
        <f t="shared" si="162"/>
        <v>0</v>
      </c>
      <c r="BK397" s="23">
        <f t="shared" si="163"/>
        <v>0</v>
      </c>
      <c r="BL397" s="23">
        <f t="shared" si="164"/>
        <v>0</v>
      </c>
      <c r="BM397" s="23">
        <f t="shared" si="165"/>
        <v>0</v>
      </c>
      <c r="BN397" s="23">
        <f t="shared" si="166"/>
        <v>0</v>
      </c>
      <c r="BO397" s="23">
        <f t="shared" si="167"/>
        <v>0</v>
      </c>
      <c r="BP397" s="23">
        <f t="shared" si="168"/>
        <v>0</v>
      </c>
      <c r="BQ397" s="23">
        <f t="shared" si="169"/>
        <v>0</v>
      </c>
      <c r="BR397" s="23">
        <f t="shared" si="181"/>
        <v>0</v>
      </c>
      <c r="BS397" s="23">
        <f t="shared" si="182"/>
        <v>0</v>
      </c>
      <c r="BT397" s="23">
        <f t="shared" si="183"/>
        <v>0</v>
      </c>
      <c r="BX397" s="94">
        <v>3420</v>
      </c>
      <c r="BY397" s="93" t="s">
        <v>879</v>
      </c>
      <c r="BZ397" s="23">
        <f t="shared" si="170"/>
        <v>0</v>
      </c>
      <c r="CA397" s="130">
        <f t="shared" si="171"/>
        <v>0</v>
      </c>
      <c r="CB397" s="156">
        <f t="shared" si="172"/>
        <v>0</v>
      </c>
      <c r="CC397" s="156">
        <f t="shared" si="173"/>
        <v>0</v>
      </c>
      <c r="CD397" s="156">
        <f t="shared" si="174"/>
        <v>0</v>
      </c>
      <c r="CE397" s="156">
        <f t="shared" si="175"/>
        <v>0</v>
      </c>
      <c r="CG397" s="156">
        <f t="shared" si="176"/>
        <v>0</v>
      </c>
      <c r="CH397" s="156">
        <f t="shared" si="177"/>
        <v>0</v>
      </c>
      <c r="CJ397" s="204" t="str">
        <f t="shared" si="178"/>
        <v>ok</v>
      </c>
      <c r="CK397" s="205">
        <f t="shared" si="160"/>
        <v>0</v>
      </c>
      <c r="CL397">
        <f t="shared" si="184"/>
        <v>0</v>
      </c>
      <c r="CN397" s="216">
        <f t="shared" si="179"/>
        <v>0</v>
      </c>
      <c r="CO397" s="216">
        <f t="shared" si="180"/>
        <v>0</v>
      </c>
      <c r="CP397" s="216">
        <f t="shared" si="159"/>
        <v>0</v>
      </c>
      <c r="CQ397" s="156">
        <f t="shared" si="161"/>
        <v>0</v>
      </c>
    </row>
    <row r="398" spans="1:95" x14ac:dyDescent="0.2">
      <c r="A398" s="73">
        <v>3452</v>
      </c>
      <c r="B398" s="25" t="s">
        <v>1048</v>
      </c>
      <c r="C398" s="25" t="s">
        <v>702</v>
      </c>
      <c r="D398" s="78"/>
      <c r="E398" s="78"/>
      <c r="F398" s="78"/>
      <c r="G398" s="78"/>
      <c r="H398" s="147">
        <f t="array" ref="H398">SUM(IF('SAP report test'!$A$2:$A$2298=$A398,IF('SAP report test'!$D$2:$D$2298="CI04",'SAP report test'!$N$2:$N$2298)))</f>
        <v>0</v>
      </c>
      <c r="I398" s="148"/>
      <c r="J398" s="148"/>
      <c r="K398" s="149"/>
      <c r="L398" s="147">
        <f>SUMIF(Balances!$A$5:$A$313,$A398,Balances!$P$5:$P$313)-SUMIF(Funding!$A$6:$A$294,$A398,Funding!$D$6:$D$294)</f>
        <v>0</v>
      </c>
      <c r="M398" s="148"/>
      <c r="N398" s="148"/>
      <c r="O398" s="149"/>
      <c r="P398" s="147">
        <f>SUMIF(Balances!$A$5:$A$313,$A398,Balances!$Q$5:$Q$313)-SUMIF(Funding!$A$6:$A$294,$A398,Funding!$E$6:$E$294)</f>
        <v>0</v>
      </c>
      <c r="Q398" s="148"/>
      <c r="R398" s="148"/>
      <c r="S398" s="149"/>
      <c r="T398" s="147">
        <f>SUMIF(Balances!$A$5:$A$313,$A398,Balances!$R$5:$R$313)-SUMIF(Funding!$A$6:$A$294,$A398,Funding!$F$6:$F$294)</f>
        <v>0</v>
      </c>
      <c r="U398" s="148"/>
      <c r="V398" s="148"/>
      <c r="W398" s="149"/>
      <c r="X398" s="147">
        <f>SUMIF(Balances!$A$7:$A$313,$A398,Balances!$S$7:$S$313)</f>
        <v>0</v>
      </c>
      <c r="Y398" s="148"/>
      <c r="Z398" s="148"/>
      <c r="AA398" s="149"/>
      <c r="AB398" s="147">
        <f>SUMIF(Balances!$A$7:$A$313,$A398,Balances!$T$7:$T$313)</f>
        <v>0</v>
      </c>
      <c r="AC398" s="148"/>
      <c r="AD398" s="148"/>
      <c r="AE398" s="149"/>
      <c r="AF398" s="147"/>
      <c r="AG398" s="148"/>
      <c r="AH398" s="148"/>
      <c r="AI398" s="149"/>
      <c r="AJ398" s="147">
        <f t="array" ref="AJ398">SUM(IF('SAP report test'!$A$2:$A$2298=$A398,IF('SAP report test'!$D$2:$D$2298="CI03",'SAP report test'!$N$2:$N$2298)))+SUMIF(Balances!$A$7:$A$313,$A398,Balances!$V$7:$V$313)</f>
        <v>0</v>
      </c>
      <c r="AK398" s="148"/>
      <c r="AL398" s="148"/>
      <c r="AM398" s="149"/>
      <c r="AN398" s="147">
        <f>SUMIF(Balances!$A$5:$A$313,$A398,Balances!$O$5:$O$313)-SUMIF(Funding!$A$6:$A$294,$A398,Funding!$K$6:$K$294)</f>
        <v>0</v>
      </c>
      <c r="AO398" s="148"/>
      <c r="AP398" s="148"/>
      <c r="AQ398" s="149"/>
      <c r="AS398" s="23">
        <f>SUM(D398:AQ399)</f>
        <v>0</v>
      </c>
      <c r="AT398" s="42"/>
      <c r="AU398" s="23">
        <f>SUM(AS398:AT398)</f>
        <v>0</v>
      </c>
      <c r="AW398" s="23">
        <f>SUM(AN398:AQ399)</f>
        <v>0</v>
      </c>
      <c r="AX398" s="23">
        <f>SUM(H398:K399)</f>
        <v>0</v>
      </c>
      <c r="AY398" s="23">
        <f>SUM(L398:O399)</f>
        <v>0</v>
      </c>
      <c r="AZ398" s="23">
        <f>SUM(P398:S399)</f>
        <v>0</v>
      </c>
      <c r="BA398" s="23">
        <f>SUM(T398:W399)</f>
        <v>0</v>
      </c>
      <c r="BB398" s="23">
        <f>SUM(X398:AA399)</f>
        <v>0</v>
      </c>
      <c r="BC398" s="23">
        <f>SUM(AB398:AE399)</f>
        <v>0</v>
      </c>
      <c r="BD398" s="23">
        <f>SUM(AF398:AI399)</f>
        <v>0</v>
      </c>
      <c r="BE398" s="23">
        <f>SUM(AJ398:AM399)</f>
        <v>0</v>
      </c>
      <c r="BF398" s="23">
        <f>SUM(AW398:BE398)</f>
        <v>0</v>
      </c>
      <c r="BG398" s="23">
        <f>SUM(AS398-BF398)</f>
        <v>0</v>
      </c>
      <c r="BH398" s="23">
        <f>SUM(AW398:BD398)</f>
        <v>0</v>
      </c>
      <c r="BJ398" s="23">
        <f t="shared" si="162"/>
        <v>0</v>
      </c>
      <c r="BK398" s="23">
        <f t="shared" si="163"/>
        <v>0</v>
      </c>
      <c r="BL398" s="23">
        <f t="shared" si="164"/>
        <v>0</v>
      </c>
      <c r="BM398" s="23">
        <f t="shared" si="165"/>
        <v>0</v>
      </c>
      <c r="BN398" s="23">
        <f t="shared" si="166"/>
        <v>0</v>
      </c>
      <c r="BO398" s="23">
        <f t="shared" si="167"/>
        <v>0</v>
      </c>
      <c r="BP398" s="23">
        <f t="shared" si="168"/>
        <v>0</v>
      </c>
      <c r="BQ398" s="23">
        <f t="shared" si="169"/>
        <v>0</v>
      </c>
      <c r="BR398" s="23">
        <f t="shared" si="181"/>
        <v>0</v>
      </c>
      <c r="BS398" s="23">
        <f t="shared" si="182"/>
        <v>0</v>
      </c>
      <c r="BT398" s="23">
        <f t="shared" si="183"/>
        <v>0</v>
      </c>
      <c r="BX398" s="73">
        <v>3452</v>
      </c>
      <c r="BY398" s="25" t="s">
        <v>1048</v>
      </c>
      <c r="BZ398" s="23">
        <f t="shared" si="170"/>
        <v>0</v>
      </c>
      <c r="CA398" s="130">
        <f t="shared" si="171"/>
        <v>0</v>
      </c>
      <c r="CB398" s="156">
        <f t="shared" si="172"/>
        <v>0</v>
      </c>
      <c r="CC398" s="156">
        <f t="shared" si="173"/>
        <v>0</v>
      </c>
      <c r="CD398" s="156">
        <f t="shared" si="174"/>
        <v>0</v>
      </c>
      <c r="CE398" s="156">
        <f t="shared" si="175"/>
        <v>0</v>
      </c>
      <c r="CG398" s="156">
        <f t="shared" si="176"/>
        <v>0</v>
      </c>
      <c r="CH398" s="156">
        <f t="shared" si="177"/>
        <v>0</v>
      </c>
      <c r="CJ398" s="204" t="str">
        <f t="shared" si="178"/>
        <v>ok</v>
      </c>
      <c r="CK398" s="205">
        <f t="shared" si="160"/>
        <v>0</v>
      </c>
      <c r="CL398">
        <f t="shared" si="184"/>
        <v>0</v>
      </c>
      <c r="CN398" s="216">
        <f t="shared" si="179"/>
        <v>0</v>
      </c>
      <c r="CO398" s="216">
        <f t="shared" si="180"/>
        <v>0</v>
      </c>
      <c r="CP398" s="216">
        <f t="shared" si="159"/>
        <v>0</v>
      </c>
      <c r="CQ398" s="156">
        <f t="shared" si="161"/>
        <v>0</v>
      </c>
    </row>
    <row r="399" spans="1:95" x14ac:dyDescent="0.2">
      <c r="A399" s="73">
        <v>3452</v>
      </c>
      <c r="B399" s="25" t="s">
        <v>1048</v>
      </c>
      <c r="C399" s="25" t="s">
        <v>703</v>
      </c>
      <c r="D399" s="78">
        <f t="array" ref="D399">SUM(IF('SAP report test'!$A$2:$A$2298=$A399,IF('SAP report test'!$D$2:$D$2298=D$3,'SAP report test'!$N$2:$N$2298)))-SUM(H399,L399,P399,T399,X399,AB399,AF399,AJ399,AN399)</f>
        <v>0</v>
      </c>
      <c r="E399" s="78">
        <f t="array" ref="E399">SUM(IF('SAP report test'!$A$2:$A$2298=$A399,IF('SAP report test'!$D$2:$D$2298=E$3,'SAP report test'!$N$2:$N$2298)))-SUM(I399,M399,Q399,U399,Y399,AC399,AG399,AK399,AO399)</f>
        <v>0</v>
      </c>
      <c r="F399" s="78">
        <f t="array" ref="F399">SUM(IF('SAP report test'!$A$2:$A$2298=$A399,IF('SAP report test'!$D$2:$D$2298=F$3,'SAP report test'!$N$2:$N$2298)))-SUM(J399,N399,R399,V399,Z399,AD399,AH399,AL399,AP399)</f>
        <v>0</v>
      </c>
      <c r="G399" s="78">
        <f t="array" ref="G399">SUM(IF('SAP report test'!$A$2:$A$2298=$A399,IF('SAP report test'!$D$2:$D$2298=G$3,'SAP report test'!$N$2:$N$2298)))-SUM(K399,O399,S399,W399,AA399,AE399,AI399,AM399,AQ399)</f>
        <v>0</v>
      </c>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S399" s="23"/>
      <c r="AT399" s="42"/>
      <c r="BJ399" s="23">
        <f t="shared" si="162"/>
        <v>0</v>
      </c>
      <c r="BK399" s="23">
        <f t="shared" si="163"/>
        <v>0</v>
      </c>
      <c r="BL399" s="23">
        <f t="shared" si="164"/>
        <v>0</v>
      </c>
      <c r="BM399" s="23">
        <f t="shared" si="165"/>
        <v>0</v>
      </c>
      <c r="BN399" s="23">
        <f t="shared" si="166"/>
        <v>0</v>
      </c>
      <c r="BO399" s="23">
        <f t="shared" si="167"/>
        <v>0</v>
      </c>
      <c r="BP399" s="23">
        <f t="shared" si="168"/>
        <v>0</v>
      </c>
      <c r="BQ399" s="23">
        <f t="shared" si="169"/>
        <v>0</v>
      </c>
      <c r="BR399" s="23">
        <f t="shared" si="181"/>
        <v>0</v>
      </c>
      <c r="BS399" s="23">
        <f t="shared" si="182"/>
        <v>0</v>
      </c>
      <c r="BT399" s="23">
        <f t="shared" si="183"/>
        <v>0</v>
      </c>
      <c r="BX399" s="73">
        <v>3452</v>
      </c>
      <c r="BY399" s="25" t="s">
        <v>1048</v>
      </c>
      <c r="BZ399" s="23">
        <f t="shared" si="170"/>
        <v>0</v>
      </c>
      <c r="CA399" s="130">
        <f t="shared" si="171"/>
        <v>0</v>
      </c>
      <c r="CB399" s="156">
        <f t="shared" si="172"/>
        <v>0</v>
      </c>
      <c r="CC399" s="156">
        <f t="shared" si="173"/>
        <v>0</v>
      </c>
      <c r="CD399" s="156">
        <f t="shared" si="174"/>
        <v>0</v>
      </c>
      <c r="CE399" s="156">
        <f t="shared" si="175"/>
        <v>0</v>
      </c>
      <c r="CG399" s="156">
        <f t="shared" si="176"/>
        <v>0</v>
      </c>
      <c r="CH399" s="156">
        <f t="shared" si="177"/>
        <v>0</v>
      </c>
      <c r="CJ399" s="204" t="str">
        <f t="shared" si="178"/>
        <v>ok</v>
      </c>
      <c r="CK399" s="205">
        <f t="shared" si="160"/>
        <v>0</v>
      </c>
      <c r="CL399">
        <f t="shared" si="184"/>
        <v>0</v>
      </c>
      <c r="CN399" s="216">
        <f t="shared" si="179"/>
        <v>0</v>
      </c>
      <c r="CO399" s="216">
        <f t="shared" si="180"/>
        <v>0</v>
      </c>
      <c r="CP399" s="216">
        <f t="shared" si="159"/>
        <v>0</v>
      </c>
      <c r="CQ399" s="156">
        <f t="shared" si="161"/>
        <v>0</v>
      </c>
    </row>
    <row r="400" spans="1:95" x14ac:dyDescent="0.2">
      <c r="A400" s="73">
        <v>3453</v>
      </c>
      <c r="B400" s="25" t="s">
        <v>1157</v>
      </c>
      <c r="C400" s="25" t="s">
        <v>702</v>
      </c>
      <c r="D400" s="78"/>
      <c r="E400" s="78"/>
      <c r="F400" s="78"/>
      <c r="G400" s="78"/>
      <c r="H400" s="147">
        <f t="array" ref="H400">SUM(IF('SAP report test'!$A$2:$A$2298=$A400,IF('SAP report test'!$D$2:$D$2298="CI04",'SAP report test'!$N$2:$N$2298)))</f>
        <v>0</v>
      </c>
      <c r="I400" s="148"/>
      <c r="J400" s="148"/>
      <c r="K400" s="149"/>
      <c r="L400" s="147">
        <f>SUMIF(Balances!$A$5:$A$313,$A400,Balances!$P$5:$P$313)-SUMIF(Funding!$A$6:$A$294,$A400,Funding!$D$6:$D$294)</f>
        <v>0</v>
      </c>
      <c r="M400" s="148"/>
      <c r="N400" s="148"/>
      <c r="O400" s="149"/>
      <c r="P400" s="147">
        <f>SUMIF(Balances!$A$5:$A$313,$A400,Balances!$Q$5:$Q$313)-SUMIF(Funding!$A$6:$A$294,$A400,Funding!$E$6:$E$294)</f>
        <v>0</v>
      </c>
      <c r="Q400" s="148"/>
      <c r="R400" s="148"/>
      <c r="S400" s="149"/>
      <c r="T400" s="147">
        <f>SUMIF(Balances!$A$5:$A$313,$A400,Balances!$R$5:$R$313)-SUMIF(Funding!$A$6:$A$294,$A400,Funding!$F$6:$F$294)</f>
        <v>0</v>
      </c>
      <c r="U400" s="148"/>
      <c r="V400" s="148"/>
      <c r="W400" s="149"/>
      <c r="X400" s="147">
        <f>SUMIF(Balances!$A$7:$A$313,$A400,Balances!$S$7:$S$313)</f>
        <v>0</v>
      </c>
      <c r="Y400" s="148"/>
      <c r="Z400" s="148"/>
      <c r="AA400" s="149"/>
      <c r="AB400" s="147">
        <f>SUMIF(Balances!$A$7:$A$313,$A400,Balances!$T$7:$T$313)</f>
        <v>0</v>
      </c>
      <c r="AC400" s="148"/>
      <c r="AD400" s="148"/>
      <c r="AE400" s="149"/>
      <c r="AF400" s="147"/>
      <c r="AG400" s="148"/>
      <c r="AH400" s="148"/>
      <c r="AI400" s="149"/>
      <c r="AJ400" s="147">
        <f t="array" ref="AJ400">SUM(IF('SAP report test'!$A$2:$A$2298=$A400,IF('SAP report test'!$D$2:$D$2298="CI03",'SAP report test'!$N$2:$N$2298)))+SUMIF(Balances!$A$7:$A$313,$A400,Balances!$V$7:$V$313)</f>
        <v>0</v>
      </c>
      <c r="AK400" s="148"/>
      <c r="AL400" s="148"/>
      <c r="AM400" s="149"/>
      <c r="AN400" s="147">
        <f>SUMIF(Balances!$A$5:$A$313,$A400,Balances!$O$5:$O$313)-SUMIF(Funding!$A$6:$A$294,$A400,Funding!$K$6:$K$294)</f>
        <v>0</v>
      </c>
      <c r="AO400" s="148"/>
      <c r="AP400" s="148"/>
      <c r="AQ400" s="149"/>
      <c r="AS400" s="23">
        <f>SUM(D400:AQ401)</f>
        <v>0</v>
      </c>
      <c r="AT400" s="42"/>
      <c r="AU400" s="23">
        <f>SUM(AS400:AT400)</f>
        <v>0</v>
      </c>
      <c r="AW400" s="23">
        <f>SUM(AN400:AQ401)</f>
        <v>0</v>
      </c>
      <c r="AX400" s="23">
        <f>SUM(H400:K401)</f>
        <v>0</v>
      </c>
      <c r="AY400" s="23">
        <f>SUM(L400:O401)</f>
        <v>0</v>
      </c>
      <c r="AZ400" s="23">
        <f>SUM(P400:S401)</f>
        <v>0</v>
      </c>
      <c r="BA400" s="23">
        <f>SUM(T400:W401)</f>
        <v>0</v>
      </c>
      <c r="BB400" s="23">
        <f>SUM(X400:AA401)</f>
        <v>0</v>
      </c>
      <c r="BC400" s="23">
        <f>SUM(AB400:AE401)</f>
        <v>0</v>
      </c>
      <c r="BD400" s="23">
        <f>SUM(AF400:AI401)</f>
        <v>0</v>
      </c>
      <c r="BE400" s="23">
        <f>SUM(AJ400:AM401)</f>
        <v>0</v>
      </c>
      <c r="BF400" s="23">
        <f>SUM(AW400:BE400)</f>
        <v>0</v>
      </c>
      <c r="BG400" s="23">
        <f>SUM(AS400-BF400)</f>
        <v>0</v>
      </c>
      <c r="BH400" s="23">
        <f>SUM(AW400:BD400)</f>
        <v>0</v>
      </c>
      <c r="BJ400" s="23">
        <f t="shared" si="162"/>
        <v>0</v>
      </c>
      <c r="BK400" s="23">
        <f t="shared" si="163"/>
        <v>0</v>
      </c>
      <c r="BL400" s="23">
        <f t="shared" si="164"/>
        <v>0</v>
      </c>
      <c r="BM400" s="23">
        <f t="shared" si="165"/>
        <v>0</v>
      </c>
      <c r="BN400" s="23">
        <f t="shared" si="166"/>
        <v>0</v>
      </c>
      <c r="BO400" s="23">
        <f t="shared" si="167"/>
        <v>0</v>
      </c>
      <c r="BP400" s="23">
        <f t="shared" si="168"/>
        <v>0</v>
      </c>
      <c r="BQ400" s="23">
        <f t="shared" si="169"/>
        <v>0</v>
      </c>
      <c r="BR400" s="23">
        <f t="shared" si="181"/>
        <v>0</v>
      </c>
      <c r="BS400" s="23">
        <f t="shared" si="182"/>
        <v>0</v>
      </c>
      <c r="BT400" s="23">
        <f t="shared" si="183"/>
        <v>0</v>
      </c>
      <c r="BX400" s="73">
        <v>3453</v>
      </c>
      <c r="BY400" s="25" t="s">
        <v>1157</v>
      </c>
      <c r="BZ400" s="23">
        <f t="shared" si="170"/>
        <v>0</v>
      </c>
      <c r="CA400" s="130">
        <f t="shared" si="171"/>
        <v>0</v>
      </c>
      <c r="CB400" s="156">
        <f t="shared" si="172"/>
        <v>0</v>
      </c>
      <c r="CC400" s="156">
        <f t="shared" si="173"/>
        <v>0</v>
      </c>
      <c r="CD400" s="156">
        <f t="shared" si="174"/>
        <v>0</v>
      </c>
      <c r="CE400" s="156">
        <f t="shared" si="175"/>
        <v>0</v>
      </c>
      <c r="CG400" s="156">
        <f t="shared" si="176"/>
        <v>0</v>
      </c>
      <c r="CH400" s="156">
        <f t="shared" si="177"/>
        <v>0</v>
      </c>
      <c r="CJ400" s="204" t="str">
        <f t="shared" si="178"/>
        <v>ok</v>
      </c>
      <c r="CK400" s="205">
        <f t="shared" si="160"/>
        <v>0</v>
      </c>
      <c r="CL400">
        <f t="shared" si="184"/>
        <v>0</v>
      </c>
      <c r="CN400" s="216">
        <f t="shared" si="179"/>
        <v>0</v>
      </c>
      <c r="CO400" s="216">
        <f t="shared" si="180"/>
        <v>0</v>
      </c>
      <c r="CP400" s="216">
        <f t="shared" si="159"/>
        <v>0</v>
      </c>
      <c r="CQ400" s="156">
        <f t="shared" si="161"/>
        <v>0</v>
      </c>
    </row>
    <row r="401" spans="1:95" x14ac:dyDescent="0.2">
      <c r="A401" s="73">
        <v>3453</v>
      </c>
      <c r="B401" s="25" t="s">
        <v>1157</v>
      </c>
      <c r="C401" s="25" t="s">
        <v>703</v>
      </c>
      <c r="D401" s="78">
        <f t="array" ref="D401">SUM(IF('SAP report test'!$A$2:$A$2298=$A401,IF('SAP report test'!$D$2:$D$2298=D$3,'SAP report test'!$N$2:$N$2298)))-SUM(H401,L401,P401,T401,X401,AB401,AF401,AJ401,AN401)</f>
        <v>0</v>
      </c>
      <c r="E401" s="78">
        <f t="array" ref="E401">SUM(IF('SAP report test'!$A$2:$A$2298=$A401,IF('SAP report test'!$D$2:$D$2298=E$3,'SAP report test'!$N$2:$N$2298)))-SUM(I401,M401,Q401,U401,Y401,AC401,AG401,AK401,AO401)</f>
        <v>0</v>
      </c>
      <c r="F401" s="78">
        <f t="array" ref="F401">SUM(IF('SAP report test'!$A$2:$A$2298=$A401,IF('SAP report test'!$D$2:$D$2298=F$3,'SAP report test'!$N$2:$N$2298)))-SUM(J401,N401,R401,V401,Z401,AD401,AH401,AL401,AP401)</f>
        <v>0</v>
      </c>
      <c r="G401" s="78">
        <f t="array" ref="G401">SUM(IF('SAP report test'!$A$2:$A$2298=$A401,IF('SAP report test'!$D$2:$D$2298=G$3,'SAP report test'!$N$2:$N$2298)))-SUM(K401,O401,S401,W401,AA401,AE401,AI401,AM401,AQ401)</f>
        <v>0</v>
      </c>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S401" s="23"/>
      <c r="AT401" s="42"/>
      <c r="BJ401" s="23">
        <f t="shared" si="162"/>
        <v>0</v>
      </c>
      <c r="BK401" s="23">
        <f t="shared" si="163"/>
        <v>0</v>
      </c>
      <c r="BL401" s="23">
        <f t="shared" si="164"/>
        <v>0</v>
      </c>
      <c r="BM401" s="23">
        <f t="shared" si="165"/>
        <v>0</v>
      </c>
      <c r="BN401" s="23">
        <f t="shared" si="166"/>
        <v>0</v>
      </c>
      <c r="BO401" s="23">
        <f t="shared" si="167"/>
        <v>0</v>
      </c>
      <c r="BP401" s="23">
        <f t="shared" si="168"/>
        <v>0</v>
      </c>
      <c r="BQ401" s="23">
        <f t="shared" si="169"/>
        <v>0</v>
      </c>
      <c r="BR401" s="23">
        <f t="shared" si="181"/>
        <v>0</v>
      </c>
      <c r="BS401" s="23">
        <f t="shared" si="182"/>
        <v>0</v>
      </c>
      <c r="BT401" s="23">
        <f t="shared" si="183"/>
        <v>0</v>
      </c>
      <c r="BX401" s="73">
        <v>3453</v>
      </c>
      <c r="BY401" s="25" t="s">
        <v>1157</v>
      </c>
      <c r="BZ401" s="23">
        <f t="shared" si="170"/>
        <v>0</v>
      </c>
      <c r="CA401" s="130">
        <f t="shared" si="171"/>
        <v>0</v>
      </c>
      <c r="CB401" s="156">
        <f t="shared" si="172"/>
        <v>0</v>
      </c>
      <c r="CC401" s="156">
        <f t="shared" si="173"/>
        <v>0</v>
      </c>
      <c r="CD401" s="156">
        <f t="shared" si="174"/>
        <v>0</v>
      </c>
      <c r="CE401" s="156">
        <f t="shared" si="175"/>
        <v>0</v>
      </c>
      <c r="CG401" s="156">
        <f t="shared" si="176"/>
        <v>0</v>
      </c>
      <c r="CH401" s="156">
        <f t="shared" si="177"/>
        <v>0</v>
      </c>
      <c r="CJ401" s="204" t="str">
        <f t="shared" si="178"/>
        <v>ok</v>
      </c>
      <c r="CK401" s="205">
        <f t="shared" si="160"/>
        <v>0</v>
      </c>
      <c r="CL401">
        <f t="shared" si="184"/>
        <v>0</v>
      </c>
      <c r="CN401" s="216">
        <f t="shared" si="179"/>
        <v>0</v>
      </c>
      <c r="CO401" s="216">
        <f t="shared" si="180"/>
        <v>0</v>
      </c>
      <c r="CP401" s="216">
        <f t="shared" si="159"/>
        <v>0</v>
      </c>
      <c r="CQ401" s="156">
        <f t="shared" si="161"/>
        <v>0</v>
      </c>
    </row>
    <row r="402" spans="1:95" x14ac:dyDescent="0.2">
      <c r="A402" s="73">
        <v>3500</v>
      </c>
      <c r="B402" s="25" t="s">
        <v>1049</v>
      </c>
      <c r="C402" s="25" t="s">
        <v>702</v>
      </c>
      <c r="D402" s="78"/>
      <c r="E402" s="78"/>
      <c r="F402" s="78"/>
      <c r="G402" s="78"/>
      <c r="H402" s="147">
        <f t="array" ref="H402">SUM(IF('SAP report test'!$A$2:$A$2298=$A402,IF('SAP report test'!$D$2:$D$2298="CI04",'SAP report test'!$N$2:$N$2298)))</f>
        <v>0</v>
      </c>
      <c r="I402" s="148"/>
      <c r="J402" s="148"/>
      <c r="K402" s="149"/>
      <c r="L402" s="147">
        <f>SUMIF(Balances!$A$5:$A$313,$A402,Balances!$P$5:$P$313)-SUMIF(Funding!$A$6:$A$294,$A402,Funding!$D$6:$D$294)</f>
        <v>0</v>
      </c>
      <c r="M402" s="148"/>
      <c r="N402" s="148"/>
      <c r="O402" s="149"/>
      <c r="P402" s="147">
        <f>SUMIF(Balances!$A$5:$A$313,$A402,Balances!$Q$5:$Q$313)-SUMIF(Funding!$A$6:$A$294,$A402,Funding!$E$6:$E$294)</f>
        <v>0</v>
      </c>
      <c r="Q402" s="148"/>
      <c r="R402" s="148"/>
      <c r="S402" s="149"/>
      <c r="T402" s="147">
        <f>SUMIF(Balances!$A$5:$A$313,$A402,Balances!$R$5:$R$313)-SUMIF(Funding!$A$6:$A$294,$A402,Funding!$F$6:$F$294)</f>
        <v>0</v>
      </c>
      <c r="U402" s="148"/>
      <c r="V402" s="148"/>
      <c r="W402" s="149"/>
      <c r="X402" s="147">
        <f>SUMIF(Balances!$A$7:$A$313,$A402,Balances!$S$7:$S$313)</f>
        <v>0</v>
      </c>
      <c r="Y402" s="148"/>
      <c r="Z402" s="148"/>
      <c r="AA402" s="149"/>
      <c r="AB402" s="147">
        <f>SUMIF(Balances!$A$7:$A$313,$A402,Balances!$T$7:$T$313)</f>
        <v>0</v>
      </c>
      <c r="AC402" s="148"/>
      <c r="AD402" s="148"/>
      <c r="AE402" s="149"/>
      <c r="AF402" s="147"/>
      <c r="AG402" s="148"/>
      <c r="AH402" s="148"/>
      <c r="AI402" s="149"/>
      <c r="AJ402" s="147">
        <f t="array" ref="AJ402">SUM(IF('SAP report test'!$A$2:$A$2298=$A402,IF('SAP report test'!$D$2:$D$2298="CI03",'SAP report test'!$N$2:$N$2298)))+SUMIF(Balances!$A$7:$A$313,$A402,Balances!$V$7:$V$313)</f>
        <v>0</v>
      </c>
      <c r="AK402" s="148"/>
      <c r="AL402" s="148"/>
      <c r="AM402" s="149"/>
      <c r="AN402" s="147">
        <f>SUMIF(Balances!$A$5:$A$313,$A402,Balances!$O$5:$O$313)-SUMIF(Funding!$A$6:$A$294,$A402,Funding!$K$6:$K$294)</f>
        <v>0</v>
      </c>
      <c r="AO402" s="148"/>
      <c r="AP402" s="148"/>
      <c r="AQ402" s="149"/>
      <c r="AS402" s="23">
        <f>SUM(D402:AQ403)</f>
        <v>0</v>
      </c>
      <c r="AT402" s="42"/>
      <c r="AU402" s="23">
        <f>SUM(AS402:AT402)</f>
        <v>0</v>
      </c>
      <c r="AW402" s="23">
        <f>SUM(AN402:AQ403)</f>
        <v>0</v>
      </c>
      <c r="AX402" s="23">
        <f>SUM(H402:K403)</f>
        <v>0</v>
      </c>
      <c r="AY402" s="23">
        <f>SUM(L402:O403)</f>
        <v>0</v>
      </c>
      <c r="AZ402" s="23">
        <f>SUM(P402:S403)</f>
        <v>0</v>
      </c>
      <c r="BA402" s="23">
        <f>SUM(T402:W403)</f>
        <v>0</v>
      </c>
      <c r="BB402" s="23">
        <f>SUM(X402:AA403)</f>
        <v>0</v>
      </c>
      <c r="BC402" s="23">
        <f>SUM(AB402:AE403)</f>
        <v>0</v>
      </c>
      <c r="BD402" s="23">
        <f>SUM(AF402:AI403)</f>
        <v>0</v>
      </c>
      <c r="BE402" s="23">
        <f>SUM(AJ402:AM403)</f>
        <v>0</v>
      </c>
      <c r="BF402" s="23">
        <f>SUM(AW402:BE402)</f>
        <v>0</v>
      </c>
      <c r="BG402" s="23">
        <f>SUM(AS402-BF402)</f>
        <v>0</v>
      </c>
      <c r="BH402" s="23">
        <f>SUM(AW402:BD402)</f>
        <v>0</v>
      </c>
      <c r="BJ402" s="23">
        <f t="shared" si="162"/>
        <v>0</v>
      </c>
      <c r="BK402" s="23">
        <f t="shared" si="163"/>
        <v>0</v>
      </c>
      <c r="BL402" s="23">
        <f t="shared" si="164"/>
        <v>0</v>
      </c>
      <c r="BM402" s="23">
        <f t="shared" si="165"/>
        <v>0</v>
      </c>
      <c r="BN402" s="23">
        <f t="shared" si="166"/>
        <v>0</v>
      </c>
      <c r="BO402" s="23">
        <f t="shared" si="167"/>
        <v>0</v>
      </c>
      <c r="BP402" s="23">
        <f t="shared" si="168"/>
        <v>0</v>
      </c>
      <c r="BQ402" s="23">
        <f t="shared" si="169"/>
        <v>0</v>
      </c>
      <c r="BR402" s="23">
        <f t="shared" si="181"/>
        <v>0</v>
      </c>
      <c r="BS402" s="23">
        <f t="shared" si="182"/>
        <v>0</v>
      </c>
      <c r="BT402" s="23">
        <f t="shared" si="183"/>
        <v>0</v>
      </c>
      <c r="BX402" s="73">
        <v>3500</v>
      </c>
      <c r="BY402" s="25" t="s">
        <v>1049</v>
      </c>
      <c r="BZ402" s="23">
        <f t="shared" si="170"/>
        <v>0</v>
      </c>
      <c r="CA402" s="130">
        <f t="shared" si="171"/>
        <v>0</v>
      </c>
      <c r="CB402" s="156">
        <f t="shared" si="172"/>
        <v>0</v>
      </c>
      <c r="CC402" s="156">
        <f t="shared" si="173"/>
        <v>0</v>
      </c>
      <c r="CD402" s="156">
        <f t="shared" si="174"/>
        <v>0</v>
      </c>
      <c r="CE402" s="156">
        <f t="shared" si="175"/>
        <v>0</v>
      </c>
      <c r="CG402" s="156">
        <f t="shared" si="176"/>
        <v>0</v>
      </c>
      <c r="CH402" s="156">
        <f t="shared" si="177"/>
        <v>0</v>
      </c>
      <c r="CJ402" s="204" t="str">
        <f t="shared" si="178"/>
        <v>ok</v>
      </c>
      <c r="CK402" s="205">
        <f t="shared" si="160"/>
        <v>0</v>
      </c>
      <c r="CL402">
        <f t="shared" si="184"/>
        <v>0</v>
      </c>
      <c r="CN402" s="216">
        <f t="shared" si="179"/>
        <v>0</v>
      </c>
      <c r="CO402" s="216">
        <f t="shared" si="180"/>
        <v>0</v>
      </c>
      <c r="CP402" s="216">
        <f t="shared" si="159"/>
        <v>0</v>
      </c>
      <c r="CQ402" s="156">
        <f t="shared" si="161"/>
        <v>0</v>
      </c>
    </row>
    <row r="403" spans="1:95" x14ac:dyDescent="0.2">
      <c r="A403" s="73">
        <v>3500</v>
      </c>
      <c r="B403" s="25" t="s">
        <v>1049</v>
      </c>
      <c r="C403" s="25" t="s">
        <v>703</v>
      </c>
      <c r="D403" s="78">
        <f t="array" ref="D403">SUM(IF('SAP report test'!$A$2:$A$2298=$A403,IF('SAP report test'!$D$2:$D$2298=D$3,'SAP report test'!$N$2:$N$2298)))-SUM(H403,L403,P403,T403,X403,AB403,AF403,AJ403,AN403)</f>
        <v>0</v>
      </c>
      <c r="E403" s="78">
        <f t="array" ref="E403">SUM(IF('SAP report test'!$A$2:$A$2298=$A403,IF('SAP report test'!$D$2:$D$2298=E$3,'SAP report test'!$N$2:$N$2298)))-SUM(I403,M403,Q403,U403,Y403,AC403,AG403,AK403,AO403)</f>
        <v>0</v>
      </c>
      <c r="F403" s="78">
        <f t="array" ref="F403">SUM(IF('SAP report test'!$A$2:$A$2298=$A403,IF('SAP report test'!$D$2:$D$2298=F$3,'SAP report test'!$N$2:$N$2298)))-SUM(J403,N403,R403,V403,Z403,AD403,AH403,AL403,AP403)</f>
        <v>0</v>
      </c>
      <c r="G403" s="78">
        <f t="array" ref="G403">SUM(IF('SAP report test'!$A$2:$A$2298=$A403,IF('SAP report test'!$D$2:$D$2298=G$3,'SAP report test'!$N$2:$N$2298)))-SUM(K403,O403,S403,W403,AA403,AE403,AI403,AM403,AQ403)</f>
        <v>0</v>
      </c>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S403" s="23"/>
      <c r="AT403" s="42"/>
      <c r="BJ403" s="23">
        <f t="shared" si="162"/>
        <v>0</v>
      </c>
      <c r="BK403" s="23">
        <f t="shared" si="163"/>
        <v>0</v>
      </c>
      <c r="BL403" s="23">
        <f t="shared" si="164"/>
        <v>0</v>
      </c>
      <c r="BM403" s="23">
        <f t="shared" si="165"/>
        <v>0</v>
      </c>
      <c r="BN403" s="23">
        <f t="shared" si="166"/>
        <v>0</v>
      </c>
      <c r="BO403" s="23">
        <f t="shared" si="167"/>
        <v>0</v>
      </c>
      <c r="BP403" s="23">
        <f t="shared" si="168"/>
        <v>0</v>
      </c>
      <c r="BQ403" s="23">
        <f t="shared" si="169"/>
        <v>0</v>
      </c>
      <c r="BR403" s="23">
        <f t="shared" si="181"/>
        <v>0</v>
      </c>
      <c r="BS403" s="23">
        <f t="shared" si="182"/>
        <v>0</v>
      </c>
      <c r="BT403" s="23">
        <f t="shared" si="183"/>
        <v>0</v>
      </c>
      <c r="BX403" s="94">
        <v>3500</v>
      </c>
      <c r="BY403" s="93" t="s">
        <v>1049</v>
      </c>
      <c r="BZ403" s="23">
        <f t="shared" si="170"/>
        <v>0</v>
      </c>
      <c r="CA403" s="130">
        <f t="shared" si="171"/>
        <v>0</v>
      </c>
      <c r="CB403" s="156">
        <f t="shared" si="172"/>
        <v>0</v>
      </c>
      <c r="CC403" s="156">
        <f t="shared" si="173"/>
        <v>0</v>
      </c>
      <c r="CD403" s="156">
        <f t="shared" si="174"/>
        <v>0</v>
      </c>
      <c r="CE403" s="156">
        <f t="shared" si="175"/>
        <v>0</v>
      </c>
      <c r="CG403" s="156">
        <f t="shared" si="176"/>
        <v>0</v>
      </c>
      <c r="CH403" s="156">
        <f t="shared" si="177"/>
        <v>0</v>
      </c>
      <c r="CJ403" s="204" t="str">
        <f t="shared" si="178"/>
        <v>ok</v>
      </c>
      <c r="CK403" s="205">
        <f t="shared" si="160"/>
        <v>0</v>
      </c>
      <c r="CL403">
        <f t="shared" si="184"/>
        <v>0</v>
      </c>
      <c r="CN403" s="216">
        <f t="shared" si="179"/>
        <v>0</v>
      </c>
      <c r="CO403" s="216">
        <f t="shared" si="180"/>
        <v>0</v>
      </c>
      <c r="CP403" s="216">
        <f t="shared" si="159"/>
        <v>0</v>
      </c>
      <c r="CQ403" s="156">
        <f t="shared" si="161"/>
        <v>0</v>
      </c>
    </row>
    <row r="404" spans="1:95" x14ac:dyDescent="0.2">
      <c r="A404" s="73">
        <v>3505</v>
      </c>
      <c r="B404" s="25" t="s">
        <v>1050</v>
      </c>
      <c r="C404" s="25" t="s">
        <v>702</v>
      </c>
      <c r="D404" s="78"/>
      <c r="E404" s="78"/>
      <c r="F404" s="78"/>
      <c r="G404" s="78"/>
      <c r="H404" s="147">
        <f t="array" ref="H404">SUM(IF('SAP report test'!$A$2:$A$2298=$A404,IF('SAP report test'!$D$2:$D$2298="CI04",'SAP report test'!$N$2:$N$2298)))</f>
        <v>0</v>
      </c>
      <c r="I404" s="148"/>
      <c r="J404" s="148"/>
      <c r="K404" s="149"/>
      <c r="L404" s="147">
        <f>SUMIF(Balances!$A$5:$A$313,$A404,Balances!$P$5:$P$313)-SUMIF(Funding!$A$6:$A$294,$A404,Funding!$D$6:$D$294)</f>
        <v>0</v>
      </c>
      <c r="M404" s="148"/>
      <c r="N404" s="148"/>
      <c r="O404" s="149"/>
      <c r="P404" s="147">
        <f>SUMIF(Balances!$A$5:$A$313,$A404,Balances!$Q$5:$Q$313)-SUMIF(Funding!$A$6:$A$294,$A404,Funding!$E$6:$E$294)</f>
        <v>0</v>
      </c>
      <c r="Q404" s="148"/>
      <c r="R404" s="148"/>
      <c r="S404" s="149"/>
      <c r="T404" s="147">
        <f>SUMIF(Balances!$A$5:$A$313,$A404,Balances!$R$5:$R$313)-SUMIF(Funding!$A$6:$A$294,$A404,Funding!$F$6:$F$294)</f>
        <v>0</v>
      </c>
      <c r="U404" s="148"/>
      <c r="V404" s="148"/>
      <c r="W404" s="149"/>
      <c r="X404" s="147">
        <f>SUMIF(Balances!$A$7:$A$313,$A404,Balances!$S$7:$S$313)</f>
        <v>0</v>
      </c>
      <c r="Y404" s="148"/>
      <c r="Z404" s="148"/>
      <c r="AA404" s="149"/>
      <c r="AB404" s="147">
        <f>SUMIF(Balances!$A$7:$A$313,$A404,Balances!$T$7:$T$313)</f>
        <v>0</v>
      </c>
      <c r="AC404" s="148"/>
      <c r="AD404" s="148"/>
      <c r="AE404" s="149"/>
      <c r="AF404" s="147"/>
      <c r="AG404" s="148"/>
      <c r="AH404" s="148"/>
      <c r="AI404" s="149"/>
      <c r="AJ404" s="147">
        <f t="array" ref="AJ404">SUM(IF('SAP report test'!$A$2:$A$2298=$A404,IF('SAP report test'!$D$2:$D$2298="CI03",'SAP report test'!$N$2:$N$2298)))+SUMIF(Balances!$A$7:$A$313,$A404,Balances!$V$7:$V$313)</f>
        <v>0</v>
      </c>
      <c r="AK404" s="148"/>
      <c r="AL404" s="148"/>
      <c r="AM404" s="149"/>
      <c r="AN404" s="147">
        <f>SUMIF(Balances!$A$5:$A$313,$A404,Balances!$O$5:$O$313)-SUMIF(Funding!$A$6:$A$294,$A404,Funding!$K$6:$K$294)</f>
        <v>0</v>
      </c>
      <c r="AO404" s="148"/>
      <c r="AP404" s="148"/>
      <c r="AQ404" s="149"/>
      <c r="AS404" s="23">
        <f>SUM(D404:AQ405)</f>
        <v>0</v>
      </c>
      <c r="AT404" s="130"/>
      <c r="AU404" s="23">
        <f>SUM(AS404:AT404)</f>
        <v>0</v>
      </c>
      <c r="AW404" s="23">
        <f>SUM(AN404:AQ405)</f>
        <v>0</v>
      </c>
      <c r="AX404" s="23">
        <f>SUM(H404:K405)</f>
        <v>0</v>
      </c>
      <c r="AY404" s="23">
        <f>SUM(L404:O405)</f>
        <v>0</v>
      </c>
      <c r="AZ404" s="23">
        <f>SUM(P404:S405)</f>
        <v>0</v>
      </c>
      <c r="BA404" s="23">
        <f>SUM(T404:W405)</f>
        <v>0</v>
      </c>
      <c r="BB404" s="23">
        <f>SUM(X404:AA405)</f>
        <v>0</v>
      </c>
      <c r="BC404" s="23">
        <f>SUM(AB404:AE405)</f>
        <v>0</v>
      </c>
      <c r="BD404" s="23">
        <f>SUM(AF404:AI405)</f>
        <v>0</v>
      </c>
      <c r="BE404" s="23">
        <f>SUM(AJ404:AM405)</f>
        <v>0</v>
      </c>
      <c r="BF404" s="23">
        <f>SUM(AW404:BE404)</f>
        <v>0</v>
      </c>
      <c r="BG404" s="23">
        <f>SUM(AS404-BF404)</f>
        <v>0</v>
      </c>
      <c r="BH404" s="23">
        <f>SUM(AW404:BD404)</f>
        <v>0</v>
      </c>
      <c r="BJ404" s="23">
        <f t="shared" si="162"/>
        <v>0</v>
      </c>
      <c r="BK404" s="23">
        <f t="shared" si="163"/>
        <v>0</v>
      </c>
      <c r="BL404" s="23">
        <f t="shared" si="164"/>
        <v>0</v>
      </c>
      <c r="BM404" s="23">
        <f t="shared" si="165"/>
        <v>0</v>
      </c>
      <c r="BN404" s="23">
        <f t="shared" si="166"/>
        <v>0</v>
      </c>
      <c r="BO404" s="23">
        <f t="shared" si="167"/>
        <v>0</v>
      </c>
      <c r="BP404" s="23">
        <f t="shared" si="168"/>
        <v>0</v>
      </c>
      <c r="BQ404" s="23">
        <f t="shared" si="169"/>
        <v>0</v>
      </c>
      <c r="BR404" s="23">
        <f t="shared" si="181"/>
        <v>0</v>
      </c>
      <c r="BS404" s="23">
        <f t="shared" si="182"/>
        <v>0</v>
      </c>
      <c r="BT404" s="23">
        <f t="shared" si="183"/>
        <v>0</v>
      </c>
      <c r="BX404" s="73">
        <v>3505</v>
      </c>
      <c r="BY404" s="25" t="s">
        <v>1050</v>
      </c>
      <c r="BZ404" s="23">
        <f t="shared" si="170"/>
        <v>0</v>
      </c>
      <c r="CA404" s="130">
        <f t="shared" si="171"/>
        <v>0</v>
      </c>
      <c r="CB404" s="156">
        <f t="shared" si="172"/>
        <v>0</v>
      </c>
      <c r="CC404" s="156">
        <f t="shared" si="173"/>
        <v>0</v>
      </c>
      <c r="CD404" s="156">
        <f t="shared" si="174"/>
        <v>0</v>
      </c>
      <c r="CE404" s="156">
        <f t="shared" si="175"/>
        <v>0</v>
      </c>
      <c r="CG404" s="156">
        <f t="shared" si="176"/>
        <v>0</v>
      </c>
      <c r="CH404" s="156">
        <f t="shared" si="177"/>
        <v>0</v>
      </c>
      <c r="CJ404" s="204" t="str">
        <f t="shared" si="178"/>
        <v>ok</v>
      </c>
      <c r="CK404" s="205">
        <f t="shared" si="160"/>
        <v>0</v>
      </c>
      <c r="CL404">
        <f t="shared" si="184"/>
        <v>0</v>
      </c>
      <c r="CN404" s="216">
        <f t="shared" si="179"/>
        <v>0</v>
      </c>
      <c r="CO404" s="216">
        <f t="shared" si="180"/>
        <v>0</v>
      </c>
      <c r="CP404" s="216">
        <f t="shared" si="159"/>
        <v>0</v>
      </c>
      <c r="CQ404" s="156">
        <f t="shared" si="161"/>
        <v>0</v>
      </c>
    </row>
    <row r="405" spans="1:95" x14ac:dyDescent="0.2">
      <c r="A405" s="73">
        <v>3505</v>
      </c>
      <c r="B405" s="25" t="s">
        <v>1050</v>
      </c>
      <c r="C405" s="25" t="s">
        <v>703</v>
      </c>
      <c r="D405" s="78">
        <f t="array" ref="D405">SUM(IF('SAP report test'!$A$2:$A$2298=$A405,IF('SAP report test'!$D$2:$D$2298=D$3,'SAP report test'!$N$2:$N$2298)))-SUM(H405,L405,P405,T405,X405,AB405,AF405,AJ405,AN405)</f>
        <v>0</v>
      </c>
      <c r="E405" s="78">
        <f t="array" ref="E405">SUM(IF('SAP report test'!$A$2:$A$2298=$A405,IF('SAP report test'!$D$2:$D$2298=E$3,'SAP report test'!$N$2:$N$2298)))-SUM(I405,M405,Q405,U405,Y405,AC405,AG405,AK405,AO405)</f>
        <v>0</v>
      </c>
      <c r="F405" s="78">
        <f t="array" ref="F405">SUM(IF('SAP report test'!$A$2:$A$2298=$A405,IF('SAP report test'!$D$2:$D$2298=F$3,'SAP report test'!$N$2:$N$2298)))-SUM(J405,N405,R405,V405,Z405,AD405,AH405,AL405,AP405)</f>
        <v>0</v>
      </c>
      <c r="G405" s="78">
        <f t="array" ref="G405">SUM(IF('SAP report test'!$A$2:$A$2298=$A405,IF('SAP report test'!$D$2:$D$2298=G$3,'SAP report test'!$N$2:$N$2298)))-SUM(K405,O405,S405,W405,AA405,AE405,AI405,AM405,AQ405)</f>
        <v>0</v>
      </c>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S405" s="23"/>
      <c r="AT405" s="42"/>
      <c r="BJ405" s="23">
        <f t="shared" si="162"/>
        <v>0</v>
      </c>
      <c r="BK405" s="23">
        <f t="shared" si="163"/>
        <v>0</v>
      </c>
      <c r="BL405" s="23">
        <f t="shared" si="164"/>
        <v>0</v>
      </c>
      <c r="BM405" s="23">
        <f t="shared" si="165"/>
        <v>0</v>
      </c>
      <c r="BN405" s="23">
        <f t="shared" si="166"/>
        <v>0</v>
      </c>
      <c r="BO405" s="23">
        <f t="shared" si="167"/>
        <v>0</v>
      </c>
      <c r="BP405" s="23">
        <f t="shared" si="168"/>
        <v>0</v>
      </c>
      <c r="BQ405" s="23">
        <f t="shared" si="169"/>
        <v>0</v>
      </c>
      <c r="BR405" s="23">
        <f t="shared" si="181"/>
        <v>0</v>
      </c>
      <c r="BS405" s="23">
        <f t="shared" si="182"/>
        <v>0</v>
      </c>
      <c r="BT405" s="23">
        <f t="shared" si="183"/>
        <v>0</v>
      </c>
      <c r="BX405" s="73">
        <v>3505</v>
      </c>
      <c r="BY405" s="25" t="s">
        <v>1050</v>
      </c>
      <c r="BZ405" s="23">
        <f t="shared" si="170"/>
        <v>0</v>
      </c>
      <c r="CA405" s="130">
        <f t="shared" si="171"/>
        <v>0</v>
      </c>
      <c r="CB405" s="156">
        <f t="shared" si="172"/>
        <v>0</v>
      </c>
      <c r="CC405" s="156">
        <f t="shared" si="173"/>
        <v>0</v>
      </c>
      <c r="CD405" s="156">
        <f t="shared" si="174"/>
        <v>0</v>
      </c>
      <c r="CE405" s="156">
        <f t="shared" si="175"/>
        <v>0</v>
      </c>
      <c r="CG405" s="156">
        <f t="shared" si="176"/>
        <v>0</v>
      </c>
      <c r="CH405" s="156">
        <f t="shared" si="177"/>
        <v>0</v>
      </c>
      <c r="CJ405" s="204" t="str">
        <f t="shared" si="178"/>
        <v>ok</v>
      </c>
      <c r="CK405" s="205">
        <f t="shared" si="160"/>
        <v>0</v>
      </c>
      <c r="CL405">
        <f t="shared" si="184"/>
        <v>0</v>
      </c>
      <c r="CN405" s="216">
        <f t="shared" si="179"/>
        <v>0</v>
      </c>
      <c r="CO405" s="216">
        <f t="shared" si="180"/>
        <v>0</v>
      </c>
      <c r="CP405" s="216">
        <f t="shared" si="159"/>
        <v>0</v>
      </c>
      <c r="CQ405" s="156">
        <f t="shared" si="161"/>
        <v>0</v>
      </c>
    </row>
    <row r="406" spans="1:95" x14ac:dyDescent="0.2">
      <c r="A406" s="73">
        <v>3550</v>
      </c>
      <c r="B406" s="25" t="s">
        <v>1158</v>
      </c>
      <c r="C406" s="25" t="s">
        <v>702</v>
      </c>
      <c r="D406" s="78"/>
      <c r="E406" s="78"/>
      <c r="F406" s="78"/>
      <c r="G406" s="78"/>
      <c r="H406" s="147">
        <f t="array" ref="H406">SUM(IF('SAP report test'!$A$2:$A$2298=$A406,IF('SAP report test'!$D$2:$D$2298="CI04",'SAP report test'!$N$2:$N$2298)))</f>
        <v>0</v>
      </c>
      <c r="I406" s="148"/>
      <c r="J406" s="148"/>
      <c r="K406" s="149"/>
      <c r="L406" s="147">
        <f>SUMIF(Balances!$A$5:$A$313,$A406,Balances!$P$5:$P$313)-SUMIF(Funding!$A$6:$A$294,$A406,Funding!$D$6:$D$294)</f>
        <v>0</v>
      </c>
      <c r="M406" s="148"/>
      <c r="N406" s="148"/>
      <c r="O406" s="149"/>
      <c r="P406" s="147">
        <f>SUMIF(Balances!$A$5:$A$313,$A406,Balances!$Q$5:$Q$313)-SUMIF(Funding!$A$6:$A$294,$A406,Funding!$E$6:$E$294)</f>
        <v>0</v>
      </c>
      <c r="Q406" s="148"/>
      <c r="R406" s="148"/>
      <c r="S406" s="149"/>
      <c r="T406" s="147">
        <f>SUMIF(Balances!$A$5:$A$313,$A406,Balances!$R$5:$R$313)-SUMIF(Funding!$A$6:$A$294,$A406,Funding!$F$6:$F$294)</f>
        <v>0</v>
      </c>
      <c r="U406" s="148"/>
      <c r="V406" s="148"/>
      <c r="W406" s="149"/>
      <c r="X406" s="147">
        <f>SUMIF(Balances!$A$7:$A$313,$A406,Balances!$S$7:$S$313)</f>
        <v>0</v>
      </c>
      <c r="Y406" s="148"/>
      <c r="Z406" s="148"/>
      <c r="AA406" s="149"/>
      <c r="AB406" s="147">
        <f>SUMIF(Balances!$A$7:$A$313,$A406,Balances!$T$7:$T$313)</f>
        <v>0</v>
      </c>
      <c r="AC406" s="148"/>
      <c r="AD406" s="148"/>
      <c r="AE406" s="149"/>
      <c r="AF406" s="147"/>
      <c r="AG406" s="148"/>
      <c r="AH406" s="148"/>
      <c r="AI406" s="149"/>
      <c r="AJ406" s="147">
        <f t="array" ref="AJ406">SUM(IF('SAP report test'!$A$2:$A$2298=$A406,IF('SAP report test'!$D$2:$D$2298="CI03",'SAP report test'!$N$2:$N$2298)))+SUMIF(Balances!$A$7:$A$313,$A406,Balances!$V$7:$V$313)</f>
        <v>0</v>
      </c>
      <c r="AK406" s="148"/>
      <c r="AL406" s="148"/>
      <c r="AM406" s="149"/>
      <c r="AN406" s="147">
        <f>SUMIF(Balances!$A$5:$A$313,$A406,Balances!$O$5:$O$313)-SUMIF(Funding!$A$6:$A$294,$A406,Funding!$K$6:$K$294)</f>
        <v>0</v>
      </c>
      <c r="AO406" s="148"/>
      <c r="AP406" s="148"/>
      <c r="AQ406" s="149"/>
      <c r="AS406" s="23">
        <f>SUM(D406:AQ407)</f>
        <v>0</v>
      </c>
      <c r="AT406" s="42"/>
      <c r="AU406" s="23">
        <f>SUM(AS406:AT406)</f>
        <v>0</v>
      </c>
      <c r="AW406" s="23">
        <f>SUM(AN406:AQ407)</f>
        <v>0</v>
      </c>
      <c r="AX406" s="23">
        <f>SUM(H406:K407)</f>
        <v>0</v>
      </c>
      <c r="AY406" s="23">
        <f>SUM(L406:O407)</f>
        <v>0</v>
      </c>
      <c r="AZ406" s="23">
        <f>SUM(P406:S407)</f>
        <v>0</v>
      </c>
      <c r="BA406" s="23">
        <f>SUM(T406:W407)</f>
        <v>0</v>
      </c>
      <c r="BB406" s="23">
        <f>SUM(X406:AA407)</f>
        <v>0</v>
      </c>
      <c r="BC406" s="23">
        <f>SUM(AB406:AE407)</f>
        <v>0</v>
      </c>
      <c r="BD406" s="23">
        <f>SUM(AF406:AI407)</f>
        <v>0</v>
      </c>
      <c r="BE406" s="23">
        <f>SUM(AJ406:AM407)</f>
        <v>0</v>
      </c>
      <c r="BF406" s="23">
        <f>SUM(AW406:BE406)</f>
        <v>0</v>
      </c>
      <c r="BG406" s="23">
        <f>SUM(AS406-BF406)</f>
        <v>0</v>
      </c>
      <c r="BH406" s="23">
        <f>SUM(AW406:BD406)</f>
        <v>0</v>
      </c>
      <c r="BJ406" s="23">
        <f t="shared" si="162"/>
        <v>0</v>
      </c>
      <c r="BK406" s="23">
        <f t="shared" si="163"/>
        <v>0</v>
      </c>
      <c r="BL406" s="23">
        <f t="shared" si="164"/>
        <v>0</v>
      </c>
      <c r="BM406" s="23">
        <f t="shared" si="165"/>
        <v>0</v>
      </c>
      <c r="BN406" s="23">
        <f t="shared" si="166"/>
        <v>0</v>
      </c>
      <c r="BO406" s="23">
        <f t="shared" si="167"/>
        <v>0</v>
      </c>
      <c r="BP406" s="23">
        <f t="shared" si="168"/>
        <v>0</v>
      </c>
      <c r="BQ406" s="23">
        <f t="shared" si="169"/>
        <v>0</v>
      </c>
      <c r="BR406" s="23">
        <f t="shared" si="181"/>
        <v>0</v>
      </c>
      <c r="BS406" s="23">
        <f t="shared" si="182"/>
        <v>0</v>
      </c>
      <c r="BT406" s="23">
        <f t="shared" si="183"/>
        <v>0</v>
      </c>
      <c r="BX406" s="73">
        <v>3550</v>
      </c>
      <c r="BY406" s="25" t="s">
        <v>1158</v>
      </c>
      <c r="BZ406" s="23">
        <f t="shared" si="170"/>
        <v>0</v>
      </c>
      <c r="CA406" s="130">
        <f t="shared" si="171"/>
        <v>0</v>
      </c>
      <c r="CB406" s="156">
        <f t="shared" si="172"/>
        <v>0</v>
      </c>
      <c r="CC406" s="156">
        <f t="shared" si="173"/>
        <v>0</v>
      </c>
      <c r="CD406" s="156">
        <f t="shared" si="174"/>
        <v>0</v>
      </c>
      <c r="CE406" s="156">
        <f t="shared" si="175"/>
        <v>0</v>
      </c>
      <c r="CG406" s="156">
        <f t="shared" si="176"/>
        <v>0</v>
      </c>
      <c r="CH406" s="156">
        <f t="shared" si="177"/>
        <v>0</v>
      </c>
      <c r="CJ406" s="204" t="str">
        <f t="shared" si="178"/>
        <v>ok</v>
      </c>
      <c r="CK406" s="205">
        <f t="shared" si="160"/>
        <v>0</v>
      </c>
      <c r="CL406">
        <f t="shared" si="184"/>
        <v>0</v>
      </c>
      <c r="CN406" s="216">
        <f t="shared" si="179"/>
        <v>0</v>
      </c>
      <c r="CO406" s="216">
        <f t="shared" si="180"/>
        <v>0</v>
      </c>
      <c r="CP406" s="216">
        <f t="shared" si="159"/>
        <v>0</v>
      </c>
      <c r="CQ406" s="156">
        <f t="shared" si="161"/>
        <v>0</v>
      </c>
    </row>
    <row r="407" spans="1:95" x14ac:dyDescent="0.2">
      <c r="A407" s="73">
        <v>3550</v>
      </c>
      <c r="B407" s="25" t="s">
        <v>1158</v>
      </c>
      <c r="C407" s="25" t="s">
        <v>703</v>
      </c>
      <c r="D407" s="78">
        <f t="array" ref="D407">SUM(IF('SAP report test'!$A$2:$A$2298=$A407,IF('SAP report test'!$D$2:$D$2298=D$3,'SAP report test'!$N$2:$N$2298)))-SUM(H407,L407,P407,T407,X407,AB407,AF407,AJ407,AN407)</f>
        <v>0</v>
      </c>
      <c r="E407" s="78">
        <f t="array" ref="E407">SUM(IF('SAP report test'!$A$2:$A$2298=$A407,IF('SAP report test'!$D$2:$D$2298=E$3,'SAP report test'!$N$2:$N$2298)))-SUM(I407,M407,Q407,U407,Y407,AC407,AG407,AK407,AO407)</f>
        <v>0</v>
      </c>
      <c r="F407" s="78">
        <f t="array" ref="F407">SUM(IF('SAP report test'!$A$2:$A$2298=$A407,IF('SAP report test'!$D$2:$D$2298=F$3,'SAP report test'!$N$2:$N$2298)))-SUM(J407,N407,R407,V407,Z407,AD407,AH407,AL407,AP407)</f>
        <v>0</v>
      </c>
      <c r="G407" s="78">
        <f t="array" ref="G407">SUM(IF('SAP report test'!$A$2:$A$2298=$A407,IF('SAP report test'!$D$2:$D$2298=G$3,'SAP report test'!$N$2:$N$2298)))-SUM(K407,O407,S407,W407,AA407,AE407,AI407,AM407,AQ407)</f>
        <v>0</v>
      </c>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S407" s="23"/>
      <c r="AT407" s="42"/>
      <c r="BJ407" s="23">
        <f t="shared" si="162"/>
        <v>0</v>
      </c>
      <c r="BK407" s="23">
        <f t="shared" si="163"/>
        <v>0</v>
      </c>
      <c r="BL407" s="23">
        <f t="shared" si="164"/>
        <v>0</v>
      </c>
      <c r="BM407" s="23">
        <f t="shared" si="165"/>
        <v>0</v>
      </c>
      <c r="BN407" s="23">
        <f t="shared" si="166"/>
        <v>0</v>
      </c>
      <c r="BO407" s="23">
        <f t="shared" si="167"/>
        <v>0</v>
      </c>
      <c r="BP407" s="23">
        <f t="shared" si="168"/>
        <v>0</v>
      </c>
      <c r="BQ407" s="23">
        <f t="shared" si="169"/>
        <v>0</v>
      </c>
      <c r="BR407" s="23">
        <f t="shared" si="181"/>
        <v>0</v>
      </c>
      <c r="BS407" s="23">
        <f t="shared" si="182"/>
        <v>0</v>
      </c>
      <c r="BT407" s="23">
        <f t="shared" si="183"/>
        <v>0</v>
      </c>
      <c r="BX407" s="94">
        <v>3550</v>
      </c>
      <c r="BY407" s="93" t="s">
        <v>1158</v>
      </c>
      <c r="BZ407" s="23">
        <f t="shared" si="170"/>
        <v>0</v>
      </c>
      <c r="CA407" s="130">
        <f t="shared" si="171"/>
        <v>0</v>
      </c>
      <c r="CB407" s="156">
        <f t="shared" si="172"/>
        <v>0</v>
      </c>
      <c r="CC407" s="156">
        <f t="shared" si="173"/>
        <v>0</v>
      </c>
      <c r="CD407" s="156">
        <f t="shared" si="174"/>
        <v>0</v>
      </c>
      <c r="CE407" s="156">
        <f t="shared" si="175"/>
        <v>0</v>
      </c>
      <c r="CG407" s="156">
        <f t="shared" si="176"/>
        <v>0</v>
      </c>
      <c r="CH407" s="156">
        <f t="shared" si="177"/>
        <v>0</v>
      </c>
      <c r="CJ407" s="204" t="str">
        <f t="shared" si="178"/>
        <v>ok</v>
      </c>
      <c r="CK407" s="205">
        <f t="shared" si="160"/>
        <v>0</v>
      </c>
      <c r="CL407">
        <f t="shared" si="184"/>
        <v>0</v>
      </c>
      <c r="CN407" s="216">
        <f t="shared" si="179"/>
        <v>0</v>
      </c>
      <c r="CO407" s="216">
        <f t="shared" si="180"/>
        <v>0</v>
      </c>
      <c r="CP407" s="216">
        <f t="shared" si="159"/>
        <v>0</v>
      </c>
      <c r="CQ407" s="156">
        <f t="shared" si="161"/>
        <v>0</v>
      </c>
    </row>
    <row r="408" spans="1:95" x14ac:dyDescent="0.2">
      <c r="A408" s="73">
        <v>3555</v>
      </c>
      <c r="B408" s="25" t="s">
        <v>1051</v>
      </c>
      <c r="C408" s="25" t="s">
        <v>702</v>
      </c>
      <c r="D408" s="78"/>
      <c r="E408" s="78"/>
      <c r="F408" s="78"/>
      <c r="G408" s="78"/>
      <c r="H408" s="147">
        <f t="array" ref="H408">SUM(IF('SAP report test'!$A$2:$A$2298=$A408,IF('SAP report test'!$D$2:$D$2298="CI04",'SAP report test'!$N$2:$N$2298)))</f>
        <v>0</v>
      </c>
      <c r="I408" s="148"/>
      <c r="J408" s="148"/>
      <c r="K408" s="149"/>
      <c r="L408" s="147">
        <f>SUMIF(Balances!$A$5:$A$313,$A408,Balances!$P$5:$P$313)-SUMIF(Funding!$A$6:$A$294,$A408,Funding!$D$6:$D$294)</f>
        <v>0</v>
      </c>
      <c r="M408" s="148"/>
      <c r="N408" s="148"/>
      <c r="O408" s="149"/>
      <c r="P408" s="147">
        <f>SUMIF(Balances!$A$5:$A$313,$A408,Balances!$Q$5:$Q$313)-SUMIF(Funding!$A$6:$A$294,$A408,Funding!$E$6:$E$294)</f>
        <v>0</v>
      </c>
      <c r="Q408" s="148"/>
      <c r="R408" s="148"/>
      <c r="S408" s="149"/>
      <c r="T408" s="147">
        <f>SUMIF(Balances!$A$5:$A$313,$A408,Balances!$R$5:$R$313)-SUMIF(Funding!$A$6:$A$294,$A408,Funding!$F$6:$F$294)</f>
        <v>0</v>
      </c>
      <c r="U408" s="148"/>
      <c r="V408" s="148"/>
      <c r="W408" s="149"/>
      <c r="X408" s="147">
        <f>SUMIF(Balances!$A$7:$A$313,$A408,Balances!$S$7:$S$313)</f>
        <v>0</v>
      </c>
      <c r="Y408" s="148"/>
      <c r="Z408" s="148"/>
      <c r="AA408" s="149"/>
      <c r="AB408" s="147">
        <f>SUMIF(Balances!$A$7:$A$313,$A408,Balances!$T$7:$T$313)</f>
        <v>0</v>
      </c>
      <c r="AC408" s="148"/>
      <c r="AD408" s="148"/>
      <c r="AE408" s="149"/>
      <c r="AF408" s="147"/>
      <c r="AG408" s="148"/>
      <c r="AH408" s="148"/>
      <c r="AI408" s="149"/>
      <c r="AJ408" s="147">
        <f t="array" ref="AJ408">SUM(IF('SAP report test'!$A$2:$A$2298=$A408,IF('SAP report test'!$D$2:$D$2298="CI03",'SAP report test'!$N$2:$N$2298)))+SUMIF(Balances!$A$7:$A$313,$A408,Balances!$V$7:$V$313)</f>
        <v>0</v>
      </c>
      <c r="AK408" s="148"/>
      <c r="AL408" s="148"/>
      <c r="AM408" s="149"/>
      <c r="AN408" s="147">
        <f>SUMIF(Balances!$A$5:$A$313,$A408,Balances!$O$5:$O$313)-SUMIF(Funding!$A$6:$A$294,$A408,Funding!$K$6:$K$294)</f>
        <v>0</v>
      </c>
      <c r="AO408" s="148"/>
      <c r="AP408" s="148"/>
      <c r="AQ408" s="149"/>
      <c r="AS408" s="23">
        <f>SUM(D408:AQ409)</f>
        <v>0</v>
      </c>
      <c r="AT408" s="42"/>
      <c r="AU408" s="23">
        <f>SUM(AS408:AT408)</f>
        <v>0</v>
      </c>
      <c r="AW408" s="23">
        <f>SUM(AN408:AQ409)</f>
        <v>0</v>
      </c>
      <c r="AX408" s="23">
        <f>SUM(H408:K409)</f>
        <v>0</v>
      </c>
      <c r="AY408" s="23">
        <f>SUM(L408:O409)</f>
        <v>0</v>
      </c>
      <c r="AZ408" s="23">
        <f>SUM(P408:S409)</f>
        <v>0</v>
      </c>
      <c r="BA408" s="23">
        <f>SUM(T408:W409)</f>
        <v>0</v>
      </c>
      <c r="BB408" s="23">
        <f>SUM(X408:AA409)</f>
        <v>0</v>
      </c>
      <c r="BC408" s="23">
        <f>SUM(AB408:AE409)</f>
        <v>0</v>
      </c>
      <c r="BD408" s="23">
        <f>SUM(AF408:AI409)</f>
        <v>0</v>
      </c>
      <c r="BE408" s="23">
        <f>SUM(AJ408:AM409)</f>
        <v>0</v>
      </c>
      <c r="BF408" s="23">
        <f>SUM(AW408:BE408)</f>
        <v>0</v>
      </c>
      <c r="BG408" s="23">
        <f>SUM(AS408-BF408)</f>
        <v>0</v>
      </c>
      <c r="BH408" s="23">
        <f>SUM(AW408:BD408)</f>
        <v>0</v>
      </c>
      <c r="BJ408" s="23">
        <f t="shared" si="162"/>
        <v>0</v>
      </c>
      <c r="BK408" s="23">
        <f t="shared" si="163"/>
        <v>0</v>
      </c>
      <c r="BL408" s="23">
        <f t="shared" si="164"/>
        <v>0</v>
      </c>
      <c r="BM408" s="23">
        <f t="shared" si="165"/>
        <v>0</v>
      </c>
      <c r="BN408" s="23">
        <f t="shared" si="166"/>
        <v>0</v>
      </c>
      <c r="BO408" s="23">
        <f t="shared" si="167"/>
        <v>0</v>
      </c>
      <c r="BP408" s="23">
        <f t="shared" si="168"/>
        <v>0</v>
      </c>
      <c r="BQ408" s="23">
        <f t="shared" si="169"/>
        <v>0</v>
      </c>
      <c r="BR408" s="23">
        <f t="shared" si="181"/>
        <v>0</v>
      </c>
      <c r="BS408" s="23">
        <f t="shared" si="182"/>
        <v>0</v>
      </c>
      <c r="BT408" s="23">
        <f t="shared" si="183"/>
        <v>0</v>
      </c>
      <c r="BX408" s="73">
        <v>3555</v>
      </c>
      <c r="BY408" s="25" t="s">
        <v>1051</v>
      </c>
      <c r="BZ408" s="23">
        <f t="shared" si="170"/>
        <v>0</v>
      </c>
      <c r="CA408" s="130">
        <f t="shared" si="171"/>
        <v>0</v>
      </c>
      <c r="CB408" s="156">
        <f t="shared" si="172"/>
        <v>0</v>
      </c>
      <c r="CC408" s="156">
        <f t="shared" si="173"/>
        <v>0</v>
      </c>
      <c r="CD408" s="156">
        <f t="shared" si="174"/>
        <v>0</v>
      </c>
      <c r="CE408" s="156">
        <f t="shared" si="175"/>
        <v>0</v>
      </c>
      <c r="CG408" s="156">
        <f t="shared" si="176"/>
        <v>0</v>
      </c>
      <c r="CH408" s="156">
        <f t="shared" si="177"/>
        <v>0</v>
      </c>
      <c r="CJ408" s="204" t="str">
        <f t="shared" si="178"/>
        <v>ok</v>
      </c>
      <c r="CK408" s="205">
        <f t="shared" si="160"/>
        <v>0</v>
      </c>
      <c r="CL408">
        <f t="shared" si="184"/>
        <v>0</v>
      </c>
      <c r="CN408" s="216">
        <f t="shared" si="179"/>
        <v>0</v>
      </c>
      <c r="CO408" s="216">
        <f t="shared" si="180"/>
        <v>0</v>
      </c>
      <c r="CP408" s="216">
        <f t="shared" si="159"/>
        <v>0</v>
      </c>
      <c r="CQ408" s="156">
        <f t="shared" si="161"/>
        <v>0</v>
      </c>
    </row>
    <row r="409" spans="1:95" x14ac:dyDescent="0.2">
      <c r="A409" s="73">
        <v>3555</v>
      </c>
      <c r="B409" s="25" t="s">
        <v>1051</v>
      </c>
      <c r="C409" s="25" t="s">
        <v>703</v>
      </c>
      <c r="D409" s="78">
        <f t="array" ref="D409">SUM(IF('SAP report test'!$A$2:$A$2298=$A409,IF('SAP report test'!$D$2:$D$2298=D$3,'SAP report test'!$N$2:$N$2298)))-SUM(H409,L409,P409,T409,X409,AB409,AF409,AJ409,AN409)</f>
        <v>0</v>
      </c>
      <c r="E409" s="78">
        <f t="array" ref="E409">SUM(IF('SAP report test'!$A$2:$A$2298=$A409,IF('SAP report test'!$D$2:$D$2298=E$3,'SAP report test'!$N$2:$N$2298)))-SUM(I409,M409,Q409,U409,Y409,AC409,AG409,AK409,AO409)</f>
        <v>0</v>
      </c>
      <c r="F409" s="78">
        <f t="array" ref="F409">SUM(IF('SAP report test'!$A$2:$A$2298=$A409,IF('SAP report test'!$D$2:$D$2298=F$3,'SAP report test'!$N$2:$N$2298)))-SUM(J409,N409,R409,V409,Z409,AD409,AH409,AL409,AP409)</f>
        <v>0</v>
      </c>
      <c r="G409" s="78">
        <f t="array" ref="G409">SUM(IF('SAP report test'!$A$2:$A$2298=$A409,IF('SAP report test'!$D$2:$D$2298=G$3,'SAP report test'!$N$2:$N$2298)))-SUM(K409,O409,S409,W409,AA409,AE409,AI409,AM409,AQ409)</f>
        <v>0</v>
      </c>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S409" s="23"/>
      <c r="AT409" s="42"/>
      <c r="BJ409" s="23">
        <f t="shared" si="162"/>
        <v>0</v>
      </c>
      <c r="BK409" s="23">
        <f t="shared" si="163"/>
        <v>0</v>
      </c>
      <c r="BL409" s="23">
        <f t="shared" si="164"/>
        <v>0</v>
      </c>
      <c r="BM409" s="23">
        <f t="shared" si="165"/>
        <v>0</v>
      </c>
      <c r="BN409" s="23">
        <f t="shared" si="166"/>
        <v>0</v>
      </c>
      <c r="BO409" s="23">
        <f t="shared" si="167"/>
        <v>0</v>
      </c>
      <c r="BP409" s="23">
        <f t="shared" si="168"/>
        <v>0</v>
      </c>
      <c r="BQ409" s="23">
        <f t="shared" si="169"/>
        <v>0</v>
      </c>
      <c r="BR409" s="23">
        <f t="shared" si="181"/>
        <v>0</v>
      </c>
      <c r="BS409" s="23">
        <f t="shared" si="182"/>
        <v>0</v>
      </c>
      <c r="BT409" s="23">
        <f t="shared" si="183"/>
        <v>0</v>
      </c>
      <c r="BX409" s="73">
        <v>3555</v>
      </c>
      <c r="BY409" s="25" t="s">
        <v>1051</v>
      </c>
      <c r="BZ409" s="23">
        <f t="shared" si="170"/>
        <v>0</v>
      </c>
      <c r="CA409" s="130">
        <f t="shared" si="171"/>
        <v>0</v>
      </c>
      <c r="CB409" s="156">
        <f t="shared" si="172"/>
        <v>0</v>
      </c>
      <c r="CC409" s="156">
        <f t="shared" si="173"/>
        <v>0</v>
      </c>
      <c r="CD409" s="156">
        <f t="shared" si="174"/>
        <v>0</v>
      </c>
      <c r="CE409" s="156">
        <f t="shared" si="175"/>
        <v>0</v>
      </c>
      <c r="CG409" s="156">
        <f t="shared" si="176"/>
        <v>0</v>
      </c>
      <c r="CH409" s="156">
        <f t="shared" si="177"/>
        <v>0</v>
      </c>
      <c r="CJ409" s="204" t="str">
        <f t="shared" si="178"/>
        <v>ok</v>
      </c>
      <c r="CK409" s="205">
        <f t="shared" si="160"/>
        <v>0</v>
      </c>
      <c r="CL409">
        <f t="shared" si="184"/>
        <v>0</v>
      </c>
      <c r="CN409" s="216">
        <f t="shared" si="179"/>
        <v>0</v>
      </c>
      <c r="CO409" s="216">
        <f t="shared" si="180"/>
        <v>0</v>
      </c>
      <c r="CP409" s="216">
        <f t="shared" si="159"/>
        <v>0</v>
      </c>
      <c r="CQ409" s="156">
        <f t="shared" si="161"/>
        <v>0</v>
      </c>
    </row>
    <row r="410" spans="1:95" x14ac:dyDescent="0.2">
      <c r="A410" s="73">
        <v>3556</v>
      </c>
      <c r="B410" s="25" t="s">
        <v>954</v>
      </c>
      <c r="C410" s="25" t="s">
        <v>702</v>
      </c>
      <c r="D410" s="78"/>
      <c r="E410" s="78"/>
      <c r="F410" s="78"/>
      <c r="G410" s="78"/>
      <c r="H410" s="147">
        <f t="array" ref="H410">SUM(IF('SAP report test'!$A$2:$A$2298=$A410,IF('SAP report test'!$D$2:$D$2298="CI04",'SAP report test'!$N$2:$N$2298)))</f>
        <v>0</v>
      </c>
      <c r="I410" s="148"/>
      <c r="J410" s="148"/>
      <c r="K410" s="149"/>
      <c r="L410" s="147">
        <f>SUMIF(Balances!$A$5:$A$313,$A410,Balances!$P$5:$P$313)-SUMIF(Funding!$A$6:$A$294,$A410,Funding!$D$6:$D$294)</f>
        <v>0</v>
      </c>
      <c r="M410" s="148"/>
      <c r="N410" s="148"/>
      <c r="O410" s="149"/>
      <c r="P410" s="147">
        <f>SUMIF(Balances!$A$5:$A$313,$A410,Balances!$Q$5:$Q$313)-SUMIF(Funding!$A$6:$A$294,$A410,Funding!$E$6:$E$294)</f>
        <v>0</v>
      </c>
      <c r="Q410" s="148"/>
      <c r="R410" s="148"/>
      <c r="S410" s="149"/>
      <c r="T410" s="147">
        <f>SUMIF(Balances!$A$5:$A$313,$A410,Balances!$R$5:$R$313)-SUMIF(Funding!$A$6:$A$294,$A410,Funding!$F$6:$F$294)</f>
        <v>0</v>
      </c>
      <c r="U410" s="148"/>
      <c r="V410" s="148"/>
      <c r="W410" s="149"/>
      <c r="X410" s="147">
        <f>SUMIF(Balances!$A$7:$A$313,$A410,Balances!$S$7:$S$313)</f>
        <v>0</v>
      </c>
      <c r="Y410" s="148"/>
      <c r="Z410" s="148"/>
      <c r="AA410" s="149"/>
      <c r="AB410" s="147">
        <f>SUMIF(Balances!$A$7:$A$313,$A410,Balances!$T$7:$T$313)</f>
        <v>0</v>
      </c>
      <c r="AC410" s="148"/>
      <c r="AD410" s="148"/>
      <c r="AE410" s="149"/>
      <c r="AF410" s="147"/>
      <c r="AG410" s="148"/>
      <c r="AH410" s="148"/>
      <c r="AI410" s="149"/>
      <c r="AJ410" s="147">
        <f t="array" ref="AJ410">SUM(IF('SAP report test'!$A$2:$A$2298=$A410,IF('SAP report test'!$D$2:$D$2298="CI03",'SAP report test'!$N$2:$N$2298)))+SUMIF(Balances!$A$7:$A$313,$A410,Balances!$V$7:$V$313)</f>
        <v>0</v>
      </c>
      <c r="AK410" s="148"/>
      <c r="AL410" s="148"/>
      <c r="AM410" s="149"/>
      <c r="AN410" s="147">
        <f>SUMIF(Balances!$A$5:$A$313,$A410,Balances!$O$5:$O$313)-SUMIF(Funding!$A$6:$A$294,$A410,Funding!$K$6:$K$294)</f>
        <v>0</v>
      </c>
      <c r="AO410" s="148"/>
      <c r="AP410" s="148"/>
      <c r="AQ410" s="149"/>
      <c r="AS410" s="23">
        <f>SUM(D410:AQ411)</f>
        <v>0</v>
      </c>
      <c r="AT410" s="42"/>
      <c r="AU410" s="23">
        <f>SUM(AS410:AT410)</f>
        <v>0</v>
      </c>
      <c r="AW410" s="23">
        <f>SUM(AN410:AQ411)</f>
        <v>0</v>
      </c>
      <c r="AX410" s="23">
        <f>SUM(H410:K411)</f>
        <v>0</v>
      </c>
      <c r="AY410" s="23">
        <f>SUM(L410:O411)</f>
        <v>0</v>
      </c>
      <c r="AZ410" s="23">
        <f>SUM(P410:S411)</f>
        <v>0</v>
      </c>
      <c r="BA410" s="23">
        <f>SUM(T410:W411)</f>
        <v>0</v>
      </c>
      <c r="BB410" s="23">
        <f>SUM(X410:AA411)</f>
        <v>0</v>
      </c>
      <c r="BC410" s="23">
        <f>SUM(AB410:AE411)</f>
        <v>0</v>
      </c>
      <c r="BD410" s="23">
        <f>SUM(AF410:AI411)</f>
        <v>0</v>
      </c>
      <c r="BE410" s="23">
        <f>SUM(AJ410:AM411)</f>
        <v>0</v>
      </c>
      <c r="BF410" s="23">
        <f>SUM(AW410:BE410)</f>
        <v>0</v>
      </c>
      <c r="BG410" s="23">
        <f>SUM(AS410-BF410)</f>
        <v>0</v>
      </c>
      <c r="BH410" s="23">
        <f>SUM(AW410:BD410)</f>
        <v>0</v>
      </c>
      <c r="BJ410" s="23">
        <f t="shared" si="162"/>
        <v>0</v>
      </c>
      <c r="BK410" s="23">
        <f t="shared" si="163"/>
        <v>0</v>
      </c>
      <c r="BL410" s="23">
        <f t="shared" si="164"/>
        <v>0</v>
      </c>
      <c r="BM410" s="23">
        <f t="shared" si="165"/>
        <v>0</v>
      </c>
      <c r="BN410" s="23">
        <f t="shared" si="166"/>
        <v>0</v>
      </c>
      <c r="BO410" s="23">
        <f t="shared" si="167"/>
        <v>0</v>
      </c>
      <c r="BP410" s="23">
        <f t="shared" si="168"/>
        <v>0</v>
      </c>
      <c r="BQ410" s="23">
        <f t="shared" si="169"/>
        <v>0</v>
      </c>
      <c r="BR410" s="23">
        <f t="shared" si="181"/>
        <v>0</v>
      </c>
      <c r="BS410" s="23">
        <f t="shared" si="182"/>
        <v>0</v>
      </c>
      <c r="BT410" s="23">
        <f t="shared" si="183"/>
        <v>0</v>
      </c>
      <c r="BX410" s="73">
        <v>3556</v>
      </c>
      <c r="BY410" s="25" t="s">
        <v>954</v>
      </c>
      <c r="BZ410" s="23">
        <f t="shared" si="170"/>
        <v>0</v>
      </c>
      <c r="CA410" s="130">
        <f t="shared" si="171"/>
        <v>0</v>
      </c>
      <c r="CB410" s="156">
        <f t="shared" si="172"/>
        <v>0</v>
      </c>
      <c r="CC410" s="156">
        <f t="shared" si="173"/>
        <v>0</v>
      </c>
      <c r="CD410" s="156">
        <f t="shared" si="174"/>
        <v>0</v>
      </c>
      <c r="CE410" s="156">
        <f t="shared" si="175"/>
        <v>0</v>
      </c>
      <c r="CG410" s="156">
        <f t="shared" si="176"/>
        <v>0</v>
      </c>
      <c r="CH410" s="156">
        <f t="shared" si="177"/>
        <v>0</v>
      </c>
      <c r="CJ410" s="204" t="str">
        <f t="shared" si="178"/>
        <v>ok</v>
      </c>
      <c r="CK410" s="205">
        <f t="shared" si="160"/>
        <v>0</v>
      </c>
      <c r="CL410">
        <f t="shared" si="184"/>
        <v>0</v>
      </c>
      <c r="CN410" s="216">
        <f t="shared" si="179"/>
        <v>0</v>
      </c>
      <c r="CO410" s="216">
        <f t="shared" si="180"/>
        <v>0</v>
      </c>
      <c r="CP410" s="216">
        <f t="shared" si="159"/>
        <v>0</v>
      </c>
      <c r="CQ410" s="156">
        <f t="shared" si="161"/>
        <v>0</v>
      </c>
    </row>
    <row r="411" spans="1:95" x14ac:dyDescent="0.2">
      <c r="A411" s="73">
        <v>3556</v>
      </c>
      <c r="B411" s="25" t="s">
        <v>954</v>
      </c>
      <c r="C411" s="25" t="s">
        <v>703</v>
      </c>
      <c r="D411" s="78">
        <f t="array" ref="D411">SUM(IF('SAP report test'!$A$2:$A$2298=$A411,IF('SAP report test'!$D$2:$D$2298=D$3,'SAP report test'!$N$2:$N$2298)))-SUM(H411,L411,P411,T411,X411,AB411,AF411,AJ411,AN411)</f>
        <v>0</v>
      </c>
      <c r="E411" s="78">
        <f t="array" ref="E411">SUM(IF('SAP report test'!$A$2:$A$2298=$A411,IF('SAP report test'!$D$2:$D$2298=E$3,'SAP report test'!$N$2:$N$2298)))-SUM(I411,M411,Q411,U411,Y411,AC411,AG411,AK411,AO411)</f>
        <v>0</v>
      </c>
      <c r="F411" s="78">
        <f t="array" ref="F411">SUM(IF('SAP report test'!$A$2:$A$2298=$A411,IF('SAP report test'!$D$2:$D$2298=F$3,'SAP report test'!$N$2:$N$2298)))-SUM(J411,N411,R411,V411,Z411,AD411,AH411,AL411,AP411)</f>
        <v>0</v>
      </c>
      <c r="G411" s="78">
        <f t="array" ref="G411">SUM(IF('SAP report test'!$A$2:$A$2298=$A411,IF('SAP report test'!$D$2:$D$2298=G$3,'SAP report test'!$N$2:$N$2298)))-SUM(K411,O411,S411,W411,AA411,AE411,AI411,AM411,AQ411)</f>
        <v>0</v>
      </c>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S411" s="23"/>
      <c r="AT411" s="42"/>
      <c r="BJ411" s="23">
        <f t="shared" si="162"/>
        <v>0</v>
      </c>
      <c r="BK411" s="23">
        <f t="shared" si="163"/>
        <v>0</v>
      </c>
      <c r="BL411" s="23">
        <f t="shared" si="164"/>
        <v>0</v>
      </c>
      <c r="BM411" s="23">
        <f t="shared" si="165"/>
        <v>0</v>
      </c>
      <c r="BN411" s="23">
        <f t="shared" si="166"/>
        <v>0</v>
      </c>
      <c r="BO411" s="23">
        <f t="shared" si="167"/>
        <v>0</v>
      </c>
      <c r="BP411" s="23">
        <f t="shared" si="168"/>
        <v>0</v>
      </c>
      <c r="BQ411" s="23">
        <f t="shared" si="169"/>
        <v>0</v>
      </c>
      <c r="BR411" s="23">
        <f t="shared" si="181"/>
        <v>0</v>
      </c>
      <c r="BS411" s="23">
        <f t="shared" si="182"/>
        <v>0</v>
      </c>
      <c r="BT411" s="23">
        <f t="shared" si="183"/>
        <v>0</v>
      </c>
      <c r="BX411" s="94">
        <v>3556</v>
      </c>
      <c r="BY411" s="93" t="s">
        <v>954</v>
      </c>
      <c r="BZ411" s="23">
        <f t="shared" si="170"/>
        <v>0</v>
      </c>
      <c r="CA411" s="130">
        <f t="shared" si="171"/>
        <v>0</v>
      </c>
      <c r="CB411" s="156">
        <f t="shared" si="172"/>
        <v>0</v>
      </c>
      <c r="CC411" s="156">
        <f t="shared" si="173"/>
        <v>0</v>
      </c>
      <c r="CD411" s="156">
        <f t="shared" si="174"/>
        <v>0</v>
      </c>
      <c r="CE411" s="156">
        <f t="shared" si="175"/>
        <v>0</v>
      </c>
      <c r="CG411" s="156">
        <f t="shared" si="176"/>
        <v>0</v>
      </c>
      <c r="CH411" s="156">
        <f t="shared" si="177"/>
        <v>0</v>
      </c>
      <c r="CJ411" s="204" t="str">
        <f t="shared" si="178"/>
        <v>ok</v>
      </c>
      <c r="CK411" s="205">
        <f t="shared" si="160"/>
        <v>0</v>
      </c>
      <c r="CL411">
        <f t="shared" si="184"/>
        <v>0</v>
      </c>
      <c r="CN411" s="216">
        <f t="shared" si="179"/>
        <v>0</v>
      </c>
      <c r="CO411" s="216">
        <f t="shared" si="180"/>
        <v>0</v>
      </c>
      <c r="CP411" s="216">
        <f t="shared" si="159"/>
        <v>0</v>
      </c>
      <c r="CQ411" s="156">
        <f t="shared" si="161"/>
        <v>0</v>
      </c>
    </row>
    <row r="412" spans="1:95" x14ac:dyDescent="0.2">
      <c r="A412" s="73">
        <v>3600</v>
      </c>
      <c r="B412" s="25" t="s">
        <v>1052</v>
      </c>
      <c r="C412" s="25" t="s">
        <v>702</v>
      </c>
      <c r="D412" s="78"/>
      <c r="E412" s="78"/>
      <c r="F412" s="78"/>
      <c r="G412" s="78"/>
      <c r="H412" s="147">
        <f t="array" ref="H412">SUM(IF('SAP report test'!$A$2:$A$2298=$A412,IF('SAP report test'!$D$2:$D$2298="CI04",'SAP report test'!$N$2:$N$2298)))</f>
        <v>0</v>
      </c>
      <c r="I412" s="148"/>
      <c r="J412" s="148"/>
      <c r="K412" s="149"/>
      <c r="L412" s="147">
        <f>SUMIF(Balances!$A$5:$A$313,$A412,Balances!$P$5:$P$313)-SUMIF(Funding!$A$6:$A$294,$A412,Funding!$D$6:$D$294)</f>
        <v>0</v>
      </c>
      <c r="M412" s="148"/>
      <c r="N412" s="148"/>
      <c r="O412" s="149"/>
      <c r="P412" s="147">
        <f>SUMIF(Balances!$A$5:$A$313,$A412,Balances!$Q$5:$Q$313)-SUMIF(Funding!$A$6:$A$294,$A412,Funding!$E$6:$E$294)</f>
        <v>0</v>
      </c>
      <c r="Q412" s="148"/>
      <c r="R412" s="148"/>
      <c r="S412" s="149"/>
      <c r="T412" s="147">
        <f>SUMIF(Balances!$A$5:$A$313,$A412,Balances!$R$5:$R$313)-SUMIF(Funding!$A$6:$A$294,$A412,Funding!$F$6:$F$294)</f>
        <v>0</v>
      </c>
      <c r="U412" s="148"/>
      <c r="V412" s="148"/>
      <c r="W412" s="149"/>
      <c r="X412" s="147">
        <f>SUMIF(Balances!$A$7:$A$313,$A412,Balances!$S$7:$S$313)</f>
        <v>0</v>
      </c>
      <c r="Y412" s="148"/>
      <c r="Z412" s="148"/>
      <c r="AA412" s="149"/>
      <c r="AB412" s="147">
        <f>SUMIF(Balances!$A$7:$A$313,$A412,Balances!$T$7:$T$313)</f>
        <v>0</v>
      </c>
      <c r="AC412" s="148"/>
      <c r="AD412" s="148"/>
      <c r="AE412" s="149"/>
      <c r="AF412" s="147"/>
      <c r="AG412" s="148"/>
      <c r="AH412" s="148"/>
      <c r="AI412" s="149"/>
      <c r="AJ412" s="147">
        <f t="array" ref="AJ412">SUM(IF('SAP report test'!$A$2:$A$2298=$A412,IF('SAP report test'!$D$2:$D$2298="CI03",'SAP report test'!$N$2:$N$2298)))+SUMIF(Balances!$A$7:$A$313,$A412,Balances!$V$7:$V$313)</f>
        <v>0</v>
      </c>
      <c r="AK412" s="148"/>
      <c r="AL412" s="148"/>
      <c r="AM412" s="149"/>
      <c r="AN412" s="147">
        <f>SUMIF(Balances!$A$5:$A$313,$A412,Balances!$O$5:$O$313)-SUMIF(Funding!$A$6:$A$294,$A412,Funding!$K$6:$K$294)</f>
        <v>0</v>
      </c>
      <c r="AO412" s="148"/>
      <c r="AP412" s="148"/>
      <c r="AQ412" s="149"/>
      <c r="AS412" s="23">
        <f>SUM(D412:AQ413)</f>
        <v>0</v>
      </c>
      <c r="AT412" s="130"/>
      <c r="AU412" s="23">
        <f>SUM(AS412:AT412)</f>
        <v>0</v>
      </c>
      <c r="AW412" s="23">
        <f>SUM(AN412:AQ413)</f>
        <v>0</v>
      </c>
      <c r="AX412" s="23">
        <f>SUM(H412:K413)</f>
        <v>0</v>
      </c>
      <c r="AY412" s="23">
        <f>SUM(L412:O413)</f>
        <v>0</v>
      </c>
      <c r="AZ412" s="23">
        <f>SUM(P412:S413)</f>
        <v>0</v>
      </c>
      <c r="BA412" s="23">
        <f>SUM(T412:W413)</f>
        <v>0</v>
      </c>
      <c r="BB412" s="23">
        <f>SUM(X412:AA413)</f>
        <v>0</v>
      </c>
      <c r="BC412" s="23">
        <f>SUM(AB412:AE413)</f>
        <v>0</v>
      </c>
      <c r="BD412" s="23">
        <f>SUM(AF412:AI413)</f>
        <v>0</v>
      </c>
      <c r="BE412" s="23">
        <f>SUM(AJ412:AM413)</f>
        <v>0</v>
      </c>
      <c r="BF412" s="23">
        <f>SUM(AW412:BE412)</f>
        <v>0</v>
      </c>
      <c r="BG412" s="23">
        <f>SUM(AS412-BF412)</f>
        <v>0</v>
      </c>
      <c r="BH412" s="23">
        <f>SUM(AW412:BD412)</f>
        <v>0</v>
      </c>
      <c r="BJ412" s="23">
        <f t="shared" si="162"/>
        <v>0</v>
      </c>
      <c r="BK412" s="23">
        <f t="shared" si="163"/>
        <v>0</v>
      </c>
      <c r="BL412" s="23">
        <f t="shared" si="164"/>
        <v>0</v>
      </c>
      <c r="BM412" s="23">
        <f t="shared" si="165"/>
        <v>0</v>
      </c>
      <c r="BN412" s="23">
        <f t="shared" si="166"/>
        <v>0</v>
      </c>
      <c r="BO412" s="23">
        <f t="shared" si="167"/>
        <v>0</v>
      </c>
      <c r="BP412" s="23">
        <f t="shared" si="168"/>
        <v>0</v>
      </c>
      <c r="BQ412" s="23">
        <f t="shared" si="169"/>
        <v>0</v>
      </c>
      <c r="BR412" s="23">
        <f t="shared" si="181"/>
        <v>0</v>
      </c>
      <c r="BS412" s="23">
        <f t="shared" si="182"/>
        <v>0</v>
      </c>
      <c r="BT412" s="23">
        <f t="shared" si="183"/>
        <v>0</v>
      </c>
      <c r="BX412" s="73">
        <v>3600</v>
      </c>
      <c r="BY412" s="25" t="s">
        <v>1052</v>
      </c>
      <c r="BZ412" s="23">
        <f t="shared" si="170"/>
        <v>0</v>
      </c>
      <c r="CA412" s="130">
        <f t="shared" si="171"/>
        <v>0</v>
      </c>
      <c r="CB412" s="156">
        <f t="shared" si="172"/>
        <v>0</v>
      </c>
      <c r="CC412" s="156">
        <f t="shared" si="173"/>
        <v>0</v>
      </c>
      <c r="CD412" s="156">
        <f t="shared" si="174"/>
        <v>0</v>
      </c>
      <c r="CE412" s="156">
        <f t="shared" si="175"/>
        <v>0</v>
      </c>
      <c r="CG412" s="156">
        <f t="shared" si="176"/>
        <v>0</v>
      </c>
      <c r="CH412" s="156">
        <f t="shared" si="177"/>
        <v>0</v>
      </c>
      <c r="CJ412" s="204" t="str">
        <f t="shared" si="178"/>
        <v>ok</v>
      </c>
      <c r="CK412" s="205">
        <f t="shared" si="160"/>
        <v>0</v>
      </c>
      <c r="CL412">
        <f t="shared" si="184"/>
        <v>0</v>
      </c>
      <c r="CN412" s="216">
        <f t="shared" si="179"/>
        <v>0</v>
      </c>
      <c r="CO412" s="216">
        <f t="shared" si="180"/>
        <v>0</v>
      </c>
      <c r="CP412" s="216">
        <f t="shared" si="159"/>
        <v>0</v>
      </c>
      <c r="CQ412" s="156">
        <f t="shared" si="161"/>
        <v>0</v>
      </c>
    </row>
    <row r="413" spans="1:95" x14ac:dyDescent="0.2">
      <c r="A413" s="73">
        <v>3600</v>
      </c>
      <c r="B413" s="25" t="s">
        <v>1052</v>
      </c>
      <c r="C413" s="25" t="s">
        <v>703</v>
      </c>
      <c r="D413" s="78">
        <f t="array" ref="D413">SUM(IF('SAP report test'!$A$2:$A$2298=$A413,IF('SAP report test'!$D$2:$D$2298=D$3,'SAP report test'!$N$2:$N$2298)))-SUM(H413,L413,P413,T413,X413,AB413,AF413,AJ413,AN413)</f>
        <v>0</v>
      </c>
      <c r="E413" s="78">
        <f t="array" ref="E413">SUM(IF('SAP report test'!$A$2:$A$2298=$A413,IF('SAP report test'!$D$2:$D$2298=E$3,'SAP report test'!$N$2:$N$2298)))-SUM(I413,M413,Q413,U413,Y413,AC413,AG413,AK413,AO413)</f>
        <v>0</v>
      </c>
      <c r="F413" s="78">
        <f t="array" ref="F413">SUM(IF('SAP report test'!$A$2:$A$2298=$A413,IF('SAP report test'!$D$2:$D$2298=F$3,'SAP report test'!$N$2:$N$2298)))-SUM(J413,N413,R413,V413,Z413,AD413,AH413,AL413,AP413)</f>
        <v>0</v>
      </c>
      <c r="G413" s="78">
        <f t="array" ref="G413">SUM(IF('SAP report test'!$A$2:$A$2298=$A413,IF('SAP report test'!$D$2:$D$2298=G$3,'SAP report test'!$N$2:$N$2298)))-SUM(K413,O413,S413,W413,AA413,AE413,AI413,AM413,AQ413)</f>
        <v>0</v>
      </c>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S413" s="23"/>
      <c r="AT413" s="42"/>
      <c r="BJ413" s="23">
        <f t="shared" si="162"/>
        <v>0</v>
      </c>
      <c r="BK413" s="23">
        <f t="shared" si="163"/>
        <v>0</v>
      </c>
      <c r="BL413" s="23">
        <f t="shared" si="164"/>
        <v>0</v>
      </c>
      <c r="BM413" s="23">
        <f t="shared" si="165"/>
        <v>0</v>
      </c>
      <c r="BN413" s="23">
        <f t="shared" si="166"/>
        <v>0</v>
      </c>
      <c r="BO413" s="23">
        <f t="shared" si="167"/>
        <v>0</v>
      </c>
      <c r="BP413" s="23">
        <f t="shared" si="168"/>
        <v>0</v>
      </c>
      <c r="BQ413" s="23">
        <f t="shared" si="169"/>
        <v>0</v>
      </c>
      <c r="BR413" s="23">
        <f t="shared" si="181"/>
        <v>0</v>
      </c>
      <c r="BS413" s="23">
        <f t="shared" si="182"/>
        <v>0</v>
      </c>
      <c r="BT413" s="23">
        <f t="shared" si="183"/>
        <v>0</v>
      </c>
      <c r="BX413" s="73">
        <v>3600</v>
      </c>
      <c r="BY413" s="25" t="s">
        <v>1052</v>
      </c>
      <c r="BZ413" s="23">
        <f t="shared" si="170"/>
        <v>0</v>
      </c>
      <c r="CA413" s="130">
        <f t="shared" si="171"/>
        <v>0</v>
      </c>
      <c r="CB413" s="156">
        <f t="shared" si="172"/>
        <v>0</v>
      </c>
      <c r="CC413" s="156">
        <f t="shared" si="173"/>
        <v>0</v>
      </c>
      <c r="CD413" s="156">
        <f t="shared" si="174"/>
        <v>0</v>
      </c>
      <c r="CE413" s="156">
        <f t="shared" si="175"/>
        <v>0</v>
      </c>
      <c r="CG413" s="156">
        <f t="shared" si="176"/>
        <v>0</v>
      </c>
      <c r="CH413" s="156">
        <f t="shared" si="177"/>
        <v>0</v>
      </c>
      <c r="CJ413" s="204" t="str">
        <f t="shared" si="178"/>
        <v>ok</v>
      </c>
      <c r="CK413" s="205">
        <f t="shared" si="160"/>
        <v>0</v>
      </c>
      <c r="CL413">
        <f t="shared" si="184"/>
        <v>0</v>
      </c>
      <c r="CN413" s="216">
        <f t="shared" si="179"/>
        <v>0</v>
      </c>
      <c r="CO413" s="216">
        <f t="shared" si="180"/>
        <v>0</v>
      </c>
      <c r="CP413" s="216">
        <f t="shared" si="159"/>
        <v>0</v>
      </c>
      <c r="CQ413" s="156">
        <f t="shared" si="161"/>
        <v>0</v>
      </c>
    </row>
    <row r="414" spans="1:95" x14ac:dyDescent="0.2">
      <c r="A414" s="73">
        <v>3605</v>
      </c>
      <c r="B414" s="25" t="s">
        <v>1159</v>
      </c>
      <c r="C414" s="25" t="s">
        <v>702</v>
      </c>
      <c r="D414" s="78"/>
      <c r="E414" s="78"/>
      <c r="F414" s="78"/>
      <c r="G414" s="78"/>
      <c r="H414" s="147">
        <f t="array" ref="H414">SUM(IF('SAP report test'!$A$2:$A$2298=$A414,IF('SAP report test'!$D$2:$D$2298="CI04",'SAP report test'!$N$2:$N$2298)))</f>
        <v>0</v>
      </c>
      <c r="I414" s="148"/>
      <c r="J414" s="148"/>
      <c r="K414" s="149"/>
      <c r="L414" s="147">
        <f>SUMIF(Balances!$A$5:$A$313,$A414,Balances!$P$5:$P$313)-SUMIF(Funding!$A$6:$A$294,$A414,Funding!$D$6:$D$294)</f>
        <v>0</v>
      </c>
      <c r="M414" s="148"/>
      <c r="N414" s="148"/>
      <c r="O414" s="149"/>
      <c r="P414" s="147">
        <f>SUMIF(Balances!$A$5:$A$313,$A414,Balances!$Q$5:$Q$313)-SUMIF(Funding!$A$6:$A$294,$A414,Funding!$E$6:$E$294)</f>
        <v>0</v>
      </c>
      <c r="Q414" s="148"/>
      <c r="R414" s="148"/>
      <c r="S414" s="149"/>
      <c r="T414" s="147">
        <f>SUMIF(Balances!$A$5:$A$313,$A414,Balances!$R$5:$R$313)-SUMIF(Funding!$A$6:$A$294,$A414,Funding!$F$6:$F$294)</f>
        <v>0</v>
      </c>
      <c r="U414" s="148"/>
      <c r="V414" s="148"/>
      <c r="W414" s="149"/>
      <c r="X414" s="147">
        <f>SUMIF(Balances!$A$7:$A$313,$A414,Balances!$S$7:$S$313)</f>
        <v>0</v>
      </c>
      <c r="Y414" s="148"/>
      <c r="Z414" s="148"/>
      <c r="AA414" s="149"/>
      <c r="AB414" s="147">
        <f>SUMIF(Balances!$A$7:$A$313,$A414,Balances!$T$7:$T$313)</f>
        <v>0</v>
      </c>
      <c r="AC414" s="148"/>
      <c r="AD414" s="148"/>
      <c r="AE414" s="149"/>
      <c r="AF414" s="147"/>
      <c r="AG414" s="148"/>
      <c r="AH414" s="148"/>
      <c r="AI414" s="149"/>
      <c r="AJ414" s="147">
        <f t="array" ref="AJ414">SUM(IF('SAP report test'!$A$2:$A$2298=$A414,IF('SAP report test'!$D$2:$D$2298="CI03",'SAP report test'!$N$2:$N$2298)))+SUMIF(Balances!$A$7:$A$313,$A414,Balances!$V$7:$V$313)</f>
        <v>0</v>
      </c>
      <c r="AK414" s="148"/>
      <c r="AL414" s="148"/>
      <c r="AM414" s="149"/>
      <c r="AN414" s="147">
        <f>SUMIF(Balances!$A$5:$A$313,$A414,Balances!$O$5:$O$313)-SUMIF(Funding!$A$6:$A$294,$A414,Funding!$K$6:$K$294)</f>
        <v>0</v>
      </c>
      <c r="AO414" s="148"/>
      <c r="AP414" s="148"/>
      <c r="AQ414" s="149"/>
      <c r="AS414" s="23">
        <f>SUM(D414:AQ415)</f>
        <v>0</v>
      </c>
      <c r="AT414" s="42"/>
      <c r="AU414" s="23">
        <f>SUM(AS414:AT414)</f>
        <v>0</v>
      </c>
      <c r="AW414" s="23">
        <f>SUM(AN414:AQ415)</f>
        <v>0</v>
      </c>
      <c r="AX414" s="23">
        <f>SUM(H414:K415)</f>
        <v>0</v>
      </c>
      <c r="AY414" s="23">
        <f>SUM(L414:O415)</f>
        <v>0</v>
      </c>
      <c r="AZ414" s="23">
        <f>SUM(P414:S415)</f>
        <v>0</v>
      </c>
      <c r="BA414" s="23">
        <f>SUM(T414:W415)</f>
        <v>0</v>
      </c>
      <c r="BB414" s="23">
        <f>SUM(X414:AA415)</f>
        <v>0</v>
      </c>
      <c r="BC414" s="23">
        <f>SUM(AB414:AE415)</f>
        <v>0</v>
      </c>
      <c r="BD414" s="23">
        <f>SUM(AF414:AI415)</f>
        <v>0</v>
      </c>
      <c r="BE414" s="23">
        <f>SUM(AJ414:AM415)</f>
        <v>0</v>
      </c>
      <c r="BF414" s="23">
        <f>SUM(AW414:BE414)</f>
        <v>0</v>
      </c>
      <c r="BG414" s="23">
        <f>SUM(AS414-BF414)</f>
        <v>0</v>
      </c>
      <c r="BH414" s="23">
        <f>SUM(AW414:BD414)</f>
        <v>0</v>
      </c>
      <c r="BJ414" s="23">
        <f t="shared" si="162"/>
        <v>0</v>
      </c>
      <c r="BK414" s="23">
        <f t="shared" si="163"/>
        <v>0</v>
      </c>
      <c r="BL414" s="23">
        <f t="shared" si="164"/>
        <v>0</v>
      </c>
      <c r="BM414" s="23">
        <f t="shared" si="165"/>
        <v>0</v>
      </c>
      <c r="BN414" s="23">
        <f t="shared" si="166"/>
        <v>0</v>
      </c>
      <c r="BO414" s="23">
        <f t="shared" si="167"/>
        <v>0</v>
      </c>
      <c r="BP414" s="23">
        <f t="shared" si="168"/>
        <v>0</v>
      </c>
      <c r="BQ414" s="23">
        <f t="shared" si="169"/>
        <v>0</v>
      </c>
      <c r="BR414" s="23">
        <f t="shared" si="181"/>
        <v>0</v>
      </c>
      <c r="BS414" s="23">
        <f t="shared" si="182"/>
        <v>0</v>
      </c>
      <c r="BT414" s="23">
        <f t="shared" si="183"/>
        <v>0</v>
      </c>
      <c r="BX414" s="73">
        <v>3605</v>
      </c>
      <c r="BY414" s="25" t="s">
        <v>1159</v>
      </c>
      <c r="BZ414" s="23">
        <f t="shared" si="170"/>
        <v>0</v>
      </c>
      <c r="CA414" s="130">
        <f t="shared" si="171"/>
        <v>0</v>
      </c>
      <c r="CB414" s="156">
        <f t="shared" si="172"/>
        <v>0</v>
      </c>
      <c r="CC414" s="156">
        <f t="shared" si="173"/>
        <v>0</v>
      </c>
      <c r="CD414" s="156">
        <f t="shared" si="174"/>
        <v>0</v>
      </c>
      <c r="CE414" s="156">
        <f t="shared" si="175"/>
        <v>0</v>
      </c>
      <c r="CG414" s="156">
        <f t="shared" si="176"/>
        <v>0</v>
      </c>
      <c r="CH414" s="156">
        <f t="shared" si="177"/>
        <v>0</v>
      </c>
      <c r="CJ414" s="204" t="str">
        <f t="shared" si="178"/>
        <v>ok</v>
      </c>
      <c r="CK414" s="205">
        <f t="shared" si="160"/>
        <v>0</v>
      </c>
      <c r="CL414">
        <f t="shared" si="184"/>
        <v>0</v>
      </c>
      <c r="CN414" s="216">
        <f t="shared" si="179"/>
        <v>0</v>
      </c>
      <c r="CO414" s="216">
        <f t="shared" si="180"/>
        <v>0</v>
      </c>
      <c r="CP414" s="216">
        <f t="shared" si="159"/>
        <v>0</v>
      </c>
      <c r="CQ414" s="156">
        <f t="shared" si="161"/>
        <v>0</v>
      </c>
    </row>
    <row r="415" spans="1:95" x14ac:dyDescent="0.2">
      <c r="A415" s="73">
        <v>3605</v>
      </c>
      <c r="B415" s="25" t="s">
        <v>1159</v>
      </c>
      <c r="C415" s="25" t="s">
        <v>703</v>
      </c>
      <c r="D415" s="78">
        <f t="array" ref="D415">SUM(IF('SAP report test'!$A$2:$A$2298=$A415,IF('SAP report test'!$D$2:$D$2298=D$3,'SAP report test'!$N$2:$N$2298)))-SUM(H415,L415,P415,T415,X415,AB415,AF415,AJ415,AN415)</f>
        <v>0</v>
      </c>
      <c r="E415" s="78">
        <f t="array" ref="E415">SUM(IF('SAP report test'!$A$2:$A$2298=$A415,IF('SAP report test'!$D$2:$D$2298=E$3,'SAP report test'!$N$2:$N$2298)))-SUM(I415,M415,Q415,U415,Y415,AC415,AG415,AK415,AO415)</f>
        <v>0</v>
      </c>
      <c r="F415" s="78">
        <f t="array" ref="F415">SUM(IF('SAP report test'!$A$2:$A$2298=$A415,IF('SAP report test'!$D$2:$D$2298=F$3,'SAP report test'!$N$2:$N$2298)))-SUM(J415,N415,R415,V415,Z415,AD415,AH415,AL415,AP415)</f>
        <v>0</v>
      </c>
      <c r="G415" s="78">
        <f t="array" ref="G415">SUM(IF('SAP report test'!$A$2:$A$2298=$A415,IF('SAP report test'!$D$2:$D$2298=G$3,'SAP report test'!$N$2:$N$2298)))-SUM(K415,O415,S415,W415,AA415,AE415,AI415,AM415,AQ415)</f>
        <v>0</v>
      </c>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S415" s="23"/>
      <c r="AT415" s="42"/>
      <c r="BJ415" s="23">
        <f t="shared" si="162"/>
        <v>0</v>
      </c>
      <c r="BK415" s="23">
        <f t="shared" si="163"/>
        <v>0</v>
      </c>
      <c r="BL415" s="23">
        <f t="shared" si="164"/>
        <v>0</v>
      </c>
      <c r="BM415" s="23">
        <f t="shared" si="165"/>
        <v>0</v>
      </c>
      <c r="BN415" s="23">
        <f t="shared" si="166"/>
        <v>0</v>
      </c>
      <c r="BO415" s="23">
        <f t="shared" si="167"/>
        <v>0</v>
      </c>
      <c r="BP415" s="23">
        <f t="shared" si="168"/>
        <v>0</v>
      </c>
      <c r="BQ415" s="23">
        <f t="shared" si="169"/>
        <v>0</v>
      </c>
      <c r="BR415" s="23">
        <f t="shared" si="181"/>
        <v>0</v>
      </c>
      <c r="BS415" s="23">
        <f t="shared" si="182"/>
        <v>0</v>
      </c>
      <c r="BT415" s="23">
        <f t="shared" si="183"/>
        <v>0</v>
      </c>
      <c r="BX415" s="73">
        <v>3605</v>
      </c>
      <c r="BY415" s="25" t="s">
        <v>1159</v>
      </c>
      <c r="BZ415" s="23">
        <f t="shared" si="170"/>
        <v>0</v>
      </c>
      <c r="CA415" s="130">
        <f t="shared" si="171"/>
        <v>0</v>
      </c>
      <c r="CB415" s="156">
        <f t="shared" si="172"/>
        <v>0</v>
      </c>
      <c r="CC415" s="156">
        <f t="shared" si="173"/>
        <v>0</v>
      </c>
      <c r="CD415" s="156">
        <f t="shared" si="174"/>
        <v>0</v>
      </c>
      <c r="CE415" s="156">
        <f t="shared" si="175"/>
        <v>0</v>
      </c>
      <c r="CG415" s="156">
        <f t="shared" si="176"/>
        <v>0</v>
      </c>
      <c r="CH415" s="156">
        <f t="shared" si="177"/>
        <v>0</v>
      </c>
      <c r="CJ415" s="204" t="str">
        <f t="shared" si="178"/>
        <v>ok</v>
      </c>
      <c r="CK415" s="205">
        <f t="shared" si="160"/>
        <v>0</v>
      </c>
      <c r="CL415">
        <f t="shared" si="184"/>
        <v>0</v>
      </c>
      <c r="CN415" s="216">
        <f t="shared" si="179"/>
        <v>0</v>
      </c>
      <c r="CO415" s="216">
        <f t="shared" si="180"/>
        <v>0</v>
      </c>
      <c r="CP415" s="216">
        <f t="shared" si="159"/>
        <v>0</v>
      </c>
      <c r="CQ415" s="156">
        <f t="shared" si="161"/>
        <v>0</v>
      </c>
    </row>
    <row r="416" spans="1:95" x14ac:dyDescent="0.2">
      <c r="A416" s="73">
        <v>3651</v>
      </c>
      <c r="B416" s="25" t="s">
        <v>1053</v>
      </c>
      <c r="C416" s="25" t="s">
        <v>702</v>
      </c>
      <c r="D416" s="78"/>
      <c r="E416" s="78"/>
      <c r="F416" s="78"/>
      <c r="G416" s="78"/>
      <c r="H416" s="147">
        <f t="array" ref="H416">SUM(IF('SAP report test'!$A$2:$A$2298=$A416,IF('SAP report test'!$D$2:$D$2298="CI04",'SAP report test'!$N$2:$N$2298)))</f>
        <v>0</v>
      </c>
      <c r="I416" s="148"/>
      <c r="J416" s="148"/>
      <c r="K416" s="149"/>
      <c r="L416" s="147">
        <f>SUMIF(Balances!$A$5:$A$313,$A416,Balances!$P$5:$P$313)-SUMIF(Funding!$A$6:$A$294,$A416,Funding!$D$6:$D$294)</f>
        <v>0</v>
      </c>
      <c r="M416" s="148"/>
      <c r="N416" s="148"/>
      <c r="O416" s="149"/>
      <c r="P416" s="147">
        <f>SUMIF(Balances!$A$5:$A$313,$A416,Balances!$Q$5:$Q$313)-SUMIF(Funding!$A$6:$A$294,$A416,Funding!$E$6:$E$294)</f>
        <v>0</v>
      </c>
      <c r="Q416" s="148"/>
      <c r="R416" s="148"/>
      <c r="S416" s="149"/>
      <c r="T416" s="147">
        <f>SUMIF(Balances!$A$5:$A$313,$A416,Balances!$R$5:$R$313)-SUMIF(Funding!$A$6:$A$294,$A416,Funding!$F$6:$F$294)</f>
        <v>0</v>
      </c>
      <c r="U416" s="148"/>
      <c r="V416" s="148"/>
      <c r="W416" s="149"/>
      <c r="X416" s="147">
        <f>SUMIF(Balances!$A$7:$A$313,$A416,Balances!$S$7:$S$313)</f>
        <v>0</v>
      </c>
      <c r="Y416" s="148"/>
      <c r="Z416" s="148"/>
      <c r="AA416" s="149"/>
      <c r="AB416" s="147">
        <f>SUMIF(Balances!$A$7:$A$313,$A416,Balances!$T$7:$T$313)</f>
        <v>0</v>
      </c>
      <c r="AC416" s="148"/>
      <c r="AD416" s="148"/>
      <c r="AE416" s="149"/>
      <c r="AF416" s="147"/>
      <c r="AG416" s="148"/>
      <c r="AH416" s="148"/>
      <c r="AI416" s="149"/>
      <c r="AJ416" s="147">
        <f t="array" ref="AJ416">SUM(IF('SAP report test'!$A$2:$A$2298=$A416,IF('SAP report test'!$D$2:$D$2298="CI03",'SAP report test'!$N$2:$N$2298)))+SUMIF(Balances!$A$7:$A$313,$A416,Balances!$V$7:$V$313)</f>
        <v>0</v>
      </c>
      <c r="AK416" s="148"/>
      <c r="AL416" s="148"/>
      <c r="AM416" s="149"/>
      <c r="AN416" s="147">
        <f>SUMIF(Balances!$A$5:$A$313,$A416,Balances!$O$5:$O$313)-SUMIF(Funding!$A$6:$A$294,$A416,Funding!$K$6:$K$294)</f>
        <v>0</v>
      </c>
      <c r="AO416" s="148"/>
      <c r="AP416" s="148"/>
      <c r="AQ416" s="149"/>
      <c r="AS416" s="23">
        <f>SUM(D416:AQ417)</f>
        <v>0</v>
      </c>
      <c r="AT416" s="42"/>
      <c r="AU416" s="23">
        <f>SUM(AS416:AT416)</f>
        <v>0</v>
      </c>
      <c r="AW416" s="23">
        <f>SUM(AN416:AQ417)</f>
        <v>0</v>
      </c>
      <c r="AX416" s="23">
        <f>SUM(H416:K417)</f>
        <v>0</v>
      </c>
      <c r="AY416" s="23">
        <f>SUM(L416:O417)</f>
        <v>0</v>
      </c>
      <c r="AZ416" s="23">
        <f>SUM(P416:S417)</f>
        <v>0</v>
      </c>
      <c r="BA416" s="23">
        <f>SUM(T416:W417)</f>
        <v>0</v>
      </c>
      <c r="BB416" s="23">
        <f>SUM(X416:AA417)</f>
        <v>0</v>
      </c>
      <c r="BC416" s="23">
        <f>SUM(AB416:AE417)</f>
        <v>0</v>
      </c>
      <c r="BD416" s="23">
        <f>SUM(AF416:AI417)</f>
        <v>0</v>
      </c>
      <c r="BE416" s="23">
        <f>SUM(AJ416:AM417)</f>
        <v>0</v>
      </c>
      <c r="BF416" s="23">
        <f>SUM(AW416:BE416)</f>
        <v>0</v>
      </c>
      <c r="BG416" s="23">
        <f>SUM(AS416-BF416)</f>
        <v>0</v>
      </c>
      <c r="BH416" s="23">
        <f>SUM(AW416:BD416)</f>
        <v>0</v>
      </c>
      <c r="BJ416" s="23">
        <f t="shared" si="162"/>
        <v>0</v>
      </c>
      <c r="BK416" s="23">
        <f t="shared" si="163"/>
        <v>0</v>
      </c>
      <c r="BL416" s="23">
        <f t="shared" si="164"/>
        <v>0</v>
      </c>
      <c r="BM416" s="23">
        <f t="shared" si="165"/>
        <v>0</v>
      </c>
      <c r="BN416" s="23">
        <f t="shared" si="166"/>
        <v>0</v>
      </c>
      <c r="BO416" s="23">
        <f t="shared" si="167"/>
        <v>0</v>
      </c>
      <c r="BP416" s="23">
        <f t="shared" si="168"/>
        <v>0</v>
      </c>
      <c r="BQ416" s="23">
        <f t="shared" si="169"/>
        <v>0</v>
      </c>
      <c r="BR416" s="23">
        <f t="shared" si="181"/>
        <v>0</v>
      </c>
      <c r="BS416" s="23">
        <f t="shared" si="182"/>
        <v>0</v>
      </c>
      <c r="BT416" s="23">
        <f t="shared" si="183"/>
        <v>0</v>
      </c>
      <c r="BX416" s="73">
        <v>3651</v>
      </c>
      <c r="BY416" s="25" t="s">
        <v>1053</v>
      </c>
      <c r="BZ416" s="23">
        <f t="shared" si="170"/>
        <v>0</v>
      </c>
      <c r="CA416" s="130">
        <f t="shared" si="171"/>
        <v>0</v>
      </c>
      <c r="CB416" s="156">
        <f t="shared" si="172"/>
        <v>0</v>
      </c>
      <c r="CC416" s="156">
        <f t="shared" si="173"/>
        <v>0</v>
      </c>
      <c r="CD416" s="156">
        <f t="shared" si="174"/>
        <v>0</v>
      </c>
      <c r="CE416" s="156">
        <f t="shared" si="175"/>
        <v>0</v>
      </c>
      <c r="CG416" s="156">
        <f t="shared" si="176"/>
        <v>0</v>
      </c>
      <c r="CH416" s="156">
        <f t="shared" si="177"/>
        <v>0</v>
      </c>
      <c r="CJ416" s="204" t="str">
        <f t="shared" si="178"/>
        <v>ok</v>
      </c>
      <c r="CK416" s="205">
        <f t="shared" si="160"/>
        <v>0</v>
      </c>
      <c r="CL416">
        <f t="shared" si="184"/>
        <v>0</v>
      </c>
      <c r="CN416" s="216">
        <f t="shared" si="179"/>
        <v>0</v>
      </c>
      <c r="CO416" s="216">
        <f t="shared" si="180"/>
        <v>0</v>
      </c>
      <c r="CP416" s="216">
        <f t="shared" si="159"/>
        <v>0</v>
      </c>
      <c r="CQ416" s="156">
        <f t="shared" si="161"/>
        <v>0</v>
      </c>
    </row>
    <row r="417" spans="1:95" x14ac:dyDescent="0.2">
      <c r="A417" s="73">
        <v>3651</v>
      </c>
      <c r="B417" s="25" t="s">
        <v>1053</v>
      </c>
      <c r="C417" s="25" t="s">
        <v>703</v>
      </c>
      <c r="D417" s="78">
        <f t="array" ref="D417">SUM(IF('SAP report test'!$A$2:$A$2298=$A417,IF('SAP report test'!$D$2:$D$2298=D$3,'SAP report test'!$N$2:$N$2298)))-SUM(H417,L417,P417,T417,X417,AB417,AF417,AJ417,AN417)</f>
        <v>0</v>
      </c>
      <c r="E417" s="78">
        <f t="array" ref="E417">SUM(IF('SAP report test'!$A$2:$A$2298=$A417,IF('SAP report test'!$D$2:$D$2298=E$3,'SAP report test'!$N$2:$N$2298)))-SUM(I417,M417,Q417,U417,Y417,AC417,AG417,AK417,AO417)</f>
        <v>0</v>
      </c>
      <c r="F417" s="78">
        <f t="array" ref="F417">SUM(IF('SAP report test'!$A$2:$A$2298=$A417,IF('SAP report test'!$D$2:$D$2298=F$3,'SAP report test'!$N$2:$N$2298)))-SUM(J417,N417,R417,V417,Z417,AD417,AH417,AL417,AP417)</f>
        <v>0</v>
      </c>
      <c r="G417" s="78">
        <f t="array" ref="G417">SUM(IF('SAP report test'!$A$2:$A$2298=$A417,IF('SAP report test'!$D$2:$D$2298=G$3,'SAP report test'!$N$2:$N$2298)))-SUM(K417,O417,S417,W417,AA417,AE417,AI417,AM417,AQ417)</f>
        <v>0</v>
      </c>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S417" s="23"/>
      <c r="AT417" s="42"/>
      <c r="BJ417" s="23">
        <f t="shared" si="162"/>
        <v>0</v>
      </c>
      <c r="BK417" s="23">
        <f t="shared" si="163"/>
        <v>0</v>
      </c>
      <c r="BL417" s="23">
        <f t="shared" si="164"/>
        <v>0</v>
      </c>
      <c r="BM417" s="23">
        <f t="shared" si="165"/>
        <v>0</v>
      </c>
      <c r="BN417" s="23">
        <f t="shared" si="166"/>
        <v>0</v>
      </c>
      <c r="BO417" s="23">
        <f t="shared" si="167"/>
        <v>0</v>
      </c>
      <c r="BP417" s="23">
        <f t="shared" si="168"/>
        <v>0</v>
      </c>
      <c r="BQ417" s="23">
        <f t="shared" si="169"/>
        <v>0</v>
      </c>
      <c r="BR417" s="23">
        <f t="shared" si="181"/>
        <v>0</v>
      </c>
      <c r="BS417" s="23">
        <f t="shared" si="182"/>
        <v>0</v>
      </c>
      <c r="BT417" s="23">
        <f t="shared" si="183"/>
        <v>0</v>
      </c>
      <c r="BX417" s="73">
        <v>3651</v>
      </c>
      <c r="BY417" s="25" t="s">
        <v>1053</v>
      </c>
      <c r="BZ417" s="23">
        <f t="shared" si="170"/>
        <v>0</v>
      </c>
      <c r="CA417" s="130">
        <f t="shared" si="171"/>
        <v>0</v>
      </c>
      <c r="CB417" s="156">
        <f t="shared" si="172"/>
        <v>0</v>
      </c>
      <c r="CC417" s="156">
        <f t="shared" si="173"/>
        <v>0</v>
      </c>
      <c r="CD417" s="156">
        <f t="shared" si="174"/>
        <v>0</v>
      </c>
      <c r="CE417" s="156">
        <f t="shared" si="175"/>
        <v>0</v>
      </c>
      <c r="CG417" s="156">
        <f t="shared" si="176"/>
        <v>0</v>
      </c>
      <c r="CH417" s="156">
        <f t="shared" si="177"/>
        <v>0</v>
      </c>
      <c r="CJ417" s="204" t="str">
        <f t="shared" si="178"/>
        <v>ok</v>
      </c>
      <c r="CK417" s="205">
        <f t="shared" si="160"/>
        <v>0</v>
      </c>
      <c r="CL417">
        <f t="shared" si="184"/>
        <v>0</v>
      </c>
      <c r="CN417" s="216">
        <f t="shared" si="179"/>
        <v>0</v>
      </c>
      <c r="CO417" s="216">
        <f t="shared" si="180"/>
        <v>0</v>
      </c>
      <c r="CP417" s="216">
        <f t="shared" si="159"/>
        <v>0</v>
      </c>
      <c r="CQ417" s="156">
        <f t="shared" si="161"/>
        <v>0</v>
      </c>
    </row>
    <row r="418" spans="1:95" x14ac:dyDescent="0.2">
      <c r="A418" s="73">
        <v>3655</v>
      </c>
      <c r="B418" s="25" t="s">
        <v>1160</v>
      </c>
      <c r="C418" s="25" t="s">
        <v>702</v>
      </c>
      <c r="D418" s="78"/>
      <c r="E418" s="78"/>
      <c r="F418" s="78"/>
      <c r="G418" s="78"/>
      <c r="H418" s="147">
        <f t="array" ref="H418">SUM(IF('SAP report test'!$A$2:$A$2298=$A418,IF('SAP report test'!$D$2:$D$2298="CI04",'SAP report test'!$N$2:$N$2298)))</f>
        <v>0</v>
      </c>
      <c r="I418" s="148"/>
      <c r="J418" s="148"/>
      <c r="K418" s="149"/>
      <c r="L418" s="147">
        <f>SUMIF(Balances!$A$5:$A$313,$A418,Balances!$P$5:$P$313)-SUMIF(Funding!$A$6:$A$294,$A418,Funding!$D$6:$D$294)</f>
        <v>0</v>
      </c>
      <c r="M418" s="148"/>
      <c r="N418" s="148"/>
      <c r="O418" s="149"/>
      <c r="P418" s="147">
        <f>SUMIF(Balances!$A$5:$A$313,$A418,Balances!$Q$5:$Q$313)-SUMIF(Funding!$A$6:$A$294,$A418,Funding!$E$6:$E$294)</f>
        <v>0</v>
      </c>
      <c r="Q418" s="148"/>
      <c r="R418" s="148"/>
      <c r="S418" s="149"/>
      <c r="T418" s="147">
        <f>SUMIF(Balances!$A$5:$A$313,$A418,Balances!$R$5:$R$313)-SUMIF(Funding!$A$6:$A$294,$A418,Funding!$F$6:$F$294)</f>
        <v>0</v>
      </c>
      <c r="U418" s="148"/>
      <c r="V418" s="148"/>
      <c r="W418" s="149"/>
      <c r="X418" s="147">
        <f>SUMIF(Balances!$A$7:$A$313,$A418,Balances!$S$7:$S$313)</f>
        <v>0</v>
      </c>
      <c r="Y418" s="148"/>
      <c r="Z418" s="148"/>
      <c r="AA418" s="149"/>
      <c r="AB418" s="147">
        <f>SUMIF(Balances!$A$7:$A$313,$A418,Balances!$T$7:$T$313)</f>
        <v>0</v>
      </c>
      <c r="AC418" s="148"/>
      <c r="AD418" s="148"/>
      <c r="AE418" s="149"/>
      <c r="AF418" s="147"/>
      <c r="AG418" s="148"/>
      <c r="AH418" s="148"/>
      <c r="AI418" s="149"/>
      <c r="AJ418" s="147">
        <f t="array" ref="AJ418">SUM(IF('SAP report test'!$A$2:$A$2298=$A418,IF('SAP report test'!$D$2:$D$2298="CI03",'SAP report test'!$N$2:$N$2298)))+SUMIF(Balances!$A$7:$A$313,$A418,Balances!$V$7:$V$313)</f>
        <v>0</v>
      </c>
      <c r="AK418" s="148"/>
      <c r="AL418" s="148"/>
      <c r="AM418" s="149"/>
      <c r="AN418" s="147">
        <f>SUMIF(Balances!$A$5:$A$313,$A418,Balances!$O$5:$O$313)-SUMIF(Funding!$A$6:$A$294,$A418,Funding!$K$6:$K$294)</f>
        <v>0</v>
      </c>
      <c r="AO418" s="148"/>
      <c r="AP418" s="148"/>
      <c r="AQ418" s="149"/>
      <c r="AS418" s="23">
        <f>SUM(D418:AQ419)</f>
        <v>0</v>
      </c>
      <c r="AT418" s="42"/>
      <c r="AU418" s="23">
        <f>SUM(AS418:AT418)</f>
        <v>0</v>
      </c>
      <c r="AW418" s="23">
        <f>SUM(AN418:AQ419)</f>
        <v>0</v>
      </c>
      <c r="AX418" s="23">
        <f>SUM(H418:K419)</f>
        <v>0</v>
      </c>
      <c r="AY418" s="23">
        <f>SUM(L418:O419)</f>
        <v>0</v>
      </c>
      <c r="AZ418" s="23">
        <f>SUM(P418:S419)</f>
        <v>0</v>
      </c>
      <c r="BA418" s="23">
        <f>SUM(T418:W419)</f>
        <v>0</v>
      </c>
      <c r="BB418" s="23">
        <f>SUM(X418:AA419)</f>
        <v>0</v>
      </c>
      <c r="BC418" s="23">
        <f>SUM(AB418:AE419)</f>
        <v>0</v>
      </c>
      <c r="BD418" s="23">
        <f>SUM(AF418:AI419)</f>
        <v>0</v>
      </c>
      <c r="BE418" s="23">
        <f>SUM(AJ418:AM419)</f>
        <v>0</v>
      </c>
      <c r="BF418" s="23">
        <f>SUM(AW418:BE418)</f>
        <v>0</v>
      </c>
      <c r="BG418" s="23">
        <f>SUM(AS418-BF418)</f>
        <v>0</v>
      </c>
      <c r="BH418" s="23">
        <f>SUM(AW418:BD418)</f>
        <v>0</v>
      </c>
      <c r="BJ418" s="23">
        <f t="shared" si="162"/>
        <v>0</v>
      </c>
      <c r="BK418" s="23">
        <f t="shared" si="163"/>
        <v>0</v>
      </c>
      <c r="BL418" s="23">
        <f t="shared" si="164"/>
        <v>0</v>
      </c>
      <c r="BM418" s="23">
        <f t="shared" si="165"/>
        <v>0</v>
      </c>
      <c r="BN418" s="23">
        <f t="shared" si="166"/>
        <v>0</v>
      </c>
      <c r="BO418" s="23">
        <f t="shared" si="167"/>
        <v>0</v>
      </c>
      <c r="BP418" s="23">
        <f t="shared" si="168"/>
        <v>0</v>
      </c>
      <c r="BQ418" s="23">
        <f t="shared" si="169"/>
        <v>0</v>
      </c>
      <c r="BR418" s="23">
        <f t="shared" si="181"/>
        <v>0</v>
      </c>
      <c r="BS418" s="23">
        <f t="shared" si="182"/>
        <v>0</v>
      </c>
      <c r="BT418" s="23">
        <f t="shared" si="183"/>
        <v>0</v>
      </c>
      <c r="BX418" s="73">
        <v>3655</v>
      </c>
      <c r="BY418" s="25" t="s">
        <v>1160</v>
      </c>
      <c r="BZ418" s="23">
        <f t="shared" si="170"/>
        <v>0</v>
      </c>
      <c r="CA418" s="130">
        <f t="shared" si="171"/>
        <v>0</v>
      </c>
      <c r="CB418" s="156">
        <f t="shared" si="172"/>
        <v>0</v>
      </c>
      <c r="CC418" s="156">
        <f t="shared" si="173"/>
        <v>0</v>
      </c>
      <c r="CD418" s="156">
        <f t="shared" si="174"/>
        <v>0</v>
      </c>
      <c r="CE418" s="156">
        <f t="shared" si="175"/>
        <v>0</v>
      </c>
      <c r="CG418" s="156">
        <f t="shared" si="176"/>
        <v>0</v>
      </c>
      <c r="CH418" s="156">
        <f t="shared" si="177"/>
        <v>0</v>
      </c>
      <c r="CJ418" s="204" t="str">
        <f t="shared" si="178"/>
        <v>ok</v>
      </c>
      <c r="CK418" s="205">
        <f t="shared" si="160"/>
        <v>0</v>
      </c>
      <c r="CL418">
        <f t="shared" si="184"/>
        <v>0</v>
      </c>
      <c r="CN418" s="216">
        <f t="shared" si="179"/>
        <v>0</v>
      </c>
      <c r="CO418" s="216">
        <f t="shared" si="180"/>
        <v>0</v>
      </c>
      <c r="CP418" s="216">
        <f t="shared" si="159"/>
        <v>0</v>
      </c>
      <c r="CQ418" s="156">
        <f t="shared" si="161"/>
        <v>0</v>
      </c>
    </row>
    <row r="419" spans="1:95" x14ac:dyDescent="0.2">
      <c r="A419" s="73">
        <v>3655</v>
      </c>
      <c r="B419" s="25" t="s">
        <v>1160</v>
      </c>
      <c r="C419" s="25" t="s">
        <v>703</v>
      </c>
      <c r="D419" s="78">
        <f t="array" ref="D419">SUM(IF('SAP report test'!$A$2:$A$2298=$A419,IF('SAP report test'!$D$2:$D$2298=D$3,'SAP report test'!$N$2:$N$2298)))-SUM(H419,L419,P419,T419,X419,AB419,AF419,AJ419,AN419)</f>
        <v>0</v>
      </c>
      <c r="E419" s="78">
        <f t="array" ref="E419">SUM(IF('SAP report test'!$A$2:$A$2298=$A419,IF('SAP report test'!$D$2:$D$2298=E$3,'SAP report test'!$N$2:$N$2298)))-SUM(I419,M419,Q419,U419,Y419,AC419,AG419,AK419,AO419)</f>
        <v>0</v>
      </c>
      <c r="F419" s="78">
        <f t="array" ref="F419">SUM(IF('SAP report test'!$A$2:$A$2298=$A419,IF('SAP report test'!$D$2:$D$2298=F$3,'SAP report test'!$N$2:$N$2298)))-SUM(J419,N419,R419,V419,Z419,AD419,AH419,AL419,AP419)</f>
        <v>0</v>
      </c>
      <c r="G419" s="78">
        <f t="array" ref="G419">SUM(IF('SAP report test'!$A$2:$A$2298=$A419,IF('SAP report test'!$D$2:$D$2298=G$3,'SAP report test'!$N$2:$N$2298)))-SUM(K419,O419,S419,W419,AA419,AE419,AI419,AM419,AQ419)</f>
        <v>0</v>
      </c>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S419" s="23"/>
      <c r="AT419" s="42"/>
      <c r="BJ419" s="23">
        <f t="shared" si="162"/>
        <v>0</v>
      </c>
      <c r="BK419" s="23">
        <f t="shared" si="163"/>
        <v>0</v>
      </c>
      <c r="BL419" s="23">
        <f t="shared" si="164"/>
        <v>0</v>
      </c>
      <c r="BM419" s="23">
        <f t="shared" si="165"/>
        <v>0</v>
      </c>
      <c r="BN419" s="23">
        <f t="shared" si="166"/>
        <v>0</v>
      </c>
      <c r="BO419" s="23">
        <f t="shared" si="167"/>
        <v>0</v>
      </c>
      <c r="BP419" s="23">
        <f t="shared" si="168"/>
        <v>0</v>
      </c>
      <c r="BQ419" s="23">
        <f t="shared" si="169"/>
        <v>0</v>
      </c>
      <c r="BR419" s="23">
        <f t="shared" si="181"/>
        <v>0</v>
      </c>
      <c r="BS419" s="23">
        <f t="shared" si="182"/>
        <v>0</v>
      </c>
      <c r="BT419" s="23">
        <f t="shared" si="183"/>
        <v>0</v>
      </c>
      <c r="BX419" s="73">
        <v>3655</v>
      </c>
      <c r="BY419" s="25" t="s">
        <v>1160</v>
      </c>
      <c r="BZ419" s="23">
        <f t="shared" si="170"/>
        <v>0</v>
      </c>
      <c r="CA419" s="130">
        <f t="shared" si="171"/>
        <v>0</v>
      </c>
      <c r="CB419" s="156">
        <f t="shared" si="172"/>
        <v>0</v>
      </c>
      <c r="CC419" s="156">
        <f t="shared" si="173"/>
        <v>0</v>
      </c>
      <c r="CD419" s="156">
        <f t="shared" si="174"/>
        <v>0</v>
      </c>
      <c r="CE419" s="156">
        <f t="shared" si="175"/>
        <v>0</v>
      </c>
      <c r="CG419" s="156">
        <f t="shared" si="176"/>
        <v>0</v>
      </c>
      <c r="CH419" s="156">
        <f t="shared" si="177"/>
        <v>0</v>
      </c>
      <c r="CJ419" s="204" t="str">
        <f t="shared" si="178"/>
        <v>ok</v>
      </c>
      <c r="CK419" s="205">
        <f t="shared" si="160"/>
        <v>0</v>
      </c>
      <c r="CL419">
        <f t="shared" si="184"/>
        <v>0</v>
      </c>
      <c r="CN419" s="216">
        <f t="shared" si="179"/>
        <v>0</v>
      </c>
      <c r="CO419" s="216">
        <f t="shared" si="180"/>
        <v>0</v>
      </c>
      <c r="CP419" s="216">
        <f t="shared" si="159"/>
        <v>0</v>
      </c>
      <c r="CQ419" s="156">
        <f t="shared" si="161"/>
        <v>0</v>
      </c>
    </row>
    <row r="420" spans="1:95" x14ac:dyDescent="0.2">
      <c r="A420" s="73">
        <v>3657</v>
      </c>
      <c r="B420" s="25" t="s">
        <v>1054</v>
      </c>
      <c r="C420" s="25" t="s">
        <v>702</v>
      </c>
      <c r="D420" s="78"/>
      <c r="E420" s="78"/>
      <c r="F420" s="78"/>
      <c r="G420" s="78"/>
      <c r="H420" s="147">
        <f t="array" ref="H420">SUM(IF('SAP report test'!$A$2:$A$2298=$A420,IF('SAP report test'!$D$2:$D$2298="CI04",'SAP report test'!$N$2:$N$2298)))</f>
        <v>0</v>
      </c>
      <c r="I420" s="148"/>
      <c r="J420" s="148"/>
      <c r="K420" s="149"/>
      <c r="L420" s="147">
        <f>SUMIF(Balances!$A$5:$A$313,$A420,Balances!$P$5:$P$313)-SUMIF(Funding!$A$6:$A$294,$A420,Funding!$D$6:$D$294)</f>
        <v>0</v>
      </c>
      <c r="M420" s="148"/>
      <c r="N420" s="148"/>
      <c r="O420" s="149"/>
      <c r="P420" s="147">
        <f>SUMIF(Balances!$A$5:$A$313,$A420,Balances!$Q$5:$Q$313)-SUMIF(Funding!$A$6:$A$294,$A420,Funding!$E$6:$E$294)</f>
        <v>0</v>
      </c>
      <c r="Q420" s="148"/>
      <c r="R420" s="148"/>
      <c r="S420" s="149"/>
      <c r="T420" s="147">
        <f>SUMIF(Balances!$A$5:$A$313,$A420,Balances!$R$5:$R$313)-SUMIF(Funding!$A$6:$A$294,$A420,Funding!$F$6:$F$294)</f>
        <v>0</v>
      </c>
      <c r="U420" s="148"/>
      <c r="V420" s="148"/>
      <c r="W420" s="149"/>
      <c r="X420" s="147">
        <f>SUMIF(Balances!$A$7:$A$313,$A420,Balances!$S$7:$S$313)</f>
        <v>0</v>
      </c>
      <c r="Y420" s="148"/>
      <c r="Z420" s="148"/>
      <c r="AA420" s="149"/>
      <c r="AB420" s="147">
        <f>SUMIF(Balances!$A$7:$A$313,$A420,Balances!$T$7:$T$313)</f>
        <v>0</v>
      </c>
      <c r="AC420" s="148"/>
      <c r="AD420" s="148"/>
      <c r="AE420" s="149"/>
      <c r="AF420" s="147"/>
      <c r="AG420" s="148"/>
      <c r="AH420" s="148"/>
      <c r="AI420" s="149"/>
      <c r="AJ420" s="147">
        <f t="array" ref="AJ420">SUM(IF('SAP report test'!$A$2:$A$2298=$A420,IF('SAP report test'!$D$2:$D$2298="CI03",'SAP report test'!$N$2:$N$2298)))+SUMIF(Balances!$A$7:$A$313,$A420,Balances!$V$7:$V$313)</f>
        <v>0</v>
      </c>
      <c r="AK420" s="148"/>
      <c r="AL420" s="148"/>
      <c r="AM420" s="149"/>
      <c r="AN420" s="147">
        <f>SUMIF(Balances!$A$5:$A$313,$A420,Balances!$O$5:$O$313)-SUMIF(Funding!$A$6:$A$294,$A420,Funding!$K$6:$K$294)</f>
        <v>0</v>
      </c>
      <c r="AO420" s="148"/>
      <c r="AP420" s="148"/>
      <c r="AQ420" s="149"/>
      <c r="AS420" s="23">
        <f>SUM(D420:AQ421)</f>
        <v>0</v>
      </c>
      <c r="AT420" s="130"/>
      <c r="AU420" s="23">
        <f>SUM(AS420:AT420)</f>
        <v>0</v>
      </c>
      <c r="AW420" s="23">
        <f>SUM(AN420:AQ421)</f>
        <v>0</v>
      </c>
      <c r="AX420" s="23">
        <f>SUM(H420:K421)</f>
        <v>0</v>
      </c>
      <c r="AY420" s="23">
        <f>SUM(L420:O421)</f>
        <v>0</v>
      </c>
      <c r="AZ420" s="23">
        <f>SUM(P420:S421)</f>
        <v>0</v>
      </c>
      <c r="BA420" s="23">
        <f>SUM(T420:W421)</f>
        <v>0</v>
      </c>
      <c r="BB420" s="23">
        <f>SUM(X420:AA421)</f>
        <v>0</v>
      </c>
      <c r="BC420" s="23">
        <f>SUM(AB420:AE421)</f>
        <v>0</v>
      </c>
      <c r="BD420" s="23">
        <f>SUM(AF420:AI421)</f>
        <v>0</v>
      </c>
      <c r="BE420" s="23">
        <f>SUM(AJ420:AM421)</f>
        <v>0</v>
      </c>
      <c r="BF420" s="23">
        <f>SUM(AW420:BE420)</f>
        <v>0</v>
      </c>
      <c r="BG420" s="23">
        <f>SUM(AS420-BF420)</f>
        <v>0</v>
      </c>
      <c r="BH420" s="23">
        <f>SUM(AW420:BD420)</f>
        <v>0</v>
      </c>
      <c r="BJ420" s="23">
        <f t="shared" si="162"/>
        <v>0</v>
      </c>
      <c r="BK420" s="23">
        <f t="shared" si="163"/>
        <v>0</v>
      </c>
      <c r="BL420" s="23">
        <f t="shared" si="164"/>
        <v>0</v>
      </c>
      <c r="BM420" s="23">
        <f t="shared" si="165"/>
        <v>0</v>
      </c>
      <c r="BN420" s="23">
        <f t="shared" si="166"/>
        <v>0</v>
      </c>
      <c r="BO420" s="23">
        <f t="shared" si="167"/>
        <v>0</v>
      </c>
      <c r="BP420" s="23">
        <f t="shared" si="168"/>
        <v>0</v>
      </c>
      <c r="BQ420" s="23">
        <f t="shared" si="169"/>
        <v>0</v>
      </c>
      <c r="BR420" s="23">
        <f t="shared" si="181"/>
        <v>0</v>
      </c>
      <c r="BS420" s="23">
        <f t="shared" si="182"/>
        <v>0</v>
      </c>
      <c r="BT420" s="23">
        <f t="shared" si="183"/>
        <v>0</v>
      </c>
      <c r="BX420" s="73">
        <v>3657</v>
      </c>
      <c r="BY420" s="25" t="s">
        <v>1054</v>
      </c>
      <c r="BZ420" s="23">
        <f t="shared" si="170"/>
        <v>0</v>
      </c>
      <c r="CA420" s="130">
        <f t="shared" si="171"/>
        <v>0</v>
      </c>
      <c r="CB420" s="156">
        <f t="shared" si="172"/>
        <v>0</v>
      </c>
      <c r="CC420" s="156">
        <f t="shared" si="173"/>
        <v>0</v>
      </c>
      <c r="CD420" s="156">
        <f t="shared" si="174"/>
        <v>0</v>
      </c>
      <c r="CE420" s="156">
        <f t="shared" si="175"/>
        <v>0</v>
      </c>
      <c r="CG420" s="156">
        <f t="shared" si="176"/>
        <v>0</v>
      </c>
      <c r="CH420" s="156">
        <f t="shared" si="177"/>
        <v>0</v>
      </c>
      <c r="CJ420" s="204" t="str">
        <f t="shared" si="178"/>
        <v>ok</v>
      </c>
      <c r="CK420" s="205">
        <f t="shared" si="160"/>
        <v>0</v>
      </c>
      <c r="CL420">
        <f t="shared" si="184"/>
        <v>0</v>
      </c>
      <c r="CN420" s="216">
        <f t="shared" si="179"/>
        <v>0</v>
      </c>
      <c r="CO420" s="216">
        <f t="shared" si="180"/>
        <v>0</v>
      </c>
      <c r="CP420" s="216">
        <f t="shared" si="159"/>
        <v>0</v>
      </c>
      <c r="CQ420" s="156">
        <f t="shared" si="161"/>
        <v>0</v>
      </c>
    </row>
    <row r="421" spans="1:95" x14ac:dyDescent="0.2">
      <c r="A421" s="73">
        <v>3657</v>
      </c>
      <c r="B421" s="25" t="s">
        <v>1054</v>
      </c>
      <c r="C421" s="25" t="s">
        <v>703</v>
      </c>
      <c r="D421" s="78">
        <f t="array" ref="D421">SUM(IF('SAP report test'!$A$2:$A$2298=$A421,IF('SAP report test'!$D$2:$D$2298=D$3,'SAP report test'!$N$2:$N$2298)))-SUM(H421,L421,P421,T421,X421,AB421,AF421,AJ421,AN421)</f>
        <v>0</v>
      </c>
      <c r="E421" s="78">
        <f t="array" ref="E421">SUM(IF('SAP report test'!$A$2:$A$2298=$A421,IF('SAP report test'!$D$2:$D$2298=E$3,'SAP report test'!$N$2:$N$2298)))-SUM(I421,M421,Q421,U421,Y421,AC421,AG421,AK421,AO421)</f>
        <v>0</v>
      </c>
      <c r="F421" s="78">
        <f t="array" ref="F421">SUM(IF('SAP report test'!$A$2:$A$2298=$A421,IF('SAP report test'!$D$2:$D$2298=F$3,'SAP report test'!$N$2:$N$2298)))-SUM(J421,N421,R421,V421,Z421,AD421,AH421,AL421,AP421)</f>
        <v>0</v>
      </c>
      <c r="G421" s="78">
        <f t="array" ref="G421">SUM(IF('SAP report test'!$A$2:$A$2298=$A421,IF('SAP report test'!$D$2:$D$2298=G$3,'SAP report test'!$N$2:$N$2298)))-SUM(K421,O421,S421,W421,AA421,AE421,AI421,AM421,AQ421)</f>
        <v>0</v>
      </c>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S421" s="23"/>
      <c r="AT421" s="42"/>
      <c r="BJ421" s="23">
        <f t="shared" si="162"/>
        <v>0</v>
      </c>
      <c r="BK421" s="23">
        <f t="shared" si="163"/>
        <v>0</v>
      </c>
      <c r="BL421" s="23">
        <f t="shared" si="164"/>
        <v>0</v>
      </c>
      <c r="BM421" s="23">
        <f t="shared" si="165"/>
        <v>0</v>
      </c>
      <c r="BN421" s="23">
        <f t="shared" si="166"/>
        <v>0</v>
      </c>
      <c r="BO421" s="23">
        <f t="shared" si="167"/>
        <v>0</v>
      </c>
      <c r="BP421" s="23">
        <f t="shared" si="168"/>
        <v>0</v>
      </c>
      <c r="BQ421" s="23">
        <f t="shared" si="169"/>
        <v>0</v>
      </c>
      <c r="BR421" s="23">
        <f t="shared" si="181"/>
        <v>0</v>
      </c>
      <c r="BS421" s="23">
        <f t="shared" si="182"/>
        <v>0</v>
      </c>
      <c r="BT421" s="23">
        <f t="shared" si="183"/>
        <v>0</v>
      </c>
      <c r="BX421" s="73">
        <v>3657</v>
      </c>
      <c r="BY421" s="25" t="s">
        <v>1054</v>
      </c>
      <c r="BZ421" s="23">
        <f t="shared" si="170"/>
        <v>0</v>
      </c>
      <c r="CA421" s="130">
        <f t="shared" si="171"/>
        <v>0</v>
      </c>
      <c r="CB421" s="156">
        <f t="shared" si="172"/>
        <v>0</v>
      </c>
      <c r="CC421" s="156">
        <f t="shared" si="173"/>
        <v>0</v>
      </c>
      <c r="CD421" s="156">
        <f t="shared" si="174"/>
        <v>0</v>
      </c>
      <c r="CE421" s="156">
        <f t="shared" si="175"/>
        <v>0</v>
      </c>
      <c r="CG421" s="156">
        <f t="shared" si="176"/>
        <v>0</v>
      </c>
      <c r="CH421" s="156">
        <f t="shared" si="177"/>
        <v>0</v>
      </c>
      <c r="CJ421" s="204" t="str">
        <f t="shared" si="178"/>
        <v>ok</v>
      </c>
      <c r="CK421" s="205">
        <f t="shared" si="160"/>
        <v>0</v>
      </c>
      <c r="CL421">
        <f t="shared" si="184"/>
        <v>0</v>
      </c>
      <c r="CN421" s="216">
        <f t="shared" si="179"/>
        <v>0</v>
      </c>
      <c r="CO421" s="216">
        <f t="shared" si="180"/>
        <v>0</v>
      </c>
      <c r="CP421" s="216">
        <f t="shared" si="159"/>
        <v>0</v>
      </c>
      <c r="CQ421" s="156">
        <f t="shared" si="161"/>
        <v>0</v>
      </c>
    </row>
    <row r="422" spans="1:95" x14ac:dyDescent="0.2">
      <c r="A422" s="73">
        <v>3752</v>
      </c>
      <c r="B422" s="25" t="s">
        <v>955</v>
      </c>
      <c r="C422" s="25" t="s">
        <v>702</v>
      </c>
      <c r="D422" s="78"/>
      <c r="E422" s="78"/>
      <c r="F422" s="78"/>
      <c r="G422" s="78"/>
      <c r="H422" s="147">
        <f t="array" ref="H422">SUM(IF('SAP report test'!$A$2:$A$2298=$A422,IF('SAP report test'!$D$2:$D$2298="CI04",'SAP report test'!$N$2:$N$2298)))</f>
        <v>0</v>
      </c>
      <c r="I422" s="148"/>
      <c r="J422" s="148"/>
      <c r="K422" s="149"/>
      <c r="L422" s="147">
        <f>SUMIF(Balances!$A$5:$A$313,$A422,Balances!$P$5:$P$313)-SUMIF(Funding!$A$6:$A$294,$A422,Funding!$D$6:$D$294)</f>
        <v>0</v>
      </c>
      <c r="M422" s="148"/>
      <c r="N422" s="148"/>
      <c r="O422" s="149"/>
      <c r="P422" s="147">
        <f>SUMIF(Balances!$A$5:$A$313,$A422,Balances!$Q$5:$Q$313)-SUMIF(Funding!$A$6:$A$294,$A422,Funding!$E$6:$E$294)</f>
        <v>0</v>
      </c>
      <c r="Q422" s="148"/>
      <c r="R422" s="148"/>
      <c r="S422" s="149"/>
      <c r="T422" s="147">
        <f>SUMIF(Balances!$A$5:$A$313,$A422,Balances!$R$5:$R$313)-SUMIF(Funding!$A$6:$A$294,$A422,Funding!$F$6:$F$294)</f>
        <v>0</v>
      </c>
      <c r="U422" s="148"/>
      <c r="V422" s="148"/>
      <c r="W422" s="149"/>
      <c r="X422" s="147">
        <f>SUMIF(Balances!$A$7:$A$313,$A422,Balances!$S$7:$S$313)</f>
        <v>0</v>
      </c>
      <c r="Y422" s="148"/>
      <c r="Z422" s="148"/>
      <c r="AA422" s="149"/>
      <c r="AB422" s="147">
        <f>SUMIF(Balances!$A$7:$A$313,$A422,Balances!$T$7:$T$313)</f>
        <v>0</v>
      </c>
      <c r="AC422" s="148"/>
      <c r="AD422" s="148"/>
      <c r="AE422" s="149"/>
      <c r="AF422" s="147"/>
      <c r="AG422" s="148"/>
      <c r="AH422" s="148"/>
      <c r="AI422" s="149"/>
      <c r="AJ422" s="147">
        <f t="array" ref="AJ422">SUM(IF('SAP report test'!$A$2:$A$2298=$A422,IF('SAP report test'!$D$2:$D$2298="CI03",'SAP report test'!$N$2:$N$2298)))+SUMIF(Balances!$A$7:$A$313,$A422,Balances!$V$7:$V$313)</f>
        <v>0</v>
      </c>
      <c r="AK422" s="148"/>
      <c r="AL422" s="148"/>
      <c r="AM422" s="149"/>
      <c r="AN422" s="147">
        <f>SUMIF(Balances!$A$5:$A$313,$A422,Balances!$O$5:$O$313)-SUMIF(Funding!$A$6:$A$294,$A422,Funding!$K$6:$K$294)</f>
        <v>0</v>
      </c>
      <c r="AO422" s="148"/>
      <c r="AP422" s="148"/>
      <c r="AQ422" s="149"/>
      <c r="AS422" s="23">
        <f>SUM(D422:AQ423)</f>
        <v>0</v>
      </c>
      <c r="AT422" s="42"/>
      <c r="AU422" s="23">
        <f>SUM(AS422:AT422)</f>
        <v>0</v>
      </c>
      <c r="AW422" s="23">
        <f>SUM(AN422:AQ423)</f>
        <v>0</v>
      </c>
      <c r="AX422" s="23">
        <f>SUM(H422:K423)</f>
        <v>0</v>
      </c>
      <c r="AY422" s="23">
        <f>SUM(L422:O423)</f>
        <v>0</v>
      </c>
      <c r="AZ422" s="23">
        <f>SUM(P422:S423)</f>
        <v>0</v>
      </c>
      <c r="BA422" s="23">
        <f>SUM(T422:W423)</f>
        <v>0</v>
      </c>
      <c r="BB422" s="23">
        <f>SUM(X422:AA423)</f>
        <v>0</v>
      </c>
      <c r="BC422" s="23">
        <f>SUM(AB422:AE423)</f>
        <v>0</v>
      </c>
      <c r="BD422" s="23">
        <f>SUM(AF422:AI423)</f>
        <v>0</v>
      </c>
      <c r="BE422" s="23">
        <f>SUM(AJ422:AM423)</f>
        <v>0</v>
      </c>
      <c r="BF422" s="23">
        <f>SUM(AW422:BE422)</f>
        <v>0</v>
      </c>
      <c r="BG422" s="23">
        <f>SUM(AS422-BF422)</f>
        <v>0</v>
      </c>
      <c r="BH422" s="23">
        <f>SUM(AW422:BD422)</f>
        <v>0</v>
      </c>
      <c r="BJ422" s="23">
        <f t="shared" si="162"/>
        <v>0</v>
      </c>
      <c r="BK422" s="23">
        <f t="shared" si="163"/>
        <v>0</v>
      </c>
      <c r="BL422" s="23">
        <f t="shared" si="164"/>
        <v>0</v>
      </c>
      <c r="BM422" s="23">
        <f t="shared" si="165"/>
        <v>0</v>
      </c>
      <c r="BN422" s="23">
        <f t="shared" si="166"/>
        <v>0</v>
      </c>
      <c r="BO422" s="23">
        <f t="shared" si="167"/>
        <v>0</v>
      </c>
      <c r="BP422" s="23">
        <f t="shared" si="168"/>
        <v>0</v>
      </c>
      <c r="BQ422" s="23">
        <f t="shared" si="169"/>
        <v>0</v>
      </c>
      <c r="BR422" s="23">
        <f t="shared" si="181"/>
        <v>0</v>
      </c>
      <c r="BS422" s="23">
        <f t="shared" si="182"/>
        <v>0</v>
      </c>
      <c r="BT422" s="23">
        <f t="shared" si="183"/>
        <v>0</v>
      </c>
      <c r="BX422" s="73">
        <v>3752</v>
      </c>
      <c r="BY422" s="25" t="s">
        <v>955</v>
      </c>
      <c r="BZ422" s="23">
        <f t="shared" si="170"/>
        <v>0</v>
      </c>
      <c r="CA422" s="130">
        <f t="shared" si="171"/>
        <v>0</v>
      </c>
      <c r="CB422" s="156">
        <f t="shared" si="172"/>
        <v>0</v>
      </c>
      <c r="CC422" s="156">
        <f t="shared" si="173"/>
        <v>0</v>
      </c>
      <c r="CD422" s="156">
        <f t="shared" si="174"/>
        <v>0</v>
      </c>
      <c r="CE422" s="156">
        <f t="shared" si="175"/>
        <v>0</v>
      </c>
      <c r="CG422" s="156">
        <f t="shared" si="176"/>
        <v>0</v>
      </c>
      <c r="CH422" s="156">
        <f t="shared" si="177"/>
        <v>0</v>
      </c>
      <c r="CJ422" s="204" t="str">
        <f t="shared" si="178"/>
        <v>ok</v>
      </c>
      <c r="CK422" s="205">
        <f t="shared" si="160"/>
        <v>0</v>
      </c>
      <c r="CL422">
        <f t="shared" si="184"/>
        <v>0</v>
      </c>
      <c r="CN422" s="216">
        <f t="shared" si="179"/>
        <v>0</v>
      </c>
      <c r="CO422" s="216">
        <f t="shared" si="180"/>
        <v>0</v>
      </c>
      <c r="CP422" s="216">
        <f t="shared" si="159"/>
        <v>0</v>
      </c>
      <c r="CQ422" s="156">
        <f t="shared" si="161"/>
        <v>0</v>
      </c>
    </row>
    <row r="423" spans="1:95" x14ac:dyDescent="0.2">
      <c r="A423" s="73">
        <v>3752</v>
      </c>
      <c r="B423" s="25" t="s">
        <v>955</v>
      </c>
      <c r="C423" s="25" t="s">
        <v>703</v>
      </c>
      <c r="D423" s="78">
        <f t="array" ref="D423">SUM(IF('SAP report test'!$A$2:$A$2298=$A423,IF('SAP report test'!$D$2:$D$2298=D$3,'SAP report test'!$N$2:$N$2298)))-SUM(H423,L423,P423,T423,X423,AB423,AF423,AJ423,AN423)</f>
        <v>0</v>
      </c>
      <c r="E423" s="78">
        <f t="array" ref="E423">SUM(IF('SAP report test'!$A$2:$A$2298=$A423,IF('SAP report test'!$D$2:$D$2298=E$3,'SAP report test'!$N$2:$N$2298)))-SUM(I423,M423,Q423,U423,Y423,AC423,AG423,AK423,AO423)</f>
        <v>0</v>
      </c>
      <c r="F423" s="78">
        <f t="array" ref="F423">SUM(IF('SAP report test'!$A$2:$A$2298=$A423,IF('SAP report test'!$D$2:$D$2298=F$3,'SAP report test'!$N$2:$N$2298)))-SUM(J423,N423,R423,V423,Z423,AD423,AH423,AL423,AP423)</f>
        <v>0</v>
      </c>
      <c r="G423" s="78">
        <f t="array" ref="G423">SUM(IF('SAP report test'!$A$2:$A$2298=$A423,IF('SAP report test'!$D$2:$D$2298=G$3,'SAP report test'!$N$2:$N$2298)))-SUM(K423,O423,S423,W423,AA423,AE423,AI423,AM423,AQ423)</f>
        <v>0</v>
      </c>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S423" s="23"/>
      <c r="AT423" s="42"/>
      <c r="BJ423" s="23">
        <f t="shared" si="162"/>
        <v>0</v>
      </c>
      <c r="BK423" s="23">
        <f t="shared" si="163"/>
        <v>0</v>
      </c>
      <c r="BL423" s="23">
        <f t="shared" si="164"/>
        <v>0</v>
      </c>
      <c r="BM423" s="23">
        <f t="shared" si="165"/>
        <v>0</v>
      </c>
      <c r="BN423" s="23">
        <f t="shared" si="166"/>
        <v>0</v>
      </c>
      <c r="BO423" s="23">
        <f t="shared" si="167"/>
        <v>0</v>
      </c>
      <c r="BP423" s="23">
        <f t="shared" si="168"/>
        <v>0</v>
      </c>
      <c r="BQ423" s="23">
        <f t="shared" si="169"/>
        <v>0</v>
      </c>
      <c r="BR423" s="23">
        <f t="shared" si="181"/>
        <v>0</v>
      </c>
      <c r="BS423" s="23">
        <f t="shared" si="182"/>
        <v>0</v>
      </c>
      <c r="BT423" s="23">
        <f t="shared" si="183"/>
        <v>0</v>
      </c>
      <c r="BX423" s="73">
        <v>3752</v>
      </c>
      <c r="BY423" s="25" t="s">
        <v>955</v>
      </c>
      <c r="BZ423" s="23">
        <f t="shared" si="170"/>
        <v>0</v>
      </c>
      <c r="CA423" s="130">
        <f t="shared" si="171"/>
        <v>0</v>
      </c>
      <c r="CB423" s="156">
        <f t="shared" si="172"/>
        <v>0</v>
      </c>
      <c r="CC423" s="156">
        <f t="shared" si="173"/>
        <v>0</v>
      </c>
      <c r="CD423" s="156">
        <f t="shared" si="174"/>
        <v>0</v>
      </c>
      <c r="CE423" s="156">
        <f t="shared" si="175"/>
        <v>0</v>
      </c>
      <c r="CG423" s="156">
        <f t="shared" si="176"/>
        <v>0</v>
      </c>
      <c r="CH423" s="156">
        <f t="shared" si="177"/>
        <v>0</v>
      </c>
      <c r="CJ423" s="204" t="str">
        <f t="shared" si="178"/>
        <v>ok</v>
      </c>
      <c r="CK423" s="205">
        <f t="shared" si="160"/>
        <v>0</v>
      </c>
      <c r="CL423">
        <f t="shared" si="184"/>
        <v>0</v>
      </c>
      <c r="CN423" s="216">
        <f t="shared" si="179"/>
        <v>0</v>
      </c>
      <c r="CO423" s="216">
        <f t="shared" si="180"/>
        <v>0</v>
      </c>
      <c r="CP423" s="216">
        <f t="shared" si="159"/>
        <v>0</v>
      </c>
      <c r="CQ423" s="156">
        <f t="shared" si="161"/>
        <v>0</v>
      </c>
    </row>
    <row r="424" spans="1:95" x14ac:dyDescent="0.2">
      <c r="A424" s="73">
        <v>3755</v>
      </c>
      <c r="B424" s="25" t="s">
        <v>1055</v>
      </c>
      <c r="C424" s="25" t="s">
        <v>702</v>
      </c>
      <c r="D424" s="78"/>
      <c r="E424" s="78"/>
      <c r="F424" s="78"/>
      <c r="G424" s="78"/>
      <c r="H424" s="147">
        <f t="array" ref="H424">SUM(IF('SAP report test'!$A$2:$A$2298=$A424,IF('SAP report test'!$D$2:$D$2298="CI04",'SAP report test'!$N$2:$N$2298)))</f>
        <v>0</v>
      </c>
      <c r="I424" s="148"/>
      <c r="J424" s="148"/>
      <c r="K424" s="149"/>
      <c r="L424" s="147">
        <f>SUMIF(Balances!$A$5:$A$313,$A424,Balances!$P$5:$P$313)-SUMIF(Funding!$A$6:$A$294,$A424,Funding!$D$6:$D$294)</f>
        <v>0</v>
      </c>
      <c r="M424" s="148"/>
      <c r="N424" s="148"/>
      <c r="O424" s="149"/>
      <c r="P424" s="147">
        <f>SUMIF(Balances!$A$5:$A$313,$A424,Balances!$Q$5:$Q$313)-SUMIF(Funding!$A$6:$A$294,$A424,Funding!$E$6:$E$294)</f>
        <v>0</v>
      </c>
      <c r="Q424" s="148"/>
      <c r="R424" s="148"/>
      <c r="S424" s="149"/>
      <c r="T424" s="147">
        <f>SUMIF(Balances!$A$5:$A$313,$A424,Balances!$R$5:$R$313)-SUMIF(Funding!$A$6:$A$294,$A424,Funding!$F$6:$F$294)</f>
        <v>0</v>
      </c>
      <c r="U424" s="148"/>
      <c r="V424" s="148"/>
      <c r="W424" s="149"/>
      <c r="X424" s="147">
        <f>SUMIF(Balances!$A$7:$A$313,$A424,Balances!$S$7:$S$313)</f>
        <v>0</v>
      </c>
      <c r="Y424" s="148"/>
      <c r="Z424" s="148"/>
      <c r="AA424" s="149"/>
      <c r="AB424" s="147">
        <f>SUMIF(Balances!$A$7:$A$313,$A424,Balances!$T$7:$T$313)</f>
        <v>0</v>
      </c>
      <c r="AC424" s="148"/>
      <c r="AD424" s="148"/>
      <c r="AE424" s="149"/>
      <c r="AF424" s="147"/>
      <c r="AG424" s="148"/>
      <c r="AH424" s="148"/>
      <c r="AI424" s="149"/>
      <c r="AJ424" s="147">
        <f t="array" ref="AJ424">SUM(IF('SAP report test'!$A$2:$A$2298=$A424,IF('SAP report test'!$D$2:$D$2298="CI03",'SAP report test'!$N$2:$N$2298)))+SUMIF(Balances!$A$7:$A$313,$A424,Balances!$V$7:$V$313)</f>
        <v>0</v>
      </c>
      <c r="AK424" s="148"/>
      <c r="AL424" s="148"/>
      <c r="AM424" s="149"/>
      <c r="AN424" s="147">
        <f>SUMIF(Balances!$A$5:$A$313,$A424,Balances!$O$5:$O$313)-SUMIF(Funding!$A$6:$A$294,$A424,Funding!$K$6:$K$294)</f>
        <v>0</v>
      </c>
      <c r="AO424" s="148"/>
      <c r="AP424" s="148"/>
      <c r="AQ424" s="149"/>
      <c r="AS424" s="23">
        <f>SUM(D424:AQ425)</f>
        <v>0</v>
      </c>
      <c r="AT424" s="42"/>
      <c r="AU424" s="23">
        <f>SUM(AS424:AT424)</f>
        <v>0</v>
      </c>
      <c r="AW424" s="23">
        <f>SUM(AN424:AQ425)</f>
        <v>0</v>
      </c>
      <c r="AX424" s="23">
        <f>SUM(H424:K425)</f>
        <v>0</v>
      </c>
      <c r="AY424" s="23">
        <f>SUM(L424:O425)</f>
        <v>0</v>
      </c>
      <c r="AZ424" s="23">
        <f>SUM(P424:S425)</f>
        <v>0</v>
      </c>
      <c r="BA424" s="23">
        <f>SUM(T424:W425)</f>
        <v>0</v>
      </c>
      <c r="BB424" s="23">
        <f>SUM(X424:AA425)</f>
        <v>0</v>
      </c>
      <c r="BC424" s="23">
        <f>SUM(AB424:AE425)</f>
        <v>0</v>
      </c>
      <c r="BD424" s="23">
        <f>SUM(AF424:AI425)</f>
        <v>0</v>
      </c>
      <c r="BE424" s="23">
        <f>SUM(AJ424:AM425)</f>
        <v>0</v>
      </c>
      <c r="BF424" s="23">
        <f>SUM(AW424:BE424)</f>
        <v>0</v>
      </c>
      <c r="BG424" s="23">
        <f>SUM(AS424-BF424)</f>
        <v>0</v>
      </c>
      <c r="BH424" s="23">
        <f>SUM(AW424:BD424)</f>
        <v>0</v>
      </c>
      <c r="BJ424" s="23">
        <f t="shared" si="162"/>
        <v>0</v>
      </c>
      <c r="BK424" s="23">
        <f t="shared" si="163"/>
        <v>0</v>
      </c>
      <c r="BL424" s="23">
        <f t="shared" si="164"/>
        <v>0</v>
      </c>
      <c r="BM424" s="23">
        <f t="shared" si="165"/>
        <v>0</v>
      </c>
      <c r="BN424" s="23">
        <f t="shared" si="166"/>
        <v>0</v>
      </c>
      <c r="BO424" s="23">
        <f t="shared" si="167"/>
        <v>0</v>
      </c>
      <c r="BP424" s="23">
        <f t="shared" si="168"/>
        <v>0</v>
      </c>
      <c r="BQ424" s="23">
        <f t="shared" si="169"/>
        <v>0</v>
      </c>
      <c r="BR424" s="23">
        <f t="shared" si="181"/>
        <v>0</v>
      </c>
      <c r="BS424" s="23">
        <f t="shared" si="182"/>
        <v>0</v>
      </c>
      <c r="BT424" s="23">
        <f t="shared" si="183"/>
        <v>0</v>
      </c>
      <c r="BX424" s="106">
        <v>3755</v>
      </c>
      <c r="BY424" s="107" t="s">
        <v>1055</v>
      </c>
      <c r="BZ424" s="23">
        <f t="shared" si="170"/>
        <v>0</v>
      </c>
      <c r="CA424" s="130">
        <f t="shared" si="171"/>
        <v>0</v>
      </c>
      <c r="CB424" s="156">
        <f t="shared" si="172"/>
        <v>0</v>
      </c>
      <c r="CC424" s="156">
        <f t="shared" si="173"/>
        <v>0</v>
      </c>
      <c r="CD424" s="156">
        <f t="shared" si="174"/>
        <v>0</v>
      </c>
      <c r="CE424" s="156">
        <f t="shared" si="175"/>
        <v>0</v>
      </c>
      <c r="CG424" s="156">
        <f t="shared" si="176"/>
        <v>0</v>
      </c>
      <c r="CH424" s="156">
        <f t="shared" si="177"/>
        <v>0</v>
      </c>
      <c r="CJ424" s="204" t="str">
        <f t="shared" si="178"/>
        <v>ok</v>
      </c>
      <c r="CK424" s="205">
        <f t="shared" si="160"/>
        <v>0</v>
      </c>
      <c r="CL424">
        <f t="shared" si="184"/>
        <v>0</v>
      </c>
      <c r="CN424" s="216">
        <f t="shared" si="179"/>
        <v>0</v>
      </c>
      <c r="CO424" s="216">
        <f t="shared" si="180"/>
        <v>0</v>
      </c>
      <c r="CP424" s="216">
        <f t="shared" si="159"/>
        <v>0</v>
      </c>
      <c r="CQ424" s="156">
        <f t="shared" si="161"/>
        <v>0</v>
      </c>
    </row>
    <row r="425" spans="1:95" x14ac:dyDescent="0.2">
      <c r="A425" s="73">
        <v>3755</v>
      </c>
      <c r="B425" s="25" t="s">
        <v>1055</v>
      </c>
      <c r="C425" s="25" t="s">
        <v>703</v>
      </c>
      <c r="D425" s="78">
        <f t="array" ref="D425">SUM(IF('SAP report test'!$A$2:$A$2298=$A425,IF('SAP report test'!$D$2:$D$2298=D$3,'SAP report test'!$N$2:$N$2298)))-SUM(H425,L425,P425,T425,X425,AB425,AF425,AJ425,AN425)</f>
        <v>0</v>
      </c>
      <c r="E425" s="78">
        <f t="array" ref="E425">SUM(IF('SAP report test'!$A$2:$A$2298=$A425,IF('SAP report test'!$D$2:$D$2298=E$3,'SAP report test'!$N$2:$N$2298)))-SUM(I425,M425,Q425,U425,Y425,AC425,AG425,AK425,AO425)</f>
        <v>0</v>
      </c>
      <c r="F425" s="78">
        <f t="array" ref="F425">SUM(IF('SAP report test'!$A$2:$A$2298=$A425,IF('SAP report test'!$D$2:$D$2298=F$3,'SAP report test'!$N$2:$N$2298)))-SUM(J425,N425,R425,V425,Z425,AD425,AH425,AL425,AP425)</f>
        <v>0</v>
      </c>
      <c r="G425" s="78">
        <f t="array" ref="G425">SUM(IF('SAP report test'!$A$2:$A$2298=$A425,IF('SAP report test'!$D$2:$D$2298=G$3,'SAP report test'!$N$2:$N$2298)))-SUM(K425,O425,S425,W425,AA425,AE425,AI425,AM425,AQ425)</f>
        <v>0</v>
      </c>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S425" s="23"/>
      <c r="AT425" s="42"/>
      <c r="BJ425" s="23">
        <f t="shared" si="162"/>
        <v>0</v>
      </c>
      <c r="BK425" s="23">
        <f t="shared" si="163"/>
        <v>0</v>
      </c>
      <c r="BL425" s="23">
        <f t="shared" si="164"/>
        <v>0</v>
      </c>
      <c r="BM425" s="23">
        <f t="shared" si="165"/>
        <v>0</v>
      </c>
      <c r="BN425" s="23">
        <f t="shared" si="166"/>
        <v>0</v>
      </c>
      <c r="BO425" s="23">
        <f t="shared" si="167"/>
        <v>0</v>
      </c>
      <c r="BP425" s="23">
        <f t="shared" si="168"/>
        <v>0</v>
      </c>
      <c r="BQ425" s="23">
        <f t="shared" si="169"/>
        <v>0</v>
      </c>
      <c r="BR425" s="23">
        <f t="shared" si="181"/>
        <v>0</v>
      </c>
      <c r="BS425" s="23">
        <f t="shared" si="182"/>
        <v>0</v>
      </c>
      <c r="BT425" s="23">
        <f t="shared" si="183"/>
        <v>0</v>
      </c>
      <c r="BX425" s="106">
        <v>3755</v>
      </c>
      <c r="BY425" s="107" t="s">
        <v>1055</v>
      </c>
      <c r="BZ425" s="23">
        <f t="shared" si="170"/>
        <v>0</v>
      </c>
      <c r="CA425" s="130">
        <f t="shared" si="171"/>
        <v>0</v>
      </c>
      <c r="CB425" s="156">
        <f t="shared" si="172"/>
        <v>0</v>
      </c>
      <c r="CC425" s="156">
        <f t="shared" si="173"/>
        <v>0</v>
      </c>
      <c r="CD425" s="156">
        <f t="shared" si="174"/>
        <v>0</v>
      </c>
      <c r="CE425" s="156">
        <f t="shared" si="175"/>
        <v>0</v>
      </c>
      <c r="CG425" s="156">
        <f t="shared" si="176"/>
        <v>0</v>
      </c>
      <c r="CH425" s="156">
        <f t="shared" si="177"/>
        <v>0</v>
      </c>
      <c r="CJ425" s="204" t="str">
        <f t="shared" si="178"/>
        <v>ok</v>
      </c>
      <c r="CK425" s="205">
        <f t="shared" si="160"/>
        <v>0</v>
      </c>
      <c r="CL425">
        <f t="shared" si="184"/>
        <v>0</v>
      </c>
      <c r="CN425" s="216">
        <f t="shared" si="179"/>
        <v>0</v>
      </c>
      <c r="CO425" s="216">
        <f t="shared" si="180"/>
        <v>0</v>
      </c>
      <c r="CP425" s="216">
        <f t="shared" si="159"/>
        <v>0</v>
      </c>
      <c r="CQ425" s="156">
        <f t="shared" si="161"/>
        <v>0</v>
      </c>
    </row>
    <row r="426" spans="1:95" x14ac:dyDescent="0.2">
      <c r="A426" s="73">
        <v>3760</v>
      </c>
      <c r="B426" s="25" t="s">
        <v>1056</v>
      </c>
      <c r="C426" s="25" t="s">
        <v>702</v>
      </c>
      <c r="D426" s="78"/>
      <c r="E426" s="78"/>
      <c r="F426" s="78"/>
      <c r="G426" s="78"/>
      <c r="H426" s="147">
        <f t="array" ref="H426">SUM(IF('SAP report test'!$A$2:$A$2298=$A426,IF('SAP report test'!$D$2:$D$2298="CI04",'SAP report test'!$N$2:$N$2298)))</f>
        <v>0</v>
      </c>
      <c r="I426" s="148"/>
      <c r="J426" s="148"/>
      <c r="K426" s="149"/>
      <c r="L426" s="147">
        <f>SUMIF(Balances!$A$5:$A$313,$A426,Balances!$P$5:$P$313)-SUMIF(Funding!$A$6:$A$294,$A426,Funding!$D$6:$D$294)</f>
        <v>0</v>
      </c>
      <c r="M426" s="148"/>
      <c r="N426" s="148"/>
      <c r="O426" s="149"/>
      <c r="P426" s="147">
        <f>SUMIF(Balances!$A$5:$A$313,$A426,Balances!$Q$5:$Q$313)-SUMIF(Funding!$A$6:$A$294,$A426,Funding!$E$6:$E$294)</f>
        <v>0</v>
      </c>
      <c r="Q426" s="148"/>
      <c r="R426" s="148"/>
      <c r="S426" s="149"/>
      <c r="T426" s="147">
        <f>SUMIF(Balances!$A$5:$A$313,$A426,Balances!$R$5:$R$313)-SUMIF(Funding!$A$6:$A$294,$A426,Funding!$F$6:$F$294)</f>
        <v>0</v>
      </c>
      <c r="U426" s="148"/>
      <c r="V426" s="148"/>
      <c r="W426" s="149"/>
      <c r="X426" s="147">
        <f>SUMIF(Balances!$A$7:$A$313,$A426,Balances!$S$7:$S$313)</f>
        <v>0</v>
      </c>
      <c r="Y426" s="148"/>
      <c r="Z426" s="148"/>
      <c r="AA426" s="149"/>
      <c r="AB426" s="147">
        <f>SUMIF(Balances!$A$7:$A$313,$A426,Balances!$T$7:$T$313)</f>
        <v>0</v>
      </c>
      <c r="AC426" s="148"/>
      <c r="AD426" s="148"/>
      <c r="AE426" s="149"/>
      <c r="AF426" s="147"/>
      <c r="AG426" s="148"/>
      <c r="AH426" s="148"/>
      <c r="AI426" s="149"/>
      <c r="AJ426" s="147">
        <f t="array" ref="AJ426">SUM(IF('SAP report test'!$A$2:$A$2298=$A426,IF('SAP report test'!$D$2:$D$2298="CI03",'SAP report test'!$N$2:$N$2298)))+SUMIF(Balances!$A$7:$A$313,$A426,Balances!$V$7:$V$313)</f>
        <v>0</v>
      </c>
      <c r="AK426" s="148"/>
      <c r="AL426" s="148"/>
      <c r="AM426" s="149"/>
      <c r="AN426" s="147">
        <f>SUMIF(Balances!$A$5:$A$313,$A426,Balances!$O$5:$O$313)-SUMIF(Funding!$A$6:$A$294,$A426,Funding!$K$6:$K$294)</f>
        <v>0</v>
      </c>
      <c r="AO426" s="148"/>
      <c r="AP426" s="148"/>
      <c r="AQ426" s="149"/>
      <c r="AS426" s="23">
        <f>SUM(D426:AQ427)</f>
        <v>0</v>
      </c>
      <c r="AT426" s="42"/>
      <c r="AU426" s="23">
        <f>SUM(AS426:AT426)</f>
        <v>0</v>
      </c>
      <c r="AW426" s="23">
        <f>SUM(AN426:AQ427)</f>
        <v>0</v>
      </c>
      <c r="AX426" s="23">
        <f>SUM(H426:K427)</f>
        <v>0</v>
      </c>
      <c r="AY426" s="23">
        <f>SUM(L426:O427)</f>
        <v>0</v>
      </c>
      <c r="AZ426" s="23">
        <f>SUM(P426:S427)</f>
        <v>0</v>
      </c>
      <c r="BA426" s="23">
        <f>SUM(T426:W427)</f>
        <v>0</v>
      </c>
      <c r="BB426" s="23">
        <f>SUM(X426:AA427)</f>
        <v>0</v>
      </c>
      <c r="BC426" s="23">
        <f>SUM(AB426:AE427)</f>
        <v>0</v>
      </c>
      <c r="BD426" s="23">
        <f>SUM(AF426:AI427)</f>
        <v>0</v>
      </c>
      <c r="BE426" s="23">
        <f>SUM(AJ426:AM427)</f>
        <v>0</v>
      </c>
      <c r="BF426" s="23">
        <f>SUM(AW426:BE426)</f>
        <v>0</v>
      </c>
      <c r="BG426" s="23">
        <f>SUM(AS426-BF426)</f>
        <v>0</v>
      </c>
      <c r="BH426" s="23">
        <f>SUM(AW426:BD426)</f>
        <v>0</v>
      </c>
      <c r="BJ426" s="23">
        <f t="shared" si="162"/>
        <v>0</v>
      </c>
      <c r="BK426" s="23">
        <f t="shared" si="163"/>
        <v>0</v>
      </c>
      <c r="BL426" s="23">
        <f t="shared" si="164"/>
        <v>0</v>
      </c>
      <c r="BM426" s="23">
        <f t="shared" si="165"/>
        <v>0</v>
      </c>
      <c r="BN426" s="23">
        <f t="shared" si="166"/>
        <v>0</v>
      </c>
      <c r="BO426" s="23">
        <f t="shared" si="167"/>
        <v>0</v>
      </c>
      <c r="BP426" s="23">
        <f t="shared" si="168"/>
        <v>0</v>
      </c>
      <c r="BQ426" s="23">
        <f t="shared" si="169"/>
        <v>0</v>
      </c>
      <c r="BR426" s="23">
        <f t="shared" si="181"/>
        <v>0</v>
      </c>
      <c r="BS426" s="23">
        <f t="shared" si="182"/>
        <v>0</v>
      </c>
      <c r="BT426" s="23">
        <f t="shared" si="183"/>
        <v>0</v>
      </c>
      <c r="BX426" s="73">
        <v>3760</v>
      </c>
      <c r="BY426" s="25" t="s">
        <v>1056</v>
      </c>
      <c r="BZ426" s="23">
        <f t="shared" si="170"/>
        <v>0</v>
      </c>
      <c r="CA426" s="130">
        <f t="shared" si="171"/>
        <v>0</v>
      </c>
      <c r="CB426" s="156">
        <f t="shared" si="172"/>
        <v>0</v>
      </c>
      <c r="CC426" s="156">
        <f t="shared" si="173"/>
        <v>0</v>
      </c>
      <c r="CD426" s="156">
        <f t="shared" si="174"/>
        <v>0</v>
      </c>
      <c r="CE426" s="156">
        <f t="shared" si="175"/>
        <v>0</v>
      </c>
      <c r="CG426" s="156">
        <f t="shared" si="176"/>
        <v>0</v>
      </c>
      <c r="CH426" s="156">
        <f t="shared" si="177"/>
        <v>0</v>
      </c>
      <c r="CJ426" s="204" t="str">
        <f t="shared" si="178"/>
        <v>ok</v>
      </c>
      <c r="CK426" s="205">
        <f t="shared" si="160"/>
        <v>0</v>
      </c>
      <c r="CL426">
        <f t="shared" si="184"/>
        <v>0</v>
      </c>
      <c r="CN426" s="216">
        <f t="shared" si="179"/>
        <v>0</v>
      </c>
      <c r="CO426" s="216">
        <f t="shared" si="180"/>
        <v>0</v>
      </c>
      <c r="CP426" s="216">
        <f t="shared" si="159"/>
        <v>0</v>
      </c>
      <c r="CQ426" s="156">
        <f t="shared" si="161"/>
        <v>0</v>
      </c>
    </row>
    <row r="427" spans="1:95" x14ac:dyDescent="0.2">
      <c r="A427" s="73">
        <v>3760</v>
      </c>
      <c r="B427" s="25" t="s">
        <v>1056</v>
      </c>
      <c r="C427" s="25" t="s">
        <v>703</v>
      </c>
      <c r="D427" s="78">
        <f t="array" ref="D427">SUM(IF('SAP report test'!$A$2:$A$2298=$A427,IF('SAP report test'!$D$2:$D$2298=D$3,'SAP report test'!$N$2:$N$2298)))-SUM(H427,L427,P427,T427,X427,AB427,AF427,AJ427,AN427)</f>
        <v>0</v>
      </c>
      <c r="E427" s="78">
        <f t="array" ref="E427">SUM(IF('SAP report test'!$A$2:$A$2298=$A427,IF('SAP report test'!$D$2:$D$2298=E$3,'SAP report test'!$N$2:$N$2298)))-SUM(I427,M427,Q427,U427,Y427,AC427,AG427,AK427,AO427)</f>
        <v>0</v>
      </c>
      <c r="F427" s="78">
        <f t="array" ref="F427">SUM(IF('SAP report test'!$A$2:$A$2298=$A427,IF('SAP report test'!$D$2:$D$2298=F$3,'SAP report test'!$N$2:$N$2298)))-SUM(J427,N427,R427,V427,Z427,AD427,AH427,AL427,AP427)</f>
        <v>0</v>
      </c>
      <c r="G427" s="78">
        <f t="array" ref="G427">SUM(IF('SAP report test'!$A$2:$A$2298=$A427,IF('SAP report test'!$D$2:$D$2298=G$3,'SAP report test'!$N$2:$N$2298)))-SUM(K427,O427,S427,W427,AA427,AE427,AI427,AM427,AQ427)</f>
        <v>0</v>
      </c>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S427" s="23"/>
      <c r="AT427" s="42"/>
      <c r="BJ427" s="23">
        <f t="shared" si="162"/>
        <v>0</v>
      </c>
      <c r="BK427" s="23">
        <f t="shared" si="163"/>
        <v>0</v>
      </c>
      <c r="BL427" s="23">
        <f t="shared" si="164"/>
        <v>0</v>
      </c>
      <c r="BM427" s="23">
        <f t="shared" si="165"/>
        <v>0</v>
      </c>
      <c r="BN427" s="23">
        <f t="shared" si="166"/>
        <v>0</v>
      </c>
      <c r="BO427" s="23">
        <f t="shared" si="167"/>
        <v>0</v>
      </c>
      <c r="BP427" s="23">
        <f t="shared" si="168"/>
        <v>0</v>
      </c>
      <c r="BQ427" s="23">
        <f t="shared" si="169"/>
        <v>0</v>
      </c>
      <c r="BR427" s="23">
        <f t="shared" si="181"/>
        <v>0</v>
      </c>
      <c r="BS427" s="23">
        <f t="shared" si="182"/>
        <v>0</v>
      </c>
      <c r="BT427" s="23">
        <f t="shared" si="183"/>
        <v>0</v>
      </c>
      <c r="BX427" s="73">
        <v>3760</v>
      </c>
      <c r="BY427" s="25" t="s">
        <v>1056</v>
      </c>
      <c r="BZ427" s="23">
        <f t="shared" si="170"/>
        <v>0</v>
      </c>
      <c r="CA427" s="130">
        <f t="shared" si="171"/>
        <v>0</v>
      </c>
      <c r="CB427" s="156">
        <f t="shared" si="172"/>
        <v>0</v>
      </c>
      <c r="CC427" s="156">
        <f t="shared" si="173"/>
        <v>0</v>
      </c>
      <c r="CD427" s="156">
        <f t="shared" si="174"/>
        <v>0</v>
      </c>
      <c r="CE427" s="156">
        <f t="shared" si="175"/>
        <v>0</v>
      </c>
      <c r="CG427" s="156">
        <f t="shared" si="176"/>
        <v>0</v>
      </c>
      <c r="CH427" s="156">
        <f t="shared" si="177"/>
        <v>0</v>
      </c>
      <c r="CJ427" s="204" t="str">
        <f t="shared" si="178"/>
        <v>ok</v>
      </c>
      <c r="CK427" s="205">
        <f t="shared" si="160"/>
        <v>0</v>
      </c>
      <c r="CL427">
        <f t="shared" si="184"/>
        <v>0</v>
      </c>
      <c r="CN427" s="216">
        <f t="shared" si="179"/>
        <v>0</v>
      </c>
      <c r="CO427" s="216">
        <f t="shared" si="180"/>
        <v>0</v>
      </c>
      <c r="CP427" s="216">
        <f t="shared" si="159"/>
        <v>0</v>
      </c>
      <c r="CQ427" s="156">
        <f t="shared" si="161"/>
        <v>0</v>
      </c>
    </row>
    <row r="428" spans="1:95" x14ac:dyDescent="0.2">
      <c r="A428" s="73">
        <v>3801</v>
      </c>
      <c r="B428" s="25" t="s">
        <v>1057</v>
      </c>
      <c r="C428" s="25" t="s">
        <v>702</v>
      </c>
      <c r="D428" s="78"/>
      <c r="E428" s="78"/>
      <c r="F428" s="78"/>
      <c r="G428" s="78"/>
      <c r="H428" s="147">
        <f t="array" ref="H428">SUM(IF('SAP report test'!$A$2:$A$2298=$A428,IF('SAP report test'!$D$2:$D$2298="CI04",'SAP report test'!$N$2:$N$2298)))</f>
        <v>0</v>
      </c>
      <c r="I428" s="148"/>
      <c r="J428" s="148"/>
      <c r="K428" s="149"/>
      <c r="L428" s="147">
        <f>SUMIF(Balances!$A$5:$A$313,$A428,Balances!$P$5:$P$313)-SUMIF(Funding!$A$6:$A$294,$A428,Funding!$D$6:$D$294)</f>
        <v>0</v>
      </c>
      <c r="M428" s="148"/>
      <c r="N428" s="148"/>
      <c r="O428" s="149"/>
      <c r="P428" s="147">
        <f>SUMIF(Balances!$A$5:$A$313,$A428,Balances!$Q$5:$Q$313)-SUMIF(Funding!$A$6:$A$294,$A428,Funding!$E$6:$E$294)</f>
        <v>0</v>
      </c>
      <c r="Q428" s="148"/>
      <c r="R428" s="148"/>
      <c r="S428" s="149"/>
      <c r="T428" s="147">
        <f>SUMIF(Balances!$A$5:$A$313,$A428,Balances!$R$5:$R$313)-SUMIF(Funding!$A$6:$A$294,$A428,Funding!$F$6:$F$294)</f>
        <v>0</v>
      </c>
      <c r="U428" s="148"/>
      <c r="V428" s="148"/>
      <c r="W428" s="149"/>
      <c r="X428" s="147">
        <f>SUMIF(Balances!$A$7:$A$313,$A428,Balances!$S$7:$S$313)</f>
        <v>0</v>
      </c>
      <c r="Y428" s="148"/>
      <c r="Z428" s="148"/>
      <c r="AA428" s="149"/>
      <c r="AB428" s="147">
        <f>SUMIF(Balances!$A$7:$A$313,$A428,Balances!$T$7:$T$313)</f>
        <v>0</v>
      </c>
      <c r="AC428" s="148"/>
      <c r="AD428" s="148"/>
      <c r="AE428" s="149"/>
      <c r="AF428" s="147"/>
      <c r="AG428" s="148"/>
      <c r="AH428" s="148"/>
      <c r="AI428" s="149"/>
      <c r="AJ428" s="147">
        <f t="array" ref="AJ428">SUM(IF('SAP report test'!$A$2:$A$2298=$A428,IF('SAP report test'!$D$2:$D$2298="CI03",'SAP report test'!$N$2:$N$2298)))+SUMIF(Balances!$A$7:$A$313,$A428,Balances!$V$7:$V$313)</f>
        <v>0</v>
      </c>
      <c r="AK428" s="148"/>
      <c r="AL428" s="148"/>
      <c r="AM428" s="149"/>
      <c r="AN428" s="147">
        <f>SUMIF(Balances!$A$5:$A$313,$A428,Balances!$O$5:$O$313)-SUMIF(Funding!$A$6:$A$294,$A428,Funding!$K$6:$K$294)</f>
        <v>0</v>
      </c>
      <c r="AO428" s="148"/>
      <c r="AP428" s="148"/>
      <c r="AQ428" s="149"/>
      <c r="AS428" s="23">
        <f>SUM(D428:AQ429)</f>
        <v>0</v>
      </c>
      <c r="AT428" s="130"/>
      <c r="AU428" s="23">
        <f>SUM(AS428:AT428)</f>
        <v>0</v>
      </c>
      <c r="AW428" s="23">
        <f>SUM(AN428:AQ429)</f>
        <v>0</v>
      </c>
      <c r="AX428" s="23">
        <f>SUM(H428:K429)</f>
        <v>0</v>
      </c>
      <c r="AY428" s="23">
        <f>SUM(L428:O429)</f>
        <v>0</v>
      </c>
      <c r="AZ428" s="23">
        <f>SUM(P428:S429)</f>
        <v>0</v>
      </c>
      <c r="BA428" s="23">
        <f>SUM(T428:W429)</f>
        <v>0</v>
      </c>
      <c r="BB428" s="23">
        <f>SUM(X428:AA429)</f>
        <v>0</v>
      </c>
      <c r="BC428" s="23">
        <f>SUM(AB428:AE429)</f>
        <v>0</v>
      </c>
      <c r="BD428" s="23">
        <f>SUM(AF428:AI429)</f>
        <v>0</v>
      </c>
      <c r="BE428" s="23">
        <f>SUM(AJ428:AM429)</f>
        <v>0</v>
      </c>
      <c r="BF428" s="23">
        <f>SUM(AW428:BE428)</f>
        <v>0</v>
      </c>
      <c r="BG428" s="23">
        <f>SUM(AS428-BF428)</f>
        <v>0</v>
      </c>
      <c r="BH428" s="23">
        <f>SUM(AW428:BD428)</f>
        <v>0</v>
      </c>
      <c r="BJ428" s="23">
        <f t="shared" si="162"/>
        <v>0</v>
      </c>
      <c r="BK428" s="23">
        <f t="shared" si="163"/>
        <v>0</v>
      </c>
      <c r="BL428" s="23">
        <f t="shared" si="164"/>
        <v>0</v>
      </c>
      <c r="BM428" s="23">
        <f t="shared" si="165"/>
        <v>0</v>
      </c>
      <c r="BN428" s="23">
        <f t="shared" si="166"/>
        <v>0</v>
      </c>
      <c r="BO428" s="23">
        <f t="shared" si="167"/>
        <v>0</v>
      </c>
      <c r="BP428" s="23">
        <f t="shared" si="168"/>
        <v>0</v>
      </c>
      <c r="BQ428" s="23">
        <f t="shared" si="169"/>
        <v>0</v>
      </c>
      <c r="BR428" s="23">
        <f t="shared" si="181"/>
        <v>0</v>
      </c>
      <c r="BS428" s="23">
        <f t="shared" si="182"/>
        <v>0</v>
      </c>
      <c r="BT428" s="23">
        <f t="shared" si="183"/>
        <v>0</v>
      </c>
      <c r="BX428" s="73">
        <v>3801</v>
      </c>
      <c r="BY428" s="25" t="s">
        <v>1057</v>
      </c>
      <c r="BZ428" s="23">
        <f t="shared" si="170"/>
        <v>0</v>
      </c>
      <c r="CA428" s="130">
        <f t="shared" si="171"/>
        <v>0</v>
      </c>
      <c r="CB428" s="156">
        <f t="shared" si="172"/>
        <v>0</v>
      </c>
      <c r="CC428" s="156">
        <f t="shared" si="173"/>
        <v>0</v>
      </c>
      <c r="CD428" s="156">
        <f t="shared" si="174"/>
        <v>0</v>
      </c>
      <c r="CE428" s="156">
        <f t="shared" si="175"/>
        <v>0</v>
      </c>
      <c r="CG428" s="156">
        <f t="shared" si="176"/>
        <v>0</v>
      </c>
      <c r="CH428" s="156">
        <f t="shared" si="177"/>
        <v>0</v>
      </c>
      <c r="CJ428" s="204" t="str">
        <f t="shared" si="178"/>
        <v>ok</v>
      </c>
      <c r="CK428" s="205">
        <f t="shared" si="160"/>
        <v>0</v>
      </c>
      <c r="CL428">
        <f t="shared" si="184"/>
        <v>0</v>
      </c>
      <c r="CN428" s="216">
        <f t="shared" si="179"/>
        <v>0</v>
      </c>
      <c r="CO428" s="216">
        <f t="shared" si="180"/>
        <v>0</v>
      </c>
      <c r="CP428" s="216">
        <f t="shared" si="159"/>
        <v>0</v>
      </c>
      <c r="CQ428" s="156">
        <f t="shared" si="161"/>
        <v>0</v>
      </c>
    </row>
    <row r="429" spans="1:95" x14ac:dyDescent="0.2">
      <c r="A429" s="73">
        <v>3801</v>
      </c>
      <c r="B429" s="25" t="s">
        <v>1057</v>
      </c>
      <c r="C429" s="25" t="s">
        <v>703</v>
      </c>
      <c r="D429" s="78">
        <f t="array" ref="D429">SUM(IF('SAP report test'!$A$2:$A$2298=$A429,IF('SAP report test'!$D$2:$D$2298=D$3,'SAP report test'!$N$2:$N$2298)))-SUM(H429,L429,P429,T429,X429,AB429,AF429,AJ429,AN429)</f>
        <v>0</v>
      </c>
      <c r="E429" s="78">
        <f t="array" ref="E429">SUM(IF('SAP report test'!$A$2:$A$2298=$A429,IF('SAP report test'!$D$2:$D$2298=E$3,'SAP report test'!$N$2:$N$2298)))-SUM(I429,M429,Q429,U429,Y429,AC429,AG429,AK429,AO429)</f>
        <v>0</v>
      </c>
      <c r="F429" s="78">
        <f t="array" ref="F429">SUM(IF('SAP report test'!$A$2:$A$2298=$A429,IF('SAP report test'!$D$2:$D$2298=F$3,'SAP report test'!$N$2:$N$2298)))-SUM(J429,N429,R429,V429,Z429,AD429,AH429,AL429,AP429)</f>
        <v>0</v>
      </c>
      <c r="G429" s="78">
        <f t="array" ref="G429">SUM(IF('SAP report test'!$A$2:$A$2298=$A429,IF('SAP report test'!$D$2:$D$2298=G$3,'SAP report test'!$N$2:$N$2298)))-SUM(K429,O429,S429,W429,AA429,AE429,AI429,AM429,AQ429)</f>
        <v>0</v>
      </c>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S429" s="23"/>
      <c r="AT429" s="42"/>
      <c r="BJ429" s="23">
        <f t="shared" si="162"/>
        <v>0</v>
      </c>
      <c r="BK429" s="23">
        <f t="shared" si="163"/>
        <v>0</v>
      </c>
      <c r="BL429" s="23">
        <f t="shared" si="164"/>
        <v>0</v>
      </c>
      <c r="BM429" s="23">
        <f t="shared" si="165"/>
        <v>0</v>
      </c>
      <c r="BN429" s="23">
        <f t="shared" si="166"/>
        <v>0</v>
      </c>
      <c r="BO429" s="23">
        <f t="shared" si="167"/>
        <v>0</v>
      </c>
      <c r="BP429" s="23">
        <f t="shared" si="168"/>
        <v>0</v>
      </c>
      <c r="BQ429" s="23">
        <f t="shared" si="169"/>
        <v>0</v>
      </c>
      <c r="BR429" s="23">
        <f t="shared" si="181"/>
        <v>0</v>
      </c>
      <c r="BS429" s="23">
        <f t="shared" si="182"/>
        <v>0</v>
      </c>
      <c r="BT429" s="23">
        <f t="shared" si="183"/>
        <v>0</v>
      </c>
      <c r="BX429" s="73">
        <v>3801</v>
      </c>
      <c r="BY429" s="25" t="s">
        <v>1057</v>
      </c>
      <c r="BZ429" s="23">
        <f t="shared" si="170"/>
        <v>0</v>
      </c>
      <c r="CA429" s="130">
        <f t="shared" si="171"/>
        <v>0</v>
      </c>
      <c r="CB429" s="156">
        <f t="shared" si="172"/>
        <v>0</v>
      </c>
      <c r="CC429" s="156">
        <f t="shared" si="173"/>
        <v>0</v>
      </c>
      <c r="CD429" s="156">
        <f t="shared" si="174"/>
        <v>0</v>
      </c>
      <c r="CE429" s="156">
        <f t="shared" si="175"/>
        <v>0</v>
      </c>
      <c r="CG429" s="156">
        <f t="shared" si="176"/>
        <v>0</v>
      </c>
      <c r="CH429" s="156">
        <f t="shared" si="177"/>
        <v>0</v>
      </c>
      <c r="CJ429" s="204" t="str">
        <f t="shared" si="178"/>
        <v>ok</v>
      </c>
      <c r="CK429" s="205">
        <f t="shared" si="160"/>
        <v>0</v>
      </c>
      <c r="CL429">
        <f t="shared" si="184"/>
        <v>0</v>
      </c>
      <c r="CN429" s="216">
        <f t="shared" si="179"/>
        <v>0</v>
      </c>
      <c r="CO429" s="216">
        <f t="shared" si="180"/>
        <v>0</v>
      </c>
      <c r="CP429" s="216">
        <f t="shared" si="159"/>
        <v>0</v>
      </c>
      <c r="CQ429" s="156">
        <f t="shared" si="161"/>
        <v>0</v>
      </c>
    </row>
    <row r="430" spans="1:95" x14ac:dyDescent="0.2">
      <c r="A430" s="73">
        <v>3803</v>
      </c>
      <c r="B430" s="25" t="s">
        <v>1058</v>
      </c>
      <c r="C430" s="25" t="s">
        <v>702</v>
      </c>
      <c r="D430" s="78"/>
      <c r="E430" s="78"/>
      <c r="F430" s="78"/>
      <c r="G430" s="78"/>
      <c r="H430" s="147">
        <f t="array" ref="H430">SUM(IF('SAP report test'!$A$2:$A$2298=$A430,IF('SAP report test'!$D$2:$D$2298="CI04",'SAP report test'!$N$2:$N$2298)))</f>
        <v>0</v>
      </c>
      <c r="I430" s="148"/>
      <c r="J430" s="148"/>
      <c r="K430" s="149"/>
      <c r="L430" s="147">
        <f>SUMIF(Balances!$A$5:$A$313,$A430,Balances!$P$5:$P$313)-SUMIF(Funding!$A$6:$A$294,$A430,Funding!$D$6:$D$294)</f>
        <v>0</v>
      </c>
      <c r="M430" s="148"/>
      <c r="N430" s="148"/>
      <c r="O430" s="149"/>
      <c r="P430" s="147">
        <f>SUMIF(Balances!$A$5:$A$313,$A430,Balances!$Q$5:$Q$313)-SUMIF(Funding!$A$6:$A$294,$A430,Funding!$E$6:$E$294)</f>
        <v>0</v>
      </c>
      <c r="Q430" s="148"/>
      <c r="R430" s="148"/>
      <c r="S430" s="149"/>
      <c r="T430" s="147">
        <f>SUMIF(Balances!$A$5:$A$313,$A430,Balances!$R$5:$R$313)-SUMIF(Funding!$A$6:$A$294,$A430,Funding!$F$6:$F$294)</f>
        <v>0</v>
      </c>
      <c r="U430" s="148"/>
      <c r="V430" s="148"/>
      <c r="W430" s="149"/>
      <c r="X430" s="147">
        <f>SUMIF(Balances!$A$7:$A$313,$A430,Balances!$S$7:$S$313)</f>
        <v>0</v>
      </c>
      <c r="Y430" s="148"/>
      <c r="Z430" s="148"/>
      <c r="AA430" s="149"/>
      <c r="AB430" s="147">
        <f>SUMIF(Balances!$A$7:$A$313,$A430,Balances!$T$7:$T$313)</f>
        <v>0</v>
      </c>
      <c r="AC430" s="148"/>
      <c r="AD430" s="148"/>
      <c r="AE430" s="149"/>
      <c r="AF430" s="147"/>
      <c r="AG430" s="148"/>
      <c r="AH430" s="148"/>
      <c r="AI430" s="149"/>
      <c r="AJ430" s="147">
        <f t="array" ref="AJ430">SUM(IF('SAP report test'!$A$2:$A$2298=$A430,IF('SAP report test'!$D$2:$D$2298="CI03",'SAP report test'!$N$2:$N$2298)))+SUMIF(Balances!$A$7:$A$313,$A430,Balances!$V$7:$V$313)</f>
        <v>0</v>
      </c>
      <c r="AK430" s="148"/>
      <c r="AL430" s="148"/>
      <c r="AM430" s="149"/>
      <c r="AN430" s="147">
        <f>SUMIF(Balances!$A$5:$A$313,$A430,Balances!$O$5:$O$313)-SUMIF(Funding!$A$6:$A$294,$A430,Funding!$K$6:$K$294)</f>
        <v>0</v>
      </c>
      <c r="AO430" s="148"/>
      <c r="AP430" s="148"/>
      <c r="AQ430" s="149"/>
      <c r="AS430" s="23">
        <f>SUM(D430:AQ431)</f>
        <v>0</v>
      </c>
      <c r="AT430" s="42"/>
      <c r="AU430" s="23">
        <f>SUM(AS430:AT430)</f>
        <v>0</v>
      </c>
      <c r="AW430" s="23">
        <f>SUM(AN430:AQ431)</f>
        <v>0</v>
      </c>
      <c r="AX430" s="23">
        <f>SUM(H430:K431)</f>
        <v>0</v>
      </c>
      <c r="AY430" s="23">
        <f>SUM(L430:O431)</f>
        <v>0</v>
      </c>
      <c r="AZ430" s="23">
        <f>SUM(P430:S431)</f>
        <v>0</v>
      </c>
      <c r="BA430" s="23">
        <f>SUM(T430:W431)</f>
        <v>0</v>
      </c>
      <c r="BB430" s="23">
        <f>SUM(X430:AA431)</f>
        <v>0</v>
      </c>
      <c r="BC430" s="23">
        <f>SUM(AB430:AE431)</f>
        <v>0</v>
      </c>
      <c r="BD430" s="23">
        <f>SUM(AF430:AI431)</f>
        <v>0</v>
      </c>
      <c r="BE430" s="23">
        <f>SUM(AJ430:AM431)</f>
        <v>0</v>
      </c>
      <c r="BF430" s="23">
        <f>SUM(AW430:BE430)</f>
        <v>0</v>
      </c>
      <c r="BG430" s="23">
        <f>SUM(AS430-BF430)</f>
        <v>0</v>
      </c>
      <c r="BH430" s="23">
        <f>SUM(AW430:BD430)</f>
        <v>0</v>
      </c>
      <c r="BJ430" s="23">
        <f t="shared" si="162"/>
        <v>0</v>
      </c>
      <c r="BK430" s="23">
        <f t="shared" si="163"/>
        <v>0</v>
      </c>
      <c r="BL430" s="23">
        <f t="shared" si="164"/>
        <v>0</v>
      </c>
      <c r="BM430" s="23">
        <f t="shared" si="165"/>
        <v>0</v>
      </c>
      <c r="BN430" s="23">
        <f t="shared" si="166"/>
        <v>0</v>
      </c>
      <c r="BO430" s="23">
        <f t="shared" si="167"/>
        <v>0</v>
      </c>
      <c r="BP430" s="23">
        <f t="shared" si="168"/>
        <v>0</v>
      </c>
      <c r="BQ430" s="23">
        <f t="shared" si="169"/>
        <v>0</v>
      </c>
      <c r="BR430" s="23">
        <f t="shared" si="181"/>
        <v>0</v>
      </c>
      <c r="BS430" s="23">
        <f t="shared" si="182"/>
        <v>0</v>
      </c>
      <c r="BT430" s="23">
        <f t="shared" si="183"/>
        <v>0</v>
      </c>
      <c r="BX430" s="73">
        <v>3803</v>
      </c>
      <c r="BY430" s="25" t="s">
        <v>1058</v>
      </c>
      <c r="BZ430" s="23">
        <f t="shared" si="170"/>
        <v>0</v>
      </c>
      <c r="CA430" s="130">
        <f t="shared" si="171"/>
        <v>0</v>
      </c>
      <c r="CB430" s="156">
        <f t="shared" si="172"/>
        <v>0</v>
      </c>
      <c r="CC430" s="156">
        <f t="shared" si="173"/>
        <v>0</v>
      </c>
      <c r="CD430" s="156">
        <f t="shared" si="174"/>
        <v>0</v>
      </c>
      <c r="CE430" s="156">
        <f t="shared" si="175"/>
        <v>0</v>
      </c>
      <c r="CG430" s="156">
        <f t="shared" si="176"/>
        <v>0</v>
      </c>
      <c r="CH430" s="156">
        <f t="shared" si="177"/>
        <v>0</v>
      </c>
      <c r="CJ430" s="204" t="str">
        <f t="shared" si="178"/>
        <v>ok</v>
      </c>
      <c r="CK430" s="205">
        <f t="shared" si="160"/>
        <v>0</v>
      </c>
      <c r="CL430">
        <f t="shared" si="184"/>
        <v>0</v>
      </c>
      <c r="CN430" s="216">
        <f t="shared" si="179"/>
        <v>0</v>
      </c>
      <c r="CO430" s="216">
        <f t="shared" si="180"/>
        <v>0</v>
      </c>
      <c r="CP430" s="216">
        <f t="shared" ref="CP430:CP493" si="185">SUM(CN430:CO430)</f>
        <v>0</v>
      </c>
      <c r="CQ430" s="156">
        <f t="shared" si="161"/>
        <v>0</v>
      </c>
    </row>
    <row r="431" spans="1:95" x14ac:dyDescent="0.2">
      <c r="A431" s="73">
        <v>3803</v>
      </c>
      <c r="B431" s="25" t="s">
        <v>1058</v>
      </c>
      <c r="C431" s="25" t="s">
        <v>703</v>
      </c>
      <c r="D431" s="78">
        <f t="array" ref="D431">SUM(IF('SAP report test'!$A$2:$A$2298=$A431,IF('SAP report test'!$D$2:$D$2298=D$3,'SAP report test'!$N$2:$N$2298)))-SUM(H431,L431,P431,T431,X431,AB431,AF431,AJ431,AN431)</f>
        <v>0</v>
      </c>
      <c r="E431" s="78">
        <f t="array" ref="E431">SUM(IF('SAP report test'!$A$2:$A$2298=$A431,IF('SAP report test'!$D$2:$D$2298=E$3,'SAP report test'!$N$2:$N$2298)))-SUM(I431,M431,Q431,U431,Y431,AC431,AG431,AK431,AO431)</f>
        <v>0</v>
      </c>
      <c r="F431" s="78">
        <f t="array" ref="F431">SUM(IF('SAP report test'!$A$2:$A$2298=$A431,IF('SAP report test'!$D$2:$D$2298=F$3,'SAP report test'!$N$2:$N$2298)))-SUM(J431,N431,R431,V431,Z431,AD431,AH431,AL431,AP431)</f>
        <v>0</v>
      </c>
      <c r="G431" s="78">
        <f t="array" ref="G431">SUM(IF('SAP report test'!$A$2:$A$2298=$A431,IF('SAP report test'!$D$2:$D$2298=G$3,'SAP report test'!$N$2:$N$2298)))-SUM(K431,O431,S431,W431,AA431,AE431,AI431,AM431,AQ431)</f>
        <v>0</v>
      </c>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S431" s="23"/>
      <c r="AT431" s="42"/>
      <c r="BJ431" s="23">
        <f t="shared" si="162"/>
        <v>0</v>
      </c>
      <c r="BK431" s="23">
        <f t="shared" si="163"/>
        <v>0</v>
      </c>
      <c r="BL431" s="23">
        <f t="shared" si="164"/>
        <v>0</v>
      </c>
      <c r="BM431" s="23">
        <f t="shared" si="165"/>
        <v>0</v>
      </c>
      <c r="BN431" s="23">
        <f t="shared" si="166"/>
        <v>0</v>
      </c>
      <c r="BO431" s="23">
        <f t="shared" si="167"/>
        <v>0</v>
      </c>
      <c r="BP431" s="23">
        <f t="shared" si="168"/>
        <v>0</v>
      </c>
      <c r="BQ431" s="23">
        <f t="shared" si="169"/>
        <v>0</v>
      </c>
      <c r="BR431" s="23">
        <f t="shared" si="181"/>
        <v>0</v>
      </c>
      <c r="BS431" s="23">
        <f t="shared" si="182"/>
        <v>0</v>
      </c>
      <c r="BT431" s="23">
        <f t="shared" si="183"/>
        <v>0</v>
      </c>
      <c r="BX431" s="73">
        <v>3803</v>
      </c>
      <c r="BY431" s="25" t="s">
        <v>1058</v>
      </c>
      <c r="BZ431" s="23">
        <f t="shared" si="170"/>
        <v>0</v>
      </c>
      <c r="CA431" s="130">
        <f t="shared" si="171"/>
        <v>0</v>
      </c>
      <c r="CB431" s="156">
        <f t="shared" si="172"/>
        <v>0</v>
      </c>
      <c r="CC431" s="156">
        <f t="shared" si="173"/>
        <v>0</v>
      </c>
      <c r="CD431" s="156">
        <f t="shared" si="174"/>
        <v>0</v>
      </c>
      <c r="CE431" s="156">
        <f t="shared" si="175"/>
        <v>0</v>
      </c>
      <c r="CG431" s="156">
        <f t="shared" si="176"/>
        <v>0</v>
      </c>
      <c r="CH431" s="156">
        <f t="shared" si="177"/>
        <v>0</v>
      </c>
      <c r="CJ431" s="204" t="str">
        <f t="shared" si="178"/>
        <v>ok</v>
      </c>
      <c r="CK431" s="205">
        <f t="shared" si="160"/>
        <v>0</v>
      </c>
      <c r="CL431">
        <f t="shared" si="184"/>
        <v>0</v>
      </c>
      <c r="CN431" s="216">
        <f t="shared" si="179"/>
        <v>0</v>
      </c>
      <c r="CO431" s="216">
        <f t="shared" si="180"/>
        <v>0</v>
      </c>
      <c r="CP431" s="216">
        <f t="shared" si="185"/>
        <v>0</v>
      </c>
      <c r="CQ431" s="156">
        <f t="shared" si="161"/>
        <v>0</v>
      </c>
    </row>
    <row r="432" spans="1:95" x14ac:dyDescent="0.2">
      <c r="A432" s="73">
        <v>3807</v>
      </c>
      <c r="B432" s="25" t="s">
        <v>1059</v>
      </c>
      <c r="C432" s="25" t="s">
        <v>702</v>
      </c>
      <c r="D432" s="78"/>
      <c r="E432" s="78"/>
      <c r="F432" s="78"/>
      <c r="G432" s="78"/>
      <c r="H432" s="147">
        <f t="array" ref="H432">SUM(IF('SAP report test'!$A$2:$A$2298=$A432,IF('SAP report test'!$D$2:$D$2298="CI04",'SAP report test'!$N$2:$N$2298)))</f>
        <v>0</v>
      </c>
      <c r="I432" s="148"/>
      <c r="J432" s="148"/>
      <c r="K432" s="149"/>
      <c r="L432" s="147">
        <f>SUMIF(Balances!$A$5:$A$313,$A432,Balances!$P$5:$P$313)-SUMIF(Funding!$A$6:$A$294,$A432,Funding!$D$6:$D$294)</f>
        <v>0</v>
      </c>
      <c r="M432" s="148"/>
      <c r="N432" s="148"/>
      <c r="O432" s="149"/>
      <c r="P432" s="147">
        <f>SUMIF(Balances!$A$5:$A$313,$A432,Balances!$Q$5:$Q$313)-SUMIF(Funding!$A$6:$A$294,$A432,Funding!$E$6:$E$294)</f>
        <v>0</v>
      </c>
      <c r="Q432" s="148"/>
      <c r="R432" s="148"/>
      <c r="S432" s="149"/>
      <c r="T432" s="147">
        <f>SUMIF(Balances!$A$5:$A$313,$A432,Balances!$R$5:$R$313)-SUMIF(Funding!$A$6:$A$294,$A432,Funding!$F$6:$F$294)</f>
        <v>0</v>
      </c>
      <c r="U432" s="148"/>
      <c r="V432" s="148"/>
      <c r="W432" s="149"/>
      <c r="X432" s="147">
        <f>SUMIF(Balances!$A$7:$A$313,$A432,Balances!$S$7:$S$313)</f>
        <v>0</v>
      </c>
      <c r="Y432" s="148"/>
      <c r="Z432" s="148"/>
      <c r="AA432" s="149"/>
      <c r="AB432" s="147">
        <f>SUMIF(Balances!$A$7:$A$313,$A432,Balances!$T$7:$T$313)</f>
        <v>0</v>
      </c>
      <c r="AC432" s="148"/>
      <c r="AD432" s="148"/>
      <c r="AE432" s="149"/>
      <c r="AF432" s="147"/>
      <c r="AG432" s="148"/>
      <c r="AH432" s="148"/>
      <c r="AI432" s="149"/>
      <c r="AJ432" s="147">
        <f t="array" ref="AJ432">SUM(IF('SAP report test'!$A$2:$A$2298=$A432,IF('SAP report test'!$D$2:$D$2298="CI03",'SAP report test'!$N$2:$N$2298)))+SUMIF(Balances!$A$7:$A$313,$A432,Balances!$V$7:$V$313)</f>
        <v>0</v>
      </c>
      <c r="AK432" s="148"/>
      <c r="AL432" s="148"/>
      <c r="AM432" s="149"/>
      <c r="AN432" s="147">
        <f>SUMIF(Balances!$A$5:$A$313,$A432,Balances!$O$5:$O$313)-SUMIF(Funding!$A$6:$A$294,$A432,Funding!$K$6:$K$294)</f>
        <v>0</v>
      </c>
      <c r="AO432" s="148"/>
      <c r="AP432" s="148"/>
      <c r="AQ432" s="149"/>
      <c r="AS432" s="23">
        <f>SUM(D432:AQ433)</f>
        <v>0</v>
      </c>
      <c r="AT432" s="42"/>
      <c r="AU432" s="23">
        <f>SUM(AS432:AT432)</f>
        <v>0</v>
      </c>
      <c r="AW432" s="23">
        <f>SUM(AN432:AQ433)</f>
        <v>0</v>
      </c>
      <c r="AX432" s="23">
        <f>SUM(H432:K433)</f>
        <v>0</v>
      </c>
      <c r="AY432" s="23">
        <f>SUM(L432:O433)</f>
        <v>0</v>
      </c>
      <c r="AZ432" s="23">
        <f>SUM(P432:S433)</f>
        <v>0</v>
      </c>
      <c r="BA432" s="23">
        <f>SUM(T432:W433)</f>
        <v>0</v>
      </c>
      <c r="BB432" s="23">
        <f>SUM(X432:AA433)</f>
        <v>0</v>
      </c>
      <c r="BC432" s="23">
        <f>SUM(AB432:AE433)</f>
        <v>0</v>
      </c>
      <c r="BD432" s="23">
        <f>SUM(AF432:AI433)</f>
        <v>0</v>
      </c>
      <c r="BE432" s="23">
        <f>SUM(AJ432:AM433)</f>
        <v>0</v>
      </c>
      <c r="BF432" s="23">
        <f>SUM(AW432:BE432)</f>
        <v>0</v>
      </c>
      <c r="BG432" s="23">
        <f>SUM(AS432-BF432)</f>
        <v>0</v>
      </c>
      <c r="BH432" s="23">
        <f>SUM(AW432:BD432)</f>
        <v>0</v>
      </c>
      <c r="BJ432" s="23">
        <f t="shared" si="162"/>
        <v>0</v>
      </c>
      <c r="BK432" s="23">
        <f t="shared" si="163"/>
        <v>0</v>
      </c>
      <c r="BL432" s="23">
        <f t="shared" si="164"/>
        <v>0</v>
      </c>
      <c r="BM432" s="23">
        <f t="shared" si="165"/>
        <v>0</v>
      </c>
      <c r="BN432" s="23">
        <f t="shared" si="166"/>
        <v>0</v>
      </c>
      <c r="BO432" s="23">
        <f t="shared" si="167"/>
        <v>0</v>
      </c>
      <c r="BP432" s="23">
        <f t="shared" si="168"/>
        <v>0</v>
      </c>
      <c r="BQ432" s="23">
        <f t="shared" si="169"/>
        <v>0</v>
      </c>
      <c r="BR432" s="23">
        <f t="shared" si="181"/>
        <v>0</v>
      </c>
      <c r="BS432" s="23">
        <f t="shared" si="182"/>
        <v>0</v>
      </c>
      <c r="BT432" s="23">
        <f t="shared" si="183"/>
        <v>0</v>
      </c>
      <c r="BX432" s="73">
        <v>3807</v>
      </c>
      <c r="BY432" s="25" t="s">
        <v>1059</v>
      </c>
      <c r="BZ432" s="23">
        <f t="shared" si="170"/>
        <v>0</v>
      </c>
      <c r="CA432" s="130">
        <f t="shared" si="171"/>
        <v>0</v>
      </c>
      <c r="CB432" s="156">
        <f t="shared" si="172"/>
        <v>0</v>
      </c>
      <c r="CC432" s="156">
        <f t="shared" si="173"/>
        <v>0</v>
      </c>
      <c r="CD432" s="156">
        <f t="shared" si="174"/>
        <v>0</v>
      </c>
      <c r="CE432" s="156">
        <f t="shared" si="175"/>
        <v>0</v>
      </c>
      <c r="CG432" s="156">
        <f t="shared" si="176"/>
        <v>0</v>
      </c>
      <c r="CH432" s="156">
        <f t="shared" si="177"/>
        <v>0</v>
      </c>
      <c r="CJ432" s="204" t="str">
        <f t="shared" si="178"/>
        <v>ok</v>
      </c>
      <c r="CK432" s="205">
        <f t="shared" si="160"/>
        <v>0</v>
      </c>
      <c r="CL432">
        <f t="shared" si="184"/>
        <v>0</v>
      </c>
      <c r="CN432" s="216">
        <f t="shared" si="179"/>
        <v>0</v>
      </c>
      <c r="CO432" s="216">
        <f t="shared" si="180"/>
        <v>0</v>
      </c>
      <c r="CP432" s="216">
        <f t="shared" si="185"/>
        <v>0</v>
      </c>
      <c r="CQ432" s="156">
        <f t="shared" si="161"/>
        <v>0</v>
      </c>
    </row>
    <row r="433" spans="1:95" x14ac:dyDescent="0.2">
      <c r="A433" s="73">
        <v>3807</v>
      </c>
      <c r="B433" s="25" t="s">
        <v>1059</v>
      </c>
      <c r="C433" s="25" t="s">
        <v>703</v>
      </c>
      <c r="D433" s="78">
        <f t="array" ref="D433">SUM(IF('SAP report test'!$A$2:$A$2298=$A433,IF('SAP report test'!$D$2:$D$2298=D$3,'SAP report test'!$N$2:$N$2298)))-SUM(H433,L433,P433,T433,X433,AB433,AF433,AJ433,AN433)</f>
        <v>0</v>
      </c>
      <c r="E433" s="78">
        <f t="array" ref="E433">SUM(IF('SAP report test'!$A$2:$A$2298=$A433,IF('SAP report test'!$D$2:$D$2298=E$3,'SAP report test'!$N$2:$N$2298)))-SUM(I433,M433,Q433,U433,Y433,AC433,AG433,AK433,AO433)</f>
        <v>0</v>
      </c>
      <c r="F433" s="78">
        <f t="array" ref="F433">SUM(IF('SAP report test'!$A$2:$A$2298=$A433,IF('SAP report test'!$D$2:$D$2298=F$3,'SAP report test'!$N$2:$N$2298)))-SUM(J433,N433,R433,V433,Z433,AD433,AH433,AL433,AP433)</f>
        <v>0</v>
      </c>
      <c r="G433" s="78">
        <f t="array" ref="G433">SUM(IF('SAP report test'!$A$2:$A$2298=$A433,IF('SAP report test'!$D$2:$D$2298=G$3,'SAP report test'!$N$2:$N$2298)))-SUM(K433,O433,S433,W433,AA433,AE433,AI433,AM433,AQ433)</f>
        <v>0</v>
      </c>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S433" s="23"/>
      <c r="AT433" s="42"/>
      <c r="BJ433" s="23">
        <f t="shared" si="162"/>
        <v>0</v>
      </c>
      <c r="BK433" s="23">
        <f t="shared" si="163"/>
        <v>0</v>
      </c>
      <c r="BL433" s="23">
        <f t="shared" si="164"/>
        <v>0</v>
      </c>
      <c r="BM433" s="23">
        <f t="shared" si="165"/>
        <v>0</v>
      </c>
      <c r="BN433" s="23">
        <f t="shared" si="166"/>
        <v>0</v>
      </c>
      <c r="BO433" s="23">
        <f t="shared" si="167"/>
        <v>0</v>
      </c>
      <c r="BP433" s="23">
        <f t="shared" si="168"/>
        <v>0</v>
      </c>
      <c r="BQ433" s="23">
        <f t="shared" si="169"/>
        <v>0</v>
      </c>
      <c r="BR433" s="23">
        <f t="shared" si="181"/>
        <v>0</v>
      </c>
      <c r="BS433" s="23">
        <f t="shared" si="182"/>
        <v>0</v>
      </c>
      <c r="BT433" s="23">
        <f t="shared" si="183"/>
        <v>0</v>
      </c>
      <c r="BX433" s="73">
        <v>3807</v>
      </c>
      <c r="BY433" s="25" t="s">
        <v>1059</v>
      </c>
      <c r="BZ433" s="23">
        <f t="shared" si="170"/>
        <v>0</v>
      </c>
      <c r="CA433" s="130">
        <f t="shared" si="171"/>
        <v>0</v>
      </c>
      <c r="CB433" s="156">
        <f t="shared" si="172"/>
        <v>0</v>
      </c>
      <c r="CC433" s="156">
        <f t="shared" si="173"/>
        <v>0</v>
      </c>
      <c r="CD433" s="156">
        <f t="shared" si="174"/>
        <v>0</v>
      </c>
      <c r="CE433" s="156">
        <f t="shared" si="175"/>
        <v>0</v>
      </c>
      <c r="CG433" s="156">
        <f t="shared" si="176"/>
        <v>0</v>
      </c>
      <c r="CH433" s="156">
        <f t="shared" si="177"/>
        <v>0</v>
      </c>
      <c r="CJ433" s="204" t="str">
        <f t="shared" si="178"/>
        <v>ok</v>
      </c>
      <c r="CK433" s="205">
        <f t="shared" si="160"/>
        <v>0</v>
      </c>
      <c r="CL433">
        <f t="shared" si="184"/>
        <v>0</v>
      </c>
      <c r="CN433" s="216">
        <f t="shared" si="179"/>
        <v>0</v>
      </c>
      <c r="CO433" s="216">
        <f t="shared" si="180"/>
        <v>0</v>
      </c>
      <c r="CP433" s="216">
        <f t="shared" si="185"/>
        <v>0</v>
      </c>
      <c r="CQ433" s="156">
        <f t="shared" si="161"/>
        <v>0</v>
      </c>
    </row>
    <row r="434" spans="1:95" x14ac:dyDescent="0.2">
      <c r="A434" s="73">
        <v>3810</v>
      </c>
      <c r="B434" s="25" t="s">
        <v>1060</v>
      </c>
      <c r="C434" s="25" t="s">
        <v>702</v>
      </c>
      <c r="D434" s="78"/>
      <c r="E434" s="78"/>
      <c r="F434" s="78"/>
      <c r="G434" s="78"/>
      <c r="H434" s="147">
        <f t="array" ref="H434">SUM(IF('SAP report test'!$A$2:$A$2298=$A434,IF('SAP report test'!$D$2:$D$2298="CI04",'SAP report test'!$N$2:$N$2298)))</f>
        <v>0</v>
      </c>
      <c r="I434" s="148"/>
      <c r="J434" s="148"/>
      <c r="K434" s="149"/>
      <c r="L434" s="147">
        <f>SUMIF(Balances!$A$5:$A$313,$A434,Balances!$P$5:$P$313)-SUMIF(Funding!$A$6:$A$294,$A434,Funding!$D$6:$D$294)</f>
        <v>0</v>
      </c>
      <c r="M434" s="148"/>
      <c r="N434" s="148"/>
      <c r="O434" s="149"/>
      <c r="P434" s="147">
        <f>SUMIF(Balances!$A$5:$A$313,$A434,Balances!$Q$5:$Q$313)-SUMIF(Funding!$A$6:$A$294,$A434,Funding!$E$6:$E$294)</f>
        <v>0</v>
      </c>
      <c r="Q434" s="148"/>
      <c r="R434" s="148"/>
      <c r="S434" s="149"/>
      <c r="T434" s="147">
        <f>SUMIF(Balances!$A$5:$A$313,$A434,Balances!$R$5:$R$313)-SUMIF(Funding!$A$6:$A$294,$A434,Funding!$F$6:$F$294)</f>
        <v>0</v>
      </c>
      <c r="U434" s="148"/>
      <c r="V434" s="148"/>
      <c r="W434" s="149"/>
      <c r="X434" s="147">
        <f>SUMIF(Balances!$A$7:$A$313,$A434,Balances!$S$7:$S$313)</f>
        <v>0</v>
      </c>
      <c r="Y434" s="148"/>
      <c r="Z434" s="148"/>
      <c r="AA434" s="149"/>
      <c r="AB434" s="147">
        <f>SUMIF(Balances!$A$7:$A$313,$A434,Balances!$T$7:$T$313)</f>
        <v>0</v>
      </c>
      <c r="AC434" s="148"/>
      <c r="AD434" s="148"/>
      <c r="AE434" s="149"/>
      <c r="AF434" s="147"/>
      <c r="AG434" s="148"/>
      <c r="AH434" s="148"/>
      <c r="AI434" s="149"/>
      <c r="AJ434" s="147">
        <f t="array" ref="AJ434">SUM(IF('SAP report test'!$A$2:$A$2298=$A434,IF('SAP report test'!$D$2:$D$2298="CI03",'SAP report test'!$N$2:$N$2298)))+SUMIF(Balances!$A$7:$A$313,$A434,Balances!$V$7:$V$313)</f>
        <v>0</v>
      </c>
      <c r="AK434" s="148"/>
      <c r="AL434" s="148"/>
      <c r="AM434" s="149"/>
      <c r="AN434" s="147">
        <f>SUMIF(Balances!$A$5:$A$313,$A434,Balances!$O$5:$O$313)-SUMIF(Funding!$A$6:$A$294,$A434,Funding!$K$6:$K$294)</f>
        <v>0</v>
      </c>
      <c r="AO434" s="148"/>
      <c r="AP434" s="148"/>
      <c r="AQ434" s="149"/>
      <c r="AS434" s="23">
        <f>SUM(D434:AQ435)</f>
        <v>0</v>
      </c>
      <c r="AT434" s="42"/>
      <c r="AU434" s="23">
        <f>SUM(AS434:AT434)</f>
        <v>0</v>
      </c>
      <c r="AW434" s="23">
        <f>SUM(AN434:AQ435)</f>
        <v>0</v>
      </c>
      <c r="AX434" s="23">
        <f>SUM(H434:K435)</f>
        <v>0</v>
      </c>
      <c r="AY434" s="23">
        <f>SUM(L434:O435)</f>
        <v>0</v>
      </c>
      <c r="AZ434" s="23">
        <f>SUM(P434:S435)</f>
        <v>0</v>
      </c>
      <c r="BA434" s="23">
        <f>SUM(T434:W435)</f>
        <v>0</v>
      </c>
      <c r="BB434" s="23">
        <f>SUM(X434:AA435)</f>
        <v>0</v>
      </c>
      <c r="BC434" s="23">
        <f>SUM(AB434:AE435)</f>
        <v>0</v>
      </c>
      <c r="BD434" s="23">
        <f>SUM(AF434:AI435)</f>
        <v>0</v>
      </c>
      <c r="BE434" s="23">
        <f>SUM(AJ434:AM435)</f>
        <v>0</v>
      </c>
      <c r="BF434" s="23">
        <f>SUM(AW434:BE434)</f>
        <v>0</v>
      </c>
      <c r="BG434" s="23">
        <f>SUM(AS434-BF434)</f>
        <v>0</v>
      </c>
      <c r="BH434" s="23">
        <f>SUM(AW434:BD434)</f>
        <v>0</v>
      </c>
      <c r="BJ434" s="23">
        <f t="shared" si="162"/>
        <v>0</v>
      </c>
      <c r="BK434" s="23">
        <f t="shared" si="163"/>
        <v>0</v>
      </c>
      <c r="BL434" s="23">
        <f t="shared" si="164"/>
        <v>0</v>
      </c>
      <c r="BM434" s="23">
        <f t="shared" si="165"/>
        <v>0</v>
      </c>
      <c r="BN434" s="23">
        <f t="shared" si="166"/>
        <v>0</v>
      </c>
      <c r="BO434" s="23">
        <f t="shared" si="167"/>
        <v>0</v>
      </c>
      <c r="BP434" s="23">
        <f t="shared" si="168"/>
        <v>0</v>
      </c>
      <c r="BQ434" s="23">
        <f t="shared" si="169"/>
        <v>0</v>
      </c>
      <c r="BR434" s="23">
        <f t="shared" si="181"/>
        <v>0</v>
      </c>
      <c r="BS434" s="23">
        <f t="shared" si="182"/>
        <v>0</v>
      </c>
      <c r="BT434" s="23">
        <f t="shared" si="183"/>
        <v>0</v>
      </c>
      <c r="BX434" s="73">
        <v>3810</v>
      </c>
      <c r="BY434" s="25" t="s">
        <v>1060</v>
      </c>
      <c r="BZ434" s="23">
        <f t="shared" si="170"/>
        <v>0</v>
      </c>
      <c r="CA434" s="130">
        <f t="shared" si="171"/>
        <v>0</v>
      </c>
      <c r="CB434" s="156">
        <f t="shared" si="172"/>
        <v>0</v>
      </c>
      <c r="CC434" s="156">
        <f t="shared" si="173"/>
        <v>0</v>
      </c>
      <c r="CD434" s="156">
        <f t="shared" si="174"/>
        <v>0</v>
      </c>
      <c r="CE434" s="156">
        <f t="shared" si="175"/>
        <v>0</v>
      </c>
      <c r="CG434" s="156">
        <f t="shared" si="176"/>
        <v>0</v>
      </c>
      <c r="CH434" s="156">
        <f t="shared" si="177"/>
        <v>0</v>
      </c>
      <c r="CJ434" s="204" t="str">
        <f t="shared" si="178"/>
        <v>ok</v>
      </c>
      <c r="CK434" s="205">
        <f t="shared" si="160"/>
        <v>0</v>
      </c>
      <c r="CL434">
        <f t="shared" si="184"/>
        <v>0</v>
      </c>
      <c r="CN434" s="216">
        <f t="shared" si="179"/>
        <v>0</v>
      </c>
      <c r="CO434" s="216">
        <f t="shared" si="180"/>
        <v>0</v>
      </c>
      <c r="CP434" s="216">
        <f t="shared" si="185"/>
        <v>0</v>
      </c>
      <c r="CQ434" s="156">
        <f t="shared" si="161"/>
        <v>0</v>
      </c>
    </row>
    <row r="435" spans="1:95" x14ac:dyDescent="0.2">
      <c r="A435" s="73">
        <v>3810</v>
      </c>
      <c r="B435" s="25" t="s">
        <v>1060</v>
      </c>
      <c r="C435" s="25" t="s">
        <v>703</v>
      </c>
      <c r="D435" s="78">
        <f t="array" ref="D435">SUM(IF('SAP report test'!$A$2:$A$2298=$A435,IF('SAP report test'!$D$2:$D$2298=D$3,'SAP report test'!$N$2:$N$2298)))-SUM(H435,L435,P435,T435,X435,AB435,AF435,AJ435,AN435)</f>
        <v>0</v>
      </c>
      <c r="E435" s="78">
        <f t="array" ref="E435">SUM(IF('SAP report test'!$A$2:$A$2298=$A435,IF('SAP report test'!$D$2:$D$2298=E$3,'SAP report test'!$N$2:$N$2298)))-SUM(I435,M435,Q435,U435,Y435,AC435,AG435,AK435,AO435)</f>
        <v>0</v>
      </c>
      <c r="F435" s="78">
        <f t="array" ref="F435">SUM(IF('SAP report test'!$A$2:$A$2298=$A435,IF('SAP report test'!$D$2:$D$2298=F$3,'SAP report test'!$N$2:$N$2298)))-SUM(J435,N435,R435,V435,Z435,AD435,AH435,AL435,AP435)</f>
        <v>0</v>
      </c>
      <c r="G435" s="78">
        <f t="array" ref="G435">SUM(IF('SAP report test'!$A$2:$A$2298=$A435,IF('SAP report test'!$D$2:$D$2298=G$3,'SAP report test'!$N$2:$N$2298)))-SUM(K435,O435,S435,W435,AA435,AE435,AI435,AM435,AQ435)</f>
        <v>0</v>
      </c>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S435" s="23"/>
      <c r="AT435" s="42"/>
      <c r="BJ435" s="23">
        <f t="shared" si="162"/>
        <v>0</v>
      </c>
      <c r="BK435" s="23">
        <f t="shared" si="163"/>
        <v>0</v>
      </c>
      <c r="BL435" s="23">
        <f t="shared" si="164"/>
        <v>0</v>
      </c>
      <c r="BM435" s="23">
        <f t="shared" si="165"/>
        <v>0</v>
      </c>
      <c r="BN435" s="23">
        <f t="shared" si="166"/>
        <v>0</v>
      </c>
      <c r="BO435" s="23">
        <f t="shared" si="167"/>
        <v>0</v>
      </c>
      <c r="BP435" s="23">
        <f t="shared" si="168"/>
        <v>0</v>
      </c>
      <c r="BQ435" s="23">
        <f t="shared" si="169"/>
        <v>0</v>
      </c>
      <c r="BR435" s="23">
        <f t="shared" si="181"/>
        <v>0</v>
      </c>
      <c r="BS435" s="23">
        <f t="shared" si="182"/>
        <v>0</v>
      </c>
      <c r="BT435" s="23">
        <f t="shared" si="183"/>
        <v>0</v>
      </c>
      <c r="BX435" s="73">
        <v>3810</v>
      </c>
      <c r="BY435" s="25" t="s">
        <v>1060</v>
      </c>
      <c r="BZ435" s="23">
        <f t="shared" si="170"/>
        <v>0</v>
      </c>
      <c r="CA435" s="130">
        <f t="shared" si="171"/>
        <v>0</v>
      </c>
      <c r="CB435" s="156">
        <f t="shared" si="172"/>
        <v>0</v>
      </c>
      <c r="CC435" s="156">
        <f t="shared" si="173"/>
        <v>0</v>
      </c>
      <c r="CD435" s="156">
        <f t="shared" si="174"/>
        <v>0</v>
      </c>
      <c r="CE435" s="156">
        <f t="shared" si="175"/>
        <v>0</v>
      </c>
      <c r="CG435" s="156">
        <f t="shared" si="176"/>
        <v>0</v>
      </c>
      <c r="CH435" s="156">
        <f t="shared" si="177"/>
        <v>0</v>
      </c>
      <c r="CJ435" s="204" t="str">
        <f t="shared" si="178"/>
        <v>ok</v>
      </c>
      <c r="CK435" s="205">
        <f t="shared" ref="CK435:CK498" si="186">SUMIF(CJ435,"Deficit",AU435)</f>
        <v>0</v>
      </c>
      <c r="CL435">
        <f t="shared" si="184"/>
        <v>0</v>
      </c>
      <c r="CN435" s="216">
        <f t="shared" si="179"/>
        <v>0</v>
      </c>
      <c r="CO435" s="216">
        <f t="shared" si="180"/>
        <v>0</v>
      </c>
      <c r="CP435" s="216">
        <f t="shared" si="185"/>
        <v>0</v>
      </c>
      <c r="CQ435" s="156">
        <f t="shared" ref="CQ435:CQ498" si="187">SUM(BF435-CP435)</f>
        <v>0</v>
      </c>
    </row>
    <row r="436" spans="1:95" x14ac:dyDescent="0.2">
      <c r="A436" s="73">
        <v>3820</v>
      </c>
      <c r="B436" s="25" t="s">
        <v>956</v>
      </c>
      <c r="C436" s="25" t="s">
        <v>702</v>
      </c>
      <c r="D436" s="78"/>
      <c r="E436" s="78"/>
      <c r="F436" s="78"/>
      <c r="G436" s="78"/>
      <c r="H436" s="147">
        <f t="array" ref="H436">SUM(IF('SAP report test'!$A$2:$A$2298=$A436,IF('SAP report test'!$D$2:$D$2298="CI04",'SAP report test'!$N$2:$N$2298)))</f>
        <v>0</v>
      </c>
      <c r="I436" s="148"/>
      <c r="J436" s="148"/>
      <c r="K436" s="149"/>
      <c r="L436" s="147">
        <f>SUMIF(Balances!$A$5:$A$313,$A436,Balances!$P$5:$P$313)-SUMIF(Funding!$A$6:$A$294,$A436,Funding!$D$6:$D$294)</f>
        <v>0</v>
      </c>
      <c r="M436" s="148"/>
      <c r="N436" s="148"/>
      <c r="O436" s="149"/>
      <c r="P436" s="147">
        <f>SUMIF(Balances!$A$5:$A$313,$A436,Balances!$Q$5:$Q$313)-SUMIF(Funding!$A$6:$A$294,$A436,Funding!$E$6:$E$294)</f>
        <v>0</v>
      </c>
      <c r="Q436" s="148"/>
      <c r="R436" s="148"/>
      <c r="S436" s="149"/>
      <c r="T436" s="147">
        <f>SUMIF(Balances!$A$5:$A$313,$A436,Balances!$R$5:$R$313)-SUMIF(Funding!$A$6:$A$294,$A436,Funding!$F$6:$F$294)</f>
        <v>0</v>
      </c>
      <c r="U436" s="148"/>
      <c r="V436" s="148"/>
      <c r="W436" s="149"/>
      <c r="X436" s="147">
        <f>SUMIF(Balances!$A$7:$A$313,$A436,Balances!$S$7:$S$313)</f>
        <v>0</v>
      </c>
      <c r="Y436" s="148"/>
      <c r="Z436" s="148"/>
      <c r="AA436" s="149"/>
      <c r="AB436" s="147">
        <f>SUMIF(Balances!$A$7:$A$313,$A436,Balances!$T$7:$T$313)</f>
        <v>0</v>
      </c>
      <c r="AC436" s="148"/>
      <c r="AD436" s="148"/>
      <c r="AE436" s="149"/>
      <c r="AF436" s="147"/>
      <c r="AG436" s="148"/>
      <c r="AH436" s="148"/>
      <c r="AI436" s="149"/>
      <c r="AJ436" s="147">
        <f t="array" ref="AJ436">SUM(IF('SAP report test'!$A$2:$A$2298=$A436,IF('SAP report test'!$D$2:$D$2298="CI03",'SAP report test'!$N$2:$N$2298)))+SUMIF(Balances!$A$7:$A$313,$A436,Balances!$V$7:$V$313)</f>
        <v>0</v>
      </c>
      <c r="AK436" s="148"/>
      <c r="AL436" s="148"/>
      <c r="AM436" s="149"/>
      <c r="AN436" s="147">
        <f>SUMIF(Balances!$A$5:$A$313,$A436,Balances!$O$5:$O$313)-SUMIF(Funding!$A$6:$A$294,$A436,Funding!$K$6:$K$294)</f>
        <v>0</v>
      </c>
      <c r="AO436" s="148"/>
      <c r="AP436" s="148"/>
      <c r="AQ436" s="149"/>
      <c r="AS436" s="23">
        <f>SUM(D436:AQ437)</f>
        <v>0</v>
      </c>
      <c r="AT436" s="130"/>
      <c r="AU436" s="23">
        <f>SUM(AS436:AT436)</f>
        <v>0</v>
      </c>
      <c r="AW436" s="23">
        <f>SUM(AN436:AQ437)</f>
        <v>0</v>
      </c>
      <c r="AX436" s="23">
        <f>SUM(H436:K437)</f>
        <v>0</v>
      </c>
      <c r="AY436" s="23">
        <f>SUM(L436:O437)</f>
        <v>0</v>
      </c>
      <c r="AZ436" s="23">
        <f>SUM(P436:S437)</f>
        <v>0</v>
      </c>
      <c r="BA436" s="23">
        <f>SUM(T436:W437)</f>
        <v>0</v>
      </c>
      <c r="BB436" s="23">
        <f>SUM(X436:AA437)</f>
        <v>0</v>
      </c>
      <c r="BC436" s="23">
        <f>SUM(AB436:AE437)</f>
        <v>0</v>
      </c>
      <c r="BD436" s="23">
        <f>SUM(AF436:AI437)</f>
        <v>0</v>
      </c>
      <c r="BE436" s="23">
        <f>SUM(AJ436:AM437)</f>
        <v>0</v>
      </c>
      <c r="BF436" s="23">
        <f>SUM(AW436:BE436)</f>
        <v>0</v>
      </c>
      <c r="BG436" s="23">
        <f>SUM(AS436-BF436)</f>
        <v>0</v>
      </c>
      <c r="BH436" s="23">
        <f>SUM(AW436:BD436)</f>
        <v>0</v>
      </c>
      <c r="BJ436" s="23">
        <f t="shared" si="162"/>
        <v>0</v>
      </c>
      <c r="BK436" s="23">
        <f t="shared" si="163"/>
        <v>0</v>
      </c>
      <c r="BL436" s="23">
        <f t="shared" si="164"/>
        <v>0</v>
      </c>
      <c r="BM436" s="23">
        <f t="shared" si="165"/>
        <v>0</v>
      </c>
      <c r="BN436" s="23">
        <f t="shared" si="166"/>
        <v>0</v>
      </c>
      <c r="BO436" s="23">
        <f t="shared" si="167"/>
        <v>0</v>
      </c>
      <c r="BP436" s="23">
        <f t="shared" si="168"/>
        <v>0</v>
      </c>
      <c r="BQ436" s="23">
        <f t="shared" si="169"/>
        <v>0</v>
      </c>
      <c r="BR436" s="23">
        <f t="shared" si="181"/>
        <v>0</v>
      </c>
      <c r="BS436" s="23">
        <f t="shared" si="182"/>
        <v>0</v>
      </c>
      <c r="BT436" s="23">
        <f t="shared" si="183"/>
        <v>0</v>
      </c>
      <c r="BX436" s="73">
        <v>3820</v>
      </c>
      <c r="BY436" s="25" t="s">
        <v>956</v>
      </c>
      <c r="BZ436" s="23">
        <f t="shared" si="170"/>
        <v>0</v>
      </c>
      <c r="CA436" s="130">
        <f t="shared" si="171"/>
        <v>0</v>
      </c>
      <c r="CB436" s="156">
        <f t="shared" si="172"/>
        <v>0</v>
      </c>
      <c r="CC436" s="156">
        <f t="shared" si="173"/>
        <v>0</v>
      </c>
      <c r="CD436" s="156">
        <f t="shared" si="174"/>
        <v>0</v>
      </c>
      <c r="CE436" s="156">
        <f t="shared" si="175"/>
        <v>0</v>
      </c>
      <c r="CG436" s="156">
        <f t="shared" si="176"/>
        <v>0</v>
      </c>
      <c r="CH436" s="156">
        <f t="shared" si="177"/>
        <v>0</v>
      </c>
      <c r="CJ436" s="204" t="str">
        <f t="shared" si="178"/>
        <v>ok</v>
      </c>
      <c r="CK436" s="205">
        <f t="shared" si="186"/>
        <v>0</v>
      </c>
      <c r="CL436">
        <f t="shared" si="184"/>
        <v>0</v>
      </c>
      <c r="CN436" s="216">
        <f t="shared" si="179"/>
        <v>0</v>
      </c>
      <c r="CO436" s="216">
        <f t="shared" si="180"/>
        <v>0</v>
      </c>
      <c r="CP436" s="216">
        <f t="shared" si="185"/>
        <v>0</v>
      </c>
      <c r="CQ436" s="156">
        <f t="shared" si="187"/>
        <v>0</v>
      </c>
    </row>
    <row r="437" spans="1:95" x14ac:dyDescent="0.2">
      <c r="A437" s="73">
        <v>3820</v>
      </c>
      <c r="B437" s="25" t="s">
        <v>956</v>
      </c>
      <c r="C437" s="25" t="s">
        <v>703</v>
      </c>
      <c r="D437" s="78">
        <f t="array" ref="D437">SUM(IF('SAP report test'!$A$2:$A$2298=$A437,IF('SAP report test'!$D$2:$D$2298=D$3,'SAP report test'!$N$2:$N$2298)))-SUM(H437,L437,P437,T437,X437,AB437,AF437,AJ437,AN437)</f>
        <v>0</v>
      </c>
      <c r="E437" s="78">
        <f t="array" ref="E437">SUM(IF('SAP report test'!$A$2:$A$2298=$A437,IF('SAP report test'!$D$2:$D$2298=E$3,'SAP report test'!$N$2:$N$2298)))-SUM(I437,M437,Q437,U437,Y437,AC437,AG437,AK437,AO437)</f>
        <v>0</v>
      </c>
      <c r="F437" s="78">
        <f t="array" ref="F437">SUM(IF('SAP report test'!$A$2:$A$2298=$A437,IF('SAP report test'!$D$2:$D$2298=F$3,'SAP report test'!$N$2:$N$2298)))-SUM(J437,N437,R437,V437,Z437,AD437,AH437,AL437,AP437)</f>
        <v>0</v>
      </c>
      <c r="G437" s="78">
        <f t="array" ref="G437">SUM(IF('SAP report test'!$A$2:$A$2298=$A437,IF('SAP report test'!$D$2:$D$2298=G$3,'SAP report test'!$N$2:$N$2298)))-SUM(K437,O437,S437,W437,AA437,AE437,AI437,AM437,AQ437)</f>
        <v>0</v>
      </c>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S437" s="23"/>
      <c r="AT437" s="42"/>
      <c r="BJ437" s="23">
        <f t="shared" si="162"/>
        <v>0</v>
      </c>
      <c r="BK437" s="23">
        <f t="shared" si="163"/>
        <v>0</v>
      </c>
      <c r="BL437" s="23">
        <f t="shared" si="164"/>
        <v>0</v>
      </c>
      <c r="BM437" s="23">
        <f t="shared" si="165"/>
        <v>0</v>
      </c>
      <c r="BN437" s="23">
        <f t="shared" si="166"/>
        <v>0</v>
      </c>
      <c r="BO437" s="23">
        <f t="shared" si="167"/>
        <v>0</v>
      </c>
      <c r="BP437" s="23">
        <f t="shared" si="168"/>
        <v>0</v>
      </c>
      <c r="BQ437" s="23">
        <f t="shared" si="169"/>
        <v>0</v>
      </c>
      <c r="BR437" s="23">
        <f t="shared" si="181"/>
        <v>0</v>
      </c>
      <c r="BS437" s="23">
        <f t="shared" si="182"/>
        <v>0</v>
      </c>
      <c r="BT437" s="23">
        <f t="shared" si="183"/>
        <v>0</v>
      </c>
      <c r="BX437" s="73">
        <v>3820</v>
      </c>
      <c r="BY437" s="25" t="s">
        <v>956</v>
      </c>
      <c r="BZ437" s="23">
        <f t="shared" si="170"/>
        <v>0</v>
      </c>
      <c r="CA437" s="130">
        <f t="shared" si="171"/>
        <v>0</v>
      </c>
      <c r="CB437" s="156">
        <f t="shared" si="172"/>
        <v>0</v>
      </c>
      <c r="CC437" s="156">
        <f t="shared" si="173"/>
        <v>0</v>
      </c>
      <c r="CD437" s="156">
        <f t="shared" si="174"/>
        <v>0</v>
      </c>
      <c r="CE437" s="156">
        <f t="shared" si="175"/>
        <v>0</v>
      </c>
      <c r="CG437" s="156">
        <f t="shared" si="176"/>
        <v>0</v>
      </c>
      <c r="CH437" s="156">
        <f t="shared" si="177"/>
        <v>0</v>
      </c>
      <c r="CJ437" s="204" t="str">
        <f t="shared" si="178"/>
        <v>ok</v>
      </c>
      <c r="CK437" s="205">
        <f t="shared" si="186"/>
        <v>0</v>
      </c>
      <c r="CL437">
        <f t="shared" si="184"/>
        <v>0</v>
      </c>
      <c r="CN437" s="216">
        <f t="shared" si="179"/>
        <v>0</v>
      </c>
      <c r="CO437" s="216">
        <f t="shared" si="180"/>
        <v>0</v>
      </c>
      <c r="CP437" s="216">
        <f t="shared" si="185"/>
        <v>0</v>
      </c>
      <c r="CQ437" s="156">
        <f t="shared" si="187"/>
        <v>0</v>
      </c>
    </row>
    <row r="438" spans="1:95" x14ac:dyDescent="0.2">
      <c r="A438" s="73">
        <v>3822</v>
      </c>
      <c r="B438" s="25" t="s">
        <v>957</v>
      </c>
      <c r="C438" s="25" t="s">
        <v>702</v>
      </c>
      <c r="D438" s="78"/>
      <c r="E438" s="78"/>
      <c r="F438" s="78"/>
      <c r="G438" s="78"/>
      <c r="H438" s="147">
        <f t="array" ref="H438">SUM(IF('SAP report test'!$A$2:$A$2298=$A438,IF('SAP report test'!$D$2:$D$2298="CI04",'SAP report test'!$N$2:$N$2298)))</f>
        <v>0</v>
      </c>
      <c r="I438" s="148"/>
      <c r="J438" s="148"/>
      <c r="K438" s="149"/>
      <c r="L438" s="147">
        <f>SUMIF(Balances!$A$5:$A$313,$A438,Balances!$P$5:$P$313)-SUMIF(Funding!$A$6:$A$294,$A438,Funding!$D$6:$D$294)</f>
        <v>0</v>
      </c>
      <c r="M438" s="148"/>
      <c r="N438" s="148"/>
      <c r="O438" s="149"/>
      <c r="P438" s="147">
        <f>SUMIF(Balances!$A$5:$A$313,$A438,Balances!$Q$5:$Q$313)-SUMIF(Funding!$A$6:$A$294,$A438,Funding!$E$6:$E$294)</f>
        <v>0</v>
      </c>
      <c r="Q438" s="148"/>
      <c r="R438" s="148"/>
      <c r="S438" s="149"/>
      <c r="T438" s="147">
        <f>SUMIF(Balances!$A$5:$A$313,$A438,Balances!$R$5:$R$313)-SUMIF(Funding!$A$6:$A$294,$A438,Funding!$F$6:$F$294)</f>
        <v>0</v>
      </c>
      <c r="U438" s="148"/>
      <c r="V438" s="148"/>
      <c r="W438" s="149"/>
      <c r="X438" s="147">
        <f>SUMIF(Balances!$A$7:$A$313,$A438,Balances!$S$7:$S$313)</f>
        <v>0</v>
      </c>
      <c r="Y438" s="148"/>
      <c r="Z438" s="148"/>
      <c r="AA438" s="149"/>
      <c r="AB438" s="147">
        <f>SUMIF(Balances!$A$7:$A$313,$A438,Balances!$T$7:$T$313)</f>
        <v>0</v>
      </c>
      <c r="AC438" s="148"/>
      <c r="AD438" s="148"/>
      <c r="AE438" s="149"/>
      <c r="AF438" s="147"/>
      <c r="AG438" s="148"/>
      <c r="AH438" s="148"/>
      <c r="AI438" s="149"/>
      <c r="AJ438" s="147">
        <f t="array" ref="AJ438">SUM(IF('SAP report test'!$A$2:$A$2298=$A438,IF('SAP report test'!$D$2:$D$2298="CI03",'SAP report test'!$N$2:$N$2298)))+SUMIF(Balances!$A$7:$A$313,$A438,Balances!$V$7:$V$313)</f>
        <v>0</v>
      </c>
      <c r="AK438" s="148"/>
      <c r="AL438" s="148"/>
      <c r="AM438" s="149"/>
      <c r="AN438" s="147">
        <f>SUMIF(Balances!$A$5:$A$313,$A438,Balances!$O$5:$O$313)-SUMIF(Funding!$A$6:$A$294,$A438,Funding!$K$6:$K$294)</f>
        <v>0</v>
      </c>
      <c r="AO438" s="148"/>
      <c r="AP438" s="148"/>
      <c r="AQ438" s="149"/>
      <c r="AS438" s="23">
        <f>SUM(D438:AQ439)</f>
        <v>0</v>
      </c>
      <c r="AT438" s="42"/>
      <c r="AU438" s="23">
        <f>SUM(AS438:AT438)</f>
        <v>0</v>
      </c>
      <c r="AW438" s="23">
        <f>SUM(AN438:AQ439)</f>
        <v>0</v>
      </c>
      <c r="AX438" s="23">
        <f>SUM(H438:K439)</f>
        <v>0</v>
      </c>
      <c r="AY438" s="23">
        <f>SUM(L438:O439)</f>
        <v>0</v>
      </c>
      <c r="AZ438" s="23">
        <f>SUM(P438:S439)</f>
        <v>0</v>
      </c>
      <c r="BA438" s="23">
        <f>SUM(T438:W439)</f>
        <v>0</v>
      </c>
      <c r="BB438" s="23">
        <f>SUM(X438:AA439)</f>
        <v>0</v>
      </c>
      <c r="BC438" s="23">
        <f>SUM(AB438:AE439)</f>
        <v>0</v>
      </c>
      <c r="BD438" s="23">
        <f>SUM(AF438:AI439)</f>
        <v>0</v>
      </c>
      <c r="BE438" s="23">
        <f>SUM(AJ438:AM439)</f>
        <v>0</v>
      </c>
      <c r="BF438" s="23">
        <f>SUM(AW438:BE438)</f>
        <v>0</v>
      </c>
      <c r="BG438" s="23">
        <f>SUM(AS438-BF438)</f>
        <v>0</v>
      </c>
      <c r="BH438" s="23">
        <f>SUM(AW438:BD438)</f>
        <v>0</v>
      </c>
      <c r="BJ438" s="23">
        <f t="shared" si="162"/>
        <v>0</v>
      </c>
      <c r="BK438" s="23">
        <f t="shared" si="163"/>
        <v>0</v>
      </c>
      <c r="BL438" s="23">
        <f t="shared" si="164"/>
        <v>0</v>
      </c>
      <c r="BM438" s="23">
        <f t="shared" si="165"/>
        <v>0</v>
      </c>
      <c r="BN438" s="23">
        <f t="shared" si="166"/>
        <v>0</v>
      </c>
      <c r="BO438" s="23">
        <f t="shared" si="167"/>
        <v>0</v>
      </c>
      <c r="BP438" s="23">
        <f t="shared" si="168"/>
        <v>0</v>
      </c>
      <c r="BQ438" s="23">
        <f t="shared" si="169"/>
        <v>0</v>
      </c>
      <c r="BR438" s="23">
        <f t="shared" si="181"/>
        <v>0</v>
      </c>
      <c r="BS438" s="23">
        <f t="shared" si="182"/>
        <v>0</v>
      </c>
      <c r="BT438" s="23">
        <f t="shared" si="183"/>
        <v>0</v>
      </c>
      <c r="BX438" s="73">
        <v>3822</v>
      </c>
      <c r="BY438" s="25" t="s">
        <v>957</v>
      </c>
      <c r="BZ438" s="23">
        <f t="shared" si="170"/>
        <v>0</v>
      </c>
      <c r="CA438" s="130">
        <f t="shared" si="171"/>
        <v>0</v>
      </c>
      <c r="CB438" s="156">
        <f t="shared" si="172"/>
        <v>0</v>
      </c>
      <c r="CC438" s="156">
        <f t="shared" si="173"/>
        <v>0</v>
      </c>
      <c r="CD438" s="156">
        <f t="shared" si="174"/>
        <v>0</v>
      </c>
      <c r="CE438" s="156">
        <f t="shared" si="175"/>
        <v>0</v>
      </c>
      <c r="CG438" s="156">
        <f t="shared" si="176"/>
        <v>0</v>
      </c>
      <c r="CH438" s="156">
        <f t="shared" si="177"/>
        <v>0</v>
      </c>
      <c r="CJ438" s="204" t="str">
        <f t="shared" si="178"/>
        <v>ok</v>
      </c>
      <c r="CK438" s="205">
        <f t="shared" si="186"/>
        <v>0</v>
      </c>
      <c r="CL438">
        <f t="shared" si="184"/>
        <v>0</v>
      </c>
      <c r="CN438" s="216">
        <f t="shared" si="179"/>
        <v>0</v>
      </c>
      <c r="CO438" s="216">
        <f t="shared" si="180"/>
        <v>0</v>
      </c>
      <c r="CP438" s="216">
        <f t="shared" si="185"/>
        <v>0</v>
      </c>
      <c r="CQ438" s="156">
        <f t="shared" si="187"/>
        <v>0</v>
      </c>
    </row>
    <row r="439" spans="1:95" x14ac:dyDescent="0.2">
      <c r="A439" s="73">
        <v>3822</v>
      </c>
      <c r="B439" s="25" t="s">
        <v>957</v>
      </c>
      <c r="C439" s="25" t="s">
        <v>703</v>
      </c>
      <c r="D439" s="78">
        <f t="array" ref="D439">SUM(IF('SAP report test'!$A$2:$A$2298=$A439,IF('SAP report test'!$D$2:$D$2298=D$3,'SAP report test'!$N$2:$N$2298)))-SUM(H439,L439,P439,T439,X439,AB439,AF439,AJ439,AN439)</f>
        <v>0</v>
      </c>
      <c r="E439" s="78">
        <f t="array" ref="E439">SUM(IF('SAP report test'!$A$2:$A$2298=$A439,IF('SAP report test'!$D$2:$D$2298=E$3,'SAP report test'!$N$2:$N$2298)))-SUM(I439,M439,Q439,U439,Y439,AC439,AG439,AK439,AO439)</f>
        <v>0</v>
      </c>
      <c r="F439" s="78">
        <f t="array" ref="F439">SUM(IF('SAP report test'!$A$2:$A$2298=$A439,IF('SAP report test'!$D$2:$D$2298=F$3,'SAP report test'!$N$2:$N$2298)))-SUM(J439,N439,R439,V439,Z439,AD439,AH439,AL439,AP439)</f>
        <v>0</v>
      </c>
      <c r="G439" s="78">
        <f t="array" ref="G439">SUM(IF('SAP report test'!$A$2:$A$2298=$A439,IF('SAP report test'!$D$2:$D$2298=G$3,'SAP report test'!$N$2:$N$2298)))-SUM(K439,O439,S439,W439,AA439,AE439,AI439,AM439,AQ439)</f>
        <v>0</v>
      </c>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S439" s="23"/>
      <c r="AT439" s="42"/>
      <c r="BJ439" s="23">
        <f t="shared" si="162"/>
        <v>0</v>
      </c>
      <c r="BK439" s="23">
        <f t="shared" si="163"/>
        <v>0</v>
      </c>
      <c r="BL439" s="23">
        <f t="shared" si="164"/>
        <v>0</v>
      </c>
      <c r="BM439" s="23">
        <f t="shared" si="165"/>
        <v>0</v>
      </c>
      <c r="BN439" s="23">
        <f t="shared" si="166"/>
        <v>0</v>
      </c>
      <c r="BO439" s="23">
        <f t="shared" si="167"/>
        <v>0</v>
      </c>
      <c r="BP439" s="23">
        <f t="shared" si="168"/>
        <v>0</v>
      </c>
      <c r="BQ439" s="23">
        <f t="shared" si="169"/>
        <v>0</v>
      </c>
      <c r="BR439" s="23">
        <f t="shared" si="181"/>
        <v>0</v>
      </c>
      <c r="BS439" s="23">
        <f t="shared" si="182"/>
        <v>0</v>
      </c>
      <c r="BT439" s="23">
        <f t="shared" si="183"/>
        <v>0</v>
      </c>
      <c r="BX439" s="73">
        <v>3822</v>
      </c>
      <c r="BY439" s="25" t="s">
        <v>957</v>
      </c>
      <c r="BZ439" s="23">
        <f t="shared" si="170"/>
        <v>0</v>
      </c>
      <c r="CA439" s="130">
        <f t="shared" si="171"/>
        <v>0</v>
      </c>
      <c r="CB439" s="156">
        <f t="shared" si="172"/>
        <v>0</v>
      </c>
      <c r="CC439" s="156">
        <f t="shared" si="173"/>
        <v>0</v>
      </c>
      <c r="CD439" s="156">
        <f t="shared" si="174"/>
        <v>0</v>
      </c>
      <c r="CE439" s="156">
        <f t="shared" si="175"/>
        <v>0</v>
      </c>
      <c r="CG439" s="156">
        <f t="shared" si="176"/>
        <v>0</v>
      </c>
      <c r="CH439" s="156">
        <f t="shared" si="177"/>
        <v>0</v>
      </c>
      <c r="CJ439" s="204" t="str">
        <f t="shared" si="178"/>
        <v>ok</v>
      </c>
      <c r="CK439" s="205">
        <f t="shared" si="186"/>
        <v>0</v>
      </c>
      <c r="CL439">
        <f t="shared" si="184"/>
        <v>0</v>
      </c>
      <c r="CN439" s="216">
        <f t="shared" si="179"/>
        <v>0</v>
      </c>
      <c r="CO439" s="216">
        <f t="shared" si="180"/>
        <v>0</v>
      </c>
      <c r="CP439" s="216">
        <f t="shared" si="185"/>
        <v>0</v>
      </c>
      <c r="CQ439" s="156">
        <f t="shared" si="187"/>
        <v>0</v>
      </c>
    </row>
    <row r="440" spans="1:95" x14ac:dyDescent="0.2">
      <c r="A440" s="73">
        <v>3823</v>
      </c>
      <c r="B440" s="25" t="s">
        <v>958</v>
      </c>
      <c r="C440" s="25" t="s">
        <v>702</v>
      </c>
      <c r="D440" s="78"/>
      <c r="E440" s="78"/>
      <c r="F440" s="78"/>
      <c r="G440" s="78"/>
      <c r="H440" s="147">
        <f t="array" ref="H440">SUM(IF('SAP report test'!$A$2:$A$2298=$A440,IF('SAP report test'!$D$2:$D$2298="CI04",'SAP report test'!$N$2:$N$2298)))</f>
        <v>0</v>
      </c>
      <c r="I440" s="148"/>
      <c r="J440" s="148"/>
      <c r="K440" s="149"/>
      <c r="L440" s="147">
        <f>SUMIF(Balances!$A$5:$A$313,$A440,Balances!$P$5:$P$313)-SUMIF(Funding!$A$6:$A$294,$A440,Funding!$D$6:$D$294)</f>
        <v>0</v>
      </c>
      <c r="M440" s="148"/>
      <c r="N440" s="148"/>
      <c r="O440" s="149"/>
      <c r="P440" s="147">
        <f>SUMIF(Balances!$A$5:$A$313,$A440,Balances!$Q$5:$Q$313)-SUMIF(Funding!$A$6:$A$294,$A440,Funding!$E$6:$E$294)</f>
        <v>0</v>
      </c>
      <c r="Q440" s="148"/>
      <c r="R440" s="148"/>
      <c r="S440" s="149"/>
      <c r="T440" s="147">
        <f>SUMIF(Balances!$A$5:$A$313,$A440,Balances!$R$5:$R$313)-SUMIF(Funding!$A$6:$A$294,$A440,Funding!$F$6:$F$294)</f>
        <v>0</v>
      </c>
      <c r="U440" s="148"/>
      <c r="V440" s="148"/>
      <c r="W440" s="149"/>
      <c r="X440" s="147">
        <f>SUMIF(Balances!$A$7:$A$313,$A440,Balances!$S$7:$S$313)</f>
        <v>0</v>
      </c>
      <c r="Y440" s="148"/>
      <c r="Z440" s="148"/>
      <c r="AA440" s="149"/>
      <c r="AB440" s="147">
        <f>SUMIF(Balances!$A$7:$A$313,$A440,Balances!$T$7:$T$313)</f>
        <v>0</v>
      </c>
      <c r="AC440" s="148"/>
      <c r="AD440" s="148"/>
      <c r="AE440" s="149"/>
      <c r="AF440" s="147"/>
      <c r="AG440" s="148"/>
      <c r="AH440" s="148"/>
      <c r="AI440" s="149"/>
      <c r="AJ440" s="147">
        <f t="array" ref="AJ440">SUM(IF('SAP report test'!$A$2:$A$2298=$A440,IF('SAP report test'!$D$2:$D$2298="CI03",'SAP report test'!$N$2:$N$2298)))+SUMIF(Balances!$A$7:$A$313,$A440,Balances!$V$7:$V$313)</f>
        <v>0</v>
      </c>
      <c r="AK440" s="148"/>
      <c r="AL440" s="148"/>
      <c r="AM440" s="149"/>
      <c r="AN440" s="147">
        <f>SUMIF(Balances!$A$5:$A$313,$A440,Balances!$O$5:$O$313)-SUMIF(Funding!$A$6:$A$294,$A440,Funding!$K$6:$K$294)</f>
        <v>0</v>
      </c>
      <c r="AO440" s="148"/>
      <c r="AP440" s="148"/>
      <c r="AQ440" s="149"/>
      <c r="AS440" s="23">
        <f>SUM(D440:AQ441)</f>
        <v>0</v>
      </c>
      <c r="AT440" s="42"/>
      <c r="AU440" s="23">
        <f>SUM(AS440:AT440)</f>
        <v>0</v>
      </c>
      <c r="AW440" s="23">
        <f>SUM(AN440:AQ441)</f>
        <v>0</v>
      </c>
      <c r="AX440" s="23">
        <f>SUM(H440:K441)</f>
        <v>0</v>
      </c>
      <c r="AY440" s="23">
        <f>SUM(L440:O441)</f>
        <v>0</v>
      </c>
      <c r="AZ440" s="23">
        <f>SUM(P440:S441)</f>
        <v>0</v>
      </c>
      <c r="BA440" s="23">
        <f>SUM(T440:W441)</f>
        <v>0</v>
      </c>
      <c r="BB440" s="23">
        <f>SUM(X440:AA441)</f>
        <v>0</v>
      </c>
      <c r="BC440" s="23">
        <f>SUM(AB440:AE441)</f>
        <v>0</v>
      </c>
      <c r="BD440" s="23">
        <f>SUM(AF440:AI441)</f>
        <v>0</v>
      </c>
      <c r="BE440" s="23">
        <f>SUM(AJ440:AM441)</f>
        <v>0</v>
      </c>
      <c r="BF440" s="23">
        <f>SUM(AW440:BE440)</f>
        <v>0</v>
      </c>
      <c r="BG440" s="23">
        <f>SUM(AS440-BF440)</f>
        <v>0</v>
      </c>
      <c r="BH440" s="23">
        <f>SUM(AW440:BD440)</f>
        <v>0</v>
      </c>
      <c r="BJ440" s="23">
        <f t="shared" si="162"/>
        <v>0</v>
      </c>
      <c r="BK440" s="23">
        <f t="shared" si="163"/>
        <v>0</v>
      </c>
      <c r="BL440" s="23">
        <f t="shared" si="164"/>
        <v>0</v>
      </c>
      <c r="BM440" s="23">
        <f t="shared" si="165"/>
        <v>0</v>
      </c>
      <c r="BN440" s="23">
        <f t="shared" si="166"/>
        <v>0</v>
      </c>
      <c r="BO440" s="23">
        <f t="shared" si="167"/>
        <v>0</v>
      </c>
      <c r="BP440" s="23">
        <f t="shared" si="168"/>
        <v>0</v>
      </c>
      <c r="BQ440" s="23">
        <f t="shared" si="169"/>
        <v>0</v>
      </c>
      <c r="BR440" s="23">
        <f t="shared" si="181"/>
        <v>0</v>
      </c>
      <c r="BS440" s="23">
        <f t="shared" si="182"/>
        <v>0</v>
      </c>
      <c r="BT440" s="23">
        <f t="shared" si="183"/>
        <v>0</v>
      </c>
      <c r="BX440" s="73">
        <v>3823</v>
      </c>
      <c r="BY440" s="25" t="s">
        <v>958</v>
      </c>
      <c r="BZ440" s="23">
        <f t="shared" si="170"/>
        <v>0</v>
      </c>
      <c r="CA440" s="130">
        <f t="shared" si="171"/>
        <v>0</v>
      </c>
      <c r="CB440" s="156">
        <f t="shared" si="172"/>
        <v>0</v>
      </c>
      <c r="CC440" s="156">
        <f t="shared" si="173"/>
        <v>0</v>
      </c>
      <c r="CD440" s="156">
        <f t="shared" si="174"/>
        <v>0</v>
      </c>
      <c r="CE440" s="156">
        <f t="shared" si="175"/>
        <v>0</v>
      </c>
      <c r="CG440" s="156">
        <f t="shared" si="176"/>
        <v>0</v>
      </c>
      <c r="CH440" s="156">
        <f t="shared" si="177"/>
        <v>0</v>
      </c>
      <c r="CJ440" s="204" t="str">
        <f t="shared" si="178"/>
        <v>ok</v>
      </c>
      <c r="CK440" s="205">
        <f t="shared" si="186"/>
        <v>0</v>
      </c>
      <c r="CL440">
        <f t="shared" si="184"/>
        <v>0</v>
      </c>
      <c r="CN440" s="216">
        <f t="shared" si="179"/>
        <v>0</v>
      </c>
      <c r="CO440" s="216">
        <f t="shared" si="180"/>
        <v>0</v>
      </c>
      <c r="CP440" s="216">
        <f t="shared" si="185"/>
        <v>0</v>
      </c>
      <c r="CQ440" s="156">
        <f t="shared" si="187"/>
        <v>0</v>
      </c>
    </row>
    <row r="441" spans="1:95" x14ac:dyDescent="0.2">
      <c r="A441" s="73">
        <v>3823</v>
      </c>
      <c r="B441" s="25" t="s">
        <v>958</v>
      </c>
      <c r="C441" s="25" t="s">
        <v>703</v>
      </c>
      <c r="D441" s="78">
        <f t="array" ref="D441">SUM(IF('SAP report test'!$A$2:$A$2298=$A441,IF('SAP report test'!$D$2:$D$2298=D$3,'SAP report test'!$N$2:$N$2298)))-SUM(H441,L441,P441,T441,X441,AB441,AF441,AJ441,AN441)</f>
        <v>0</v>
      </c>
      <c r="E441" s="78">
        <f t="array" ref="E441">SUM(IF('SAP report test'!$A$2:$A$2298=$A441,IF('SAP report test'!$D$2:$D$2298=E$3,'SAP report test'!$N$2:$N$2298)))-SUM(I441,M441,Q441,U441,Y441,AC441,AG441,AK441,AO441)</f>
        <v>0</v>
      </c>
      <c r="F441" s="78">
        <f t="array" ref="F441">SUM(IF('SAP report test'!$A$2:$A$2298=$A441,IF('SAP report test'!$D$2:$D$2298=F$3,'SAP report test'!$N$2:$N$2298)))-SUM(J441,N441,R441,V441,Z441,AD441,AH441,AL441,AP441)</f>
        <v>0</v>
      </c>
      <c r="G441" s="78">
        <f t="array" ref="G441">SUM(IF('SAP report test'!$A$2:$A$2298=$A441,IF('SAP report test'!$D$2:$D$2298=G$3,'SAP report test'!$N$2:$N$2298)))-SUM(K441,O441,S441,W441,AA441,AE441,AI441,AM441,AQ441)</f>
        <v>0</v>
      </c>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S441" s="23"/>
      <c r="AT441" s="42"/>
      <c r="BJ441" s="23">
        <f t="shared" si="162"/>
        <v>0</v>
      </c>
      <c r="BK441" s="23">
        <f t="shared" si="163"/>
        <v>0</v>
      </c>
      <c r="BL441" s="23">
        <f t="shared" si="164"/>
        <v>0</v>
      </c>
      <c r="BM441" s="23">
        <f t="shared" si="165"/>
        <v>0</v>
      </c>
      <c r="BN441" s="23">
        <f t="shared" si="166"/>
        <v>0</v>
      </c>
      <c r="BO441" s="23">
        <f t="shared" si="167"/>
        <v>0</v>
      </c>
      <c r="BP441" s="23">
        <f t="shared" si="168"/>
        <v>0</v>
      </c>
      <c r="BQ441" s="23">
        <f t="shared" si="169"/>
        <v>0</v>
      </c>
      <c r="BR441" s="23">
        <f t="shared" si="181"/>
        <v>0</v>
      </c>
      <c r="BS441" s="23">
        <f t="shared" si="182"/>
        <v>0</v>
      </c>
      <c r="BT441" s="23">
        <f t="shared" si="183"/>
        <v>0</v>
      </c>
      <c r="BX441" s="73">
        <v>3823</v>
      </c>
      <c r="BY441" s="25" t="s">
        <v>958</v>
      </c>
      <c r="BZ441" s="23">
        <f t="shared" si="170"/>
        <v>0</v>
      </c>
      <c r="CA441" s="130">
        <f t="shared" si="171"/>
        <v>0</v>
      </c>
      <c r="CB441" s="156">
        <f t="shared" si="172"/>
        <v>0</v>
      </c>
      <c r="CC441" s="156">
        <f t="shared" si="173"/>
        <v>0</v>
      </c>
      <c r="CD441" s="156">
        <f t="shared" si="174"/>
        <v>0</v>
      </c>
      <c r="CE441" s="156">
        <f t="shared" si="175"/>
        <v>0</v>
      </c>
      <c r="CG441" s="156">
        <f t="shared" si="176"/>
        <v>0</v>
      </c>
      <c r="CH441" s="156">
        <f t="shared" si="177"/>
        <v>0</v>
      </c>
      <c r="CJ441" s="204" t="str">
        <f t="shared" si="178"/>
        <v>ok</v>
      </c>
      <c r="CK441" s="205">
        <f t="shared" si="186"/>
        <v>0</v>
      </c>
      <c r="CL441">
        <f t="shared" si="184"/>
        <v>0</v>
      </c>
      <c r="CN441" s="216">
        <f t="shared" si="179"/>
        <v>0</v>
      </c>
      <c r="CO441" s="216">
        <f t="shared" si="180"/>
        <v>0</v>
      </c>
      <c r="CP441" s="216">
        <f t="shared" si="185"/>
        <v>0</v>
      </c>
      <c r="CQ441" s="156">
        <f t="shared" si="187"/>
        <v>0</v>
      </c>
    </row>
    <row r="442" spans="1:95" x14ac:dyDescent="0.2">
      <c r="A442" s="73">
        <v>3824</v>
      </c>
      <c r="B442" s="25" t="s">
        <v>959</v>
      </c>
      <c r="C442" s="25" t="s">
        <v>702</v>
      </c>
      <c r="D442" s="78"/>
      <c r="E442" s="78"/>
      <c r="F442" s="78"/>
      <c r="G442" s="78"/>
      <c r="H442" s="147">
        <f t="array" ref="H442">SUM(IF('SAP report test'!$A$2:$A$2298=$A442,IF('SAP report test'!$D$2:$D$2298="CI04",'SAP report test'!$N$2:$N$2298)))</f>
        <v>0</v>
      </c>
      <c r="I442" s="148"/>
      <c r="J442" s="148"/>
      <c r="K442" s="149"/>
      <c r="L442" s="147">
        <f>SUMIF(Balances!$A$5:$A$313,$A442,Balances!$P$5:$P$313)-SUMIF(Funding!$A$6:$A$294,$A442,Funding!$D$6:$D$294)</f>
        <v>0</v>
      </c>
      <c r="M442" s="148"/>
      <c r="N442" s="148"/>
      <c r="O442" s="149"/>
      <c r="P442" s="147">
        <f>SUMIF(Balances!$A$5:$A$313,$A442,Balances!$Q$5:$Q$313)-SUMIF(Funding!$A$6:$A$294,$A442,Funding!$E$6:$E$294)</f>
        <v>0</v>
      </c>
      <c r="Q442" s="148"/>
      <c r="R442" s="148"/>
      <c r="S442" s="149"/>
      <c r="T442" s="147">
        <f>SUMIF(Balances!$A$5:$A$313,$A442,Balances!$R$5:$R$313)-SUMIF(Funding!$A$6:$A$294,$A442,Funding!$F$6:$F$294)</f>
        <v>0</v>
      </c>
      <c r="U442" s="148"/>
      <c r="V442" s="148"/>
      <c r="W442" s="149"/>
      <c r="X442" s="147">
        <f>SUMIF(Balances!$A$7:$A$313,$A442,Balances!$S$7:$S$313)</f>
        <v>0</v>
      </c>
      <c r="Y442" s="148"/>
      <c r="Z442" s="148"/>
      <c r="AA442" s="149"/>
      <c r="AB442" s="147">
        <f>SUMIF(Balances!$A$7:$A$313,$A442,Balances!$T$7:$T$313)</f>
        <v>0</v>
      </c>
      <c r="AC442" s="148"/>
      <c r="AD442" s="148"/>
      <c r="AE442" s="149"/>
      <c r="AF442" s="147"/>
      <c r="AG442" s="148"/>
      <c r="AH442" s="148"/>
      <c r="AI442" s="149"/>
      <c r="AJ442" s="147">
        <f t="array" ref="AJ442">SUM(IF('SAP report test'!$A$2:$A$2298=$A442,IF('SAP report test'!$D$2:$D$2298="CI03",'SAP report test'!$N$2:$N$2298)))+SUMIF(Balances!$A$7:$A$313,$A442,Balances!$V$7:$V$313)</f>
        <v>0</v>
      </c>
      <c r="AK442" s="148"/>
      <c r="AL442" s="148"/>
      <c r="AM442" s="149"/>
      <c r="AN442" s="147">
        <f>SUMIF(Balances!$A$5:$A$313,$A442,Balances!$O$5:$O$313)-SUMIF(Funding!$A$6:$A$294,$A442,Funding!$K$6:$K$294)</f>
        <v>0</v>
      </c>
      <c r="AO442" s="148"/>
      <c r="AP442" s="148"/>
      <c r="AQ442" s="149"/>
      <c r="AS442" s="23">
        <f>SUM(D442:AQ443)</f>
        <v>0</v>
      </c>
      <c r="AT442" s="42"/>
      <c r="AU442" s="23">
        <f>SUM(AS442:AT442)</f>
        <v>0</v>
      </c>
      <c r="AW442" s="23">
        <f>SUM(AN442:AQ443)</f>
        <v>0</v>
      </c>
      <c r="AX442" s="23">
        <f>SUM(H442:K443)</f>
        <v>0</v>
      </c>
      <c r="AY442" s="23">
        <f>SUM(L442:O443)</f>
        <v>0</v>
      </c>
      <c r="AZ442" s="23">
        <f>SUM(P442:S443)</f>
        <v>0</v>
      </c>
      <c r="BA442" s="23">
        <f>SUM(T442:W443)</f>
        <v>0</v>
      </c>
      <c r="BB442" s="23">
        <f>SUM(X442:AA443)</f>
        <v>0</v>
      </c>
      <c r="BC442" s="23">
        <f>SUM(AB442:AE443)</f>
        <v>0</v>
      </c>
      <c r="BD442" s="23">
        <f>SUM(AF442:AI443)</f>
        <v>0</v>
      </c>
      <c r="BE442" s="23">
        <f>SUM(AJ442:AM443)</f>
        <v>0</v>
      </c>
      <c r="BF442" s="23">
        <f>SUM(AW442:BE442)</f>
        <v>0</v>
      </c>
      <c r="BG442" s="23">
        <f>SUM(AS442-BF442)</f>
        <v>0</v>
      </c>
      <c r="BH442" s="23">
        <f>SUM(AW442:BD442)</f>
        <v>0</v>
      </c>
      <c r="BJ442" s="23">
        <f t="shared" si="162"/>
        <v>0</v>
      </c>
      <c r="BK442" s="23">
        <f t="shared" si="163"/>
        <v>0</v>
      </c>
      <c r="BL442" s="23">
        <f t="shared" si="164"/>
        <v>0</v>
      </c>
      <c r="BM442" s="23">
        <f t="shared" si="165"/>
        <v>0</v>
      </c>
      <c r="BN442" s="23">
        <f t="shared" si="166"/>
        <v>0</v>
      </c>
      <c r="BO442" s="23">
        <f t="shared" si="167"/>
        <v>0</v>
      </c>
      <c r="BP442" s="23">
        <f t="shared" si="168"/>
        <v>0</v>
      </c>
      <c r="BQ442" s="23">
        <f t="shared" si="169"/>
        <v>0</v>
      </c>
      <c r="BR442" s="23">
        <f t="shared" si="181"/>
        <v>0</v>
      </c>
      <c r="BS442" s="23">
        <f t="shared" si="182"/>
        <v>0</v>
      </c>
      <c r="BT442" s="23">
        <f t="shared" si="183"/>
        <v>0</v>
      </c>
      <c r="BX442" s="73">
        <v>3824</v>
      </c>
      <c r="BY442" s="25" t="s">
        <v>959</v>
      </c>
      <c r="BZ442" s="23">
        <f t="shared" si="170"/>
        <v>0</v>
      </c>
      <c r="CA442" s="130">
        <f t="shared" si="171"/>
        <v>0</v>
      </c>
      <c r="CB442" s="156">
        <f t="shared" si="172"/>
        <v>0</v>
      </c>
      <c r="CC442" s="156">
        <f t="shared" si="173"/>
        <v>0</v>
      </c>
      <c r="CD442" s="156">
        <f t="shared" si="174"/>
        <v>0</v>
      </c>
      <c r="CE442" s="156">
        <f t="shared" si="175"/>
        <v>0</v>
      </c>
      <c r="CG442" s="156">
        <f t="shared" si="176"/>
        <v>0</v>
      </c>
      <c r="CH442" s="156">
        <f t="shared" si="177"/>
        <v>0</v>
      </c>
      <c r="CJ442" s="204" t="str">
        <f t="shared" si="178"/>
        <v>ok</v>
      </c>
      <c r="CK442" s="205">
        <f t="shared" si="186"/>
        <v>0</v>
      </c>
      <c r="CL442">
        <f t="shared" si="184"/>
        <v>0</v>
      </c>
      <c r="CN442" s="216">
        <f t="shared" si="179"/>
        <v>0</v>
      </c>
      <c r="CO442" s="216">
        <f t="shared" si="180"/>
        <v>0</v>
      </c>
      <c r="CP442" s="216">
        <f t="shared" si="185"/>
        <v>0</v>
      </c>
      <c r="CQ442" s="156">
        <f t="shared" si="187"/>
        <v>0</v>
      </c>
    </row>
    <row r="443" spans="1:95" x14ac:dyDescent="0.2">
      <c r="A443" s="73">
        <v>3824</v>
      </c>
      <c r="B443" s="25" t="s">
        <v>959</v>
      </c>
      <c r="C443" s="25" t="s">
        <v>703</v>
      </c>
      <c r="D443" s="78">
        <f t="array" ref="D443">SUM(IF('SAP report test'!$A$2:$A$2298=$A443,IF('SAP report test'!$D$2:$D$2298=D$3,'SAP report test'!$N$2:$N$2298)))-SUM(H443,L443,P443,T443,X443,AB443,AF443,AJ443,AN443)</f>
        <v>0</v>
      </c>
      <c r="E443" s="78">
        <f t="array" ref="E443">SUM(IF('SAP report test'!$A$2:$A$2298=$A443,IF('SAP report test'!$D$2:$D$2298=E$3,'SAP report test'!$N$2:$N$2298)))-SUM(I443,M443,Q443,U443,Y443,AC443,AG443,AK443,AO443)</f>
        <v>0</v>
      </c>
      <c r="F443" s="78">
        <f t="array" ref="F443">SUM(IF('SAP report test'!$A$2:$A$2298=$A443,IF('SAP report test'!$D$2:$D$2298=F$3,'SAP report test'!$N$2:$N$2298)))-SUM(J443,N443,R443,V443,Z443,AD443,AH443,AL443,AP443)</f>
        <v>0</v>
      </c>
      <c r="G443" s="78">
        <f t="array" ref="G443">SUM(IF('SAP report test'!$A$2:$A$2298=$A443,IF('SAP report test'!$D$2:$D$2298=G$3,'SAP report test'!$N$2:$N$2298)))-SUM(K443,O443,S443,W443,AA443,AE443,AI443,AM443,AQ443)</f>
        <v>0</v>
      </c>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S443" s="23"/>
      <c r="AT443" s="42"/>
      <c r="BJ443" s="23">
        <f t="shared" si="162"/>
        <v>0</v>
      </c>
      <c r="BK443" s="23">
        <f t="shared" si="163"/>
        <v>0</v>
      </c>
      <c r="BL443" s="23">
        <f t="shared" si="164"/>
        <v>0</v>
      </c>
      <c r="BM443" s="23">
        <f t="shared" si="165"/>
        <v>0</v>
      </c>
      <c r="BN443" s="23">
        <f t="shared" si="166"/>
        <v>0</v>
      </c>
      <c r="BO443" s="23">
        <f t="shared" si="167"/>
        <v>0</v>
      </c>
      <c r="BP443" s="23">
        <f t="shared" si="168"/>
        <v>0</v>
      </c>
      <c r="BQ443" s="23">
        <f t="shared" si="169"/>
        <v>0</v>
      </c>
      <c r="BR443" s="23">
        <f t="shared" si="181"/>
        <v>0</v>
      </c>
      <c r="BS443" s="23">
        <f t="shared" si="182"/>
        <v>0</v>
      </c>
      <c r="BT443" s="23">
        <f t="shared" si="183"/>
        <v>0</v>
      </c>
      <c r="BX443" s="73">
        <v>3824</v>
      </c>
      <c r="BY443" s="25" t="s">
        <v>959</v>
      </c>
      <c r="BZ443" s="23">
        <f t="shared" si="170"/>
        <v>0</v>
      </c>
      <c r="CA443" s="130">
        <f t="shared" si="171"/>
        <v>0</v>
      </c>
      <c r="CB443" s="156">
        <f t="shared" si="172"/>
        <v>0</v>
      </c>
      <c r="CC443" s="156">
        <f t="shared" si="173"/>
        <v>0</v>
      </c>
      <c r="CD443" s="156">
        <f t="shared" si="174"/>
        <v>0</v>
      </c>
      <c r="CE443" s="156">
        <f t="shared" si="175"/>
        <v>0</v>
      </c>
      <c r="CG443" s="156">
        <f t="shared" si="176"/>
        <v>0</v>
      </c>
      <c r="CH443" s="156">
        <f t="shared" si="177"/>
        <v>0</v>
      </c>
      <c r="CJ443" s="204" t="str">
        <f t="shared" si="178"/>
        <v>ok</v>
      </c>
      <c r="CK443" s="205">
        <f t="shared" si="186"/>
        <v>0</v>
      </c>
      <c r="CL443">
        <f t="shared" si="184"/>
        <v>0</v>
      </c>
      <c r="CN443" s="216">
        <f t="shared" si="179"/>
        <v>0</v>
      </c>
      <c r="CO443" s="216">
        <f t="shared" si="180"/>
        <v>0</v>
      </c>
      <c r="CP443" s="216">
        <f t="shared" si="185"/>
        <v>0</v>
      </c>
      <c r="CQ443" s="156">
        <f t="shared" si="187"/>
        <v>0</v>
      </c>
    </row>
    <row r="444" spans="1:95" x14ac:dyDescent="0.2">
      <c r="A444" s="73">
        <v>3825</v>
      </c>
      <c r="B444" s="25" t="s">
        <v>960</v>
      </c>
      <c r="C444" s="25" t="s">
        <v>702</v>
      </c>
      <c r="D444" s="78"/>
      <c r="E444" s="78"/>
      <c r="F444" s="78"/>
      <c r="G444" s="78"/>
      <c r="H444" s="147">
        <f t="array" ref="H444">SUM(IF('SAP report test'!$A$2:$A$2298=$A444,IF('SAP report test'!$D$2:$D$2298="CI04",'SAP report test'!$N$2:$N$2298)))</f>
        <v>0</v>
      </c>
      <c r="I444" s="148"/>
      <c r="J444" s="148"/>
      <c r="K444" s="149"/>
      <c r="L444" s="147">
        <f>SUMIF(Balances!$A$5:$A$313,$A444,Balances!$P$5:$P$313)-SUMIF(Funding!$A$6:$A$294,$A444,Funding!$D$6:$D$294)</f>
        <v>0</v>
      </c>
      <c r="M444" s="148"/>
      <c r="N444" s="148"/>
      <c r="O444" s="149"/>
      <c r="P444" s="147">
        <f>SUMIF(Balances!$A$5:$A$313,$A444,Balances!$Q$5:$Q$313)-SUMIF(Funding!$A$6:$A$294,$A444,Funding!$E$6:$E$294)</f>
        <v>0</v>
      </c>
      <c r="Q444" s="148"/>
      <c r="R444" s="148"/>
      <c r="S444" s="149"/>
      <c r="T444" s="147">
        <f>SUMIF(Balances!$A$5:$A$313,$A444,Balances!$R$5:$R$313)-SUMIF(Funding!$A$6:$A$294,$A444,Funding!$F$6:$F$294)</f>
        <v>0</v>
      </c>
      <c r="U444" s="148"/>
      <c r="V444" s="148"/>
      <c r="W444" s="149"/>
      <c r="X444" s="147">
        <f>SUMIF(Balances!$A$7:$A$313,$A444,Balances!$S$7:$S$313)</f>
        <v>0</v>
      </c>
      <c r="Y444" s="148"/>
      <c r="Z444" s="148"/>
      <c r="AA444" s="149"/>
      <c r="AB444" s="147">
        <f>SUMIF(Balances!$A$7:$A$313,$A444,Balances!$T$7:$T$313)</f>
        <v>0</v>
      </c>
      <c r="AC444" s="148"/>
      <c r="AD444" s="148"/>
      <c r="AE444" s="149"/>
      <c r="AF444" s="147"/>
      <c r="AG444" s="148"/>
      <c r="AH444" s="148"/>
      <c r="AI444" s="149"/>
      <c r="AJ444" s="147">
        <f t="array" ref="AJ444">SUM(IF('SAP report test'!$A$2:$A$2298=$A444,IF('SAP report test'!$D$2:$D$2298="CI03",'SAP report test'!$N$2:$N$2298)))+SUMIF(Balances!$A$7:$A$313,$A444,Balances!$V$7:$V$313)</f>
        <v>0</v>
      </c>
      <c r="AK444" s="148"/>
      <c r="AL444" s="148"/>
      <c r="AM444" s="149"/>
      <c r="AN444" s="147">
        <f>SUMIF(Balances!$A$5:$A$313,$A444,Balances!$O$5:$O$313)-SUMIF(Funding!$A$6:$A$294,$A444,Funding!$K$6:$K$294)</f>
        <v>0</v>
      </c>
      <c r="AO444" s="148"/>
      <c r="AP444" s="148"/>
      <c r="AQ444" s="149"/>
      <c r="AS444" s="23">
        <f>SUM(D444:AQ445)</f>
        <v>0</v>
      </c>
      <c r="AT444" s="130"/>
      <c r="AU444" s="23">
        <f>SUM(AS444:AT444)</f>
        <v>0</v>
      </c>
      <c r="AW444" s="23">
        <f>SUM(AN444:AQ445)</f>
        <v>0</v>
      </c>
      <c r="AX444" s="23">
        <f>SUM(H444:K445)</f>
        <v>0</v>
      </c>
      <c r="AY444" s="23">
        <f>SUM(L444:O445)</f>
        <v>0</v>
      </c>
      <c r="AZ444" s="23">
        <f>SUM(P444:S445)</f>
        <v>0</v>
      </c>
      <c r="BA444" s="23">
        <f>SUM(T444:W445)</f>
        <v>0</v>
      </c>
      <c r="BB444" s="23">
        <f>SUM(X444:AA445)</f>
        <v>0</v>
      </c>
      <c r="BC444" s="23">
        <f>SUM(AB444:AE445)</f>
        <v>0</v>
      </c>
      <c r="BD444" s="23">
        <f>SUM(AF444:AI445)</f>
        <v>0</v>
      </c>
      <c r="BE444" s="23">
        <f>SUM(AJ444:AM445)</f>
        <v>0</v>
      </c>
      <c r="BF444" s="23">
        <f>SUM(AW444:BE444)</f>
        <v>0</v>
      </c>
      <c r="BG444" s="23">
        <f>SUM(AS444-BF444)</f>
        <v>0</v>
      </c>
      <c r="BH444" s="23">
        <f>SUM(AW444:BD444)</f>
        <v>0</v>
      </c>
      <c r="BJ444" s="23">
        <f t="shared" si="162"/>
        <v>0</v>
      </c>
      <c r="BK444" s="23">
        <f t="shared" si="163"/>
        <v>0</v>
      </c>
      <c r="BL444" s="23">
        <f t="shared" si="164"/>
        <v>0</v>
      </c>
      <c r="BM444" s="23">
        <f t="shared" si="165"/>
        <v>0</v>
      </c>
      <c r="BN444" s="23">
        <f t="shared" si="166"/>
        <v>0</v>
      </c>
      <c r="BO444" s="23">
        <f t="shared" si="167"/>
        <v>0</v>
      </c>
      <c r="BP444" s="23">
        <f t="shared" si="168"/>
        <v>0</v>
      </c>
      <c r="BQ444" s="23">
        <f t="shared" si="169"/>
        <v>0</v>
      </c>
      <c r="BR444" s="23">
        <f t="shared" si="181"/>
        <v>0</v>
      </c>
      <c r="BS444" s="23">
        <f t="shared" si="182"/>
        <v>0</v>
      </c>
      <c r="BT444" s="23">
        <f t="shared" si="183"/>
        <v>0</v>
      </c>
      <c r="BX444" s="73">
        <v>3825</v>
      </c>
      <c r="BY444" s="25" t="s">
        <v>960</v>
      </c>
      <c r="BZ444" s="23">
        <f t="shared" si="170"/>
        <v>0</v>
      </c>
      <c r="CA444" s="130">
        <f t="shared" si="171"/>
        <v>0</v>
      </c>
      <c r="CB444" s="156">
        <f t="shared" si="172"/>
        <v>0</v>
      </c>
      <c r="CC444" s="156">
        <f t="shared" si="173"/>
        <v>0</v>
      </c>
      <c r="CD444" s="156">
        <f t="shared" si="174"/>
        <v>0</v>
      </c>
      <c r="CE444" s="156">
        <f t="shared" si="175"/>
        <v>0</v>
      </c>
      <c r="CG444" s="156">
        <f t="shared" si="176"/>
        <v>0</v>
      </c>
      <c r="CH444" s="156">
        <f t="shared" si="177"/>
        <v>0</v>
      </c>
      <c r="CJ444" s="204" t="str">
        <f t="shared" si="178"/>
        <v>ok</v>
      </c>
      <c r="CK444" s="205">
        <f t="shared" si="186"/>
        <v>0</v>
      </c>
      <c r="CL444">
        <f t="shared" si="184"/>
        <v>0</v>
      </c>
      <c r="CN444" s="216">
        <f t="shared" si="179"/>
        <v>0</v>
      </c>
      <c r="CO444" s="216">
        <f t="shared" si="180"/>
        <v>0</v>
      </c>
      <c r="CP444" s="216">
        <f t="shared" si="185"/>
        <v>0</v>
      </c>
      <c r="CQ444" s="156">
        <f t="shared" si="187"/>
        <v>0</v>
      </c>
    </row>
    <row r="445" spans="1:95" x14ac:dyDescent="0.2">
      <c r="A445" s="73">
        <v>3825</v>
      </c>
      <c r="B445" s="25" t="s">
        <v>960</v>
      </c>
      <c r="C445" s="25" t="s">
        <v>703</v>
      </c>
      <c r="D445" s="78">
        <f t="array" ref="D445">SUM(IF('SAP report test'!$A$2:$A$2298=$A445,IF('SAP report test'!$D$2:$D$2298=D$3,'SAP report test'!$N$2:$N$2298)))-SUM(H445,L445,P445,T445,X445,AB445,AF445,AJ445,AN445)</f>
        <v>0</v>
      </c>
      <c r="E445" s="78">
        <f t="array" ref="E445">SUM(IF('SAP report test'!$A$2:$A$2298=$A445,IF('SAP report test'!$D$2:$D$2298=E$3,'SAP report test'!$N$2:$N$2298)))-SUM(I445,M445,Q445,U445,Y445,AC445,AG445,AK445,AO445)</f>
        <v>0</v>
      </c>
      <c r="F445" s="78">
        <f t="array" ref="F445">SUM(IF('SAP report test'!$A$2:$A$2298=$A445,IF('SAP report test'!$D$2:$D$2298=F$3,'SAP report test'!$N$2:$N$2298)))-SUM(J445,N445,R445,V445,Z445,AD445,AH445,AL445,AP445)</f>
        <v>0</v>
      </c>
      <c r="G445" s="78">
        <f t="array" ref="G445">SUM(IF('SAP report test'!$A$2:$A$2298=$A445,IF('SAP report test'!$D$2:$D$2298=G$3,'SAP report test'!$N$2:$N$2298)))-SUM(K445,O445,S445,W445,AA445,AE445,AI445,AM445,AQ445)</f>
        <v>0</v>
      </c>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S445" s="23"/>
      <c r="AT445" s="42"/>
      <c r="BJ445" s="23">
        <f t="shared" si="162"/>
        <v>0</v>
      </c>
      <c r="BK445" s="23">
        <f t="shared" si="163"/>
        <v>0</v>
      </c>
      <c r="BL445" s="23">
        <f t="shared" si="164"/>
        <v>0</v>
      </c>
      <c r="BM445" s="23">
        <f t="shared" si="165"/>
        <v>0</v>
      </c>
      <c r="BN445" s="23">
        <f t="shared" si="166"/>
        <v>0</v>
      </c>
      <c r="BO445" s="23">
        <f t="shared" si="167"/>
        <v>0</v>
      </c>
      <c r="BP445" s="23">
        <f t="shared" si="168"/>
        <v>0</v>
      </c>
      <c r="BQ445" s="23">
        <f t="shared" si="169"/>
        <v>0</v>
      </c>
      <c r="BR445" s="23">
        <f t="shared" si="181"/>
        <v>0</v>
      </c>
      <c r="BS445" s="23">
        <f t="shared" si="182"/>
        <v>0</v>
      </c>
      <c r="BT445" s="23">
        <f t="shared" si="183"/>
        <v>0</v>
      </c>
      <c r="BX445" s="73">
        <v>3825</v>
      </c>
      <c r="BY445" s="25" t="s">
        <v>960</v>
      </c>
      <c r="BZ445" s="23">
        <f t="shared" si="170"/>
        <v>0</v>
      </c>
      <c r="CA445" s="130">
        <f t="shared" si="171"/>
        <v>0</v>
      </c>
      <c r="CB445" s="156">
        <f t="shared" si="172"/>
        <v>0</v>
      </c>
      <c r="CC445" s="156">
        <f t="shared" si="173"/>
        <v>0</v>
      </c>
      <c r="CD445" s="156">
        <f t="shared" si="174"/>
        <v>0</v>
      </c>
      <c r="CE445" s="156">
        <f t="shared" si="175"/>
        <v>0</v>
      </c>
      <c r="CG445" s="156">
        <f t="shared" si="176"/>
        <v>0</v>
      </c>
      <c r="CH445" s="156">
        <f t="shared" si="177"/>
        <v>0</v>
      </c>
      <c r="CJ445" s="204" t="str">
        <f t="shared" si="178"/>
        <v>ok</v>
      </c>
      <c r="CK445" s="205">
        <f t="shared" si="186"/>
        <v>0</v>
      </c>
      <c r="CL445">
        <f t="shared" si="184"/>
        <v>0</v>
      </c>
      <c r="CN445" s="216">
        <f t="shared" si="179"/>
        <v>0</v>
      </c>
      <c r="CO445" s="216">
        <f t="shared" si="180"/>
        <v>0</v>
      </c>
      <c r="CP445" s="216">
        <f t="shared" si="185"/>
        <v>0</v>
      </c>
      <c r="CQ445" s="156">
        <f t="shared" si="187"/>
        <v>0</v>
      </c>
    </row>
    <row r="446" spans="1:95" x14ac:dyDescent="0.2">
      <c r="A446" s="73">
        <v>3826</v>
      </c>
      <c r="B446" s="25" t="s">
        <v>961</v>
      </c>
      <c r="C446" s="25" t="s">
        <v>702</v>
      </c>
      <c r="D446" s="78"/>
      <c r="E446" s="78"/>
      <c r="F446" s="78"/>
      <c r="G446" s="78"/>
      <c r="H446" s="147">
        <f t="array" ref="H446">SUM(IF('SAP report test'!$A$2:$A$2298=$A446,IF('SAP report test'!$D$2:$D$2298="CI04",'SAP report test'!$N$2:$N$2298)))</f>
        <v>0</v>
      </c>
      <c r="I446" s="148"/>
      <c r="J446" s="148"/>
      <c r="K446" s="149"/>
      <c r="L446" s="147">
        <f>SUMIF(Balances!$A$5:$A$313,$A446,Balances!$P$5:$P$313)-SUMIF(Funding!$A$6:$A$294,$A446,Funding!$D$6:$D$294)</f>
        <v>0</v>
      </c>
      <c r="M446" s="148"/>
      <c r="N446" s="148"/>
      <c r="O446" s="149"/>
      <c r="P446" s="147">
        <f>SUMIF(Balances!$A$5:$A$313,$A446,Balances!$Q$5:$Q$313)-SUMIF(Funding!$A$6:$A$294,$A446,Funding!$E$6:$E$294)</f>
        <v>0</v>
      </c>
      <c r="Q446" s="148"/>
      <c r="R446" s="148"/>
      <c r="S446" s="149"/>
      <c r="T446" s="147">
        <f>SUMIF(Balances!$A$5:$A$313,$A446,Balances!$R$5:$R$313)-SUMIF(Funding!$A$6:$A$294,$A446,Funding!$F$6:$F$294)</f>
        <v>0</v>
      </c>
      <c r="U446" s="148"/>
      <c r="V446" s="148"/>
      <c r="W446" s="149"/>
      <c r="X446" s="147">
        <f>SUMIF(Balances!$A$7:$A$313,$A446,Balances!$S$7:$S$313)</f>
        <v>0</v>
      </c>
      <c r="Y446" s="148"/>
      <c r="Z446" s="148"/>
      <c r="AA446" s="149"/>
      <c r="AB446" s="147">
        <f>SUMIF(Balances!$A$7:$A$313,$A446,Balances!$T$7:$T$313)</f>
        <v>0</v>
      </c>
      <c r="AC446" s="148"/>
      <c r="AD446" s="148"/>
      <c r="AE446" s="149"/>
      <c r="AF446" s="147"/>
      <c r="AG446" s="148"/>
      <c r="AH446" s="148"/>
      <c r="AI446" s="149"/>
      <c r="AJ446" s="147">
        <f t="array" ref="AJ446">SUM(IF('SAP report test'!$A$2:$A$2298=$A446,IF('SAP report test'!$D$2:$D$2298="CI03",'SAP report test'!$N$2:$N$2298)))+SUMIF(Balances!$A$7:$A$313,$A446,Balances!$V$7:$V$313)</f>
        <v>0</v>
      </c>
      <c r="AK446" s="148"/>
      <c r="AL446" s="148"/>
      <c r="AM446" s="149"/>
      <c r="AN446" s="147">
        <f>SUMIF(Balances!$A$5:$A$313,$A446,Balances!$O$5:$O$313)-SUMIF(Funding!$A$6:$A$294,$A446,Funding!$K$6:$K$294)</f>
        <v>0</v>
      </c>
      <c r="AO446" s="148"/>
      <c r="AP446" s="148"/>
      <c r="AQ446" s="149"/>
      <c r="AS446" s="23">
        <f>SUM(D446:AQ447)</f>
        <v>0</v>
      </c>
      <c r="AT446" s="42"/>
      <c r="AU446" s="23">
        <f>SUM(AS446:AT446)</f>
        <v>0</v>
      </c>
      <c r="AW446" s="23">
        <f>SUM(AN446:AQ447)</f>
        <v>0</v>
      </c>
      <c r="AX446" s="23">
        <f>SUM(H446:K447)</f>
        <v>0</v>
      </c>
      <c r="AY446" s="23">
        <f>SUM(L446:O447)</f>
        <v>0</v>
      </c>
      <c r="AZ446" s="23">
        <f>SUM(P446:S447)</f>
        <v>0</v>
      </c>
      <c r="BA446" s="23">
        <f>SUM(T446:W447)</f>
        <v>0</v>
      </c>
      <c r="BB446" s="23">
        <f>SUM(X446:AA447)</f>
        <v>0</v>
      </c>
      <c r="BC446" s="23">
        <f>SUM(AB446:AE447)</f>
        <v>0</v>
      </c>
      <c r="BD446" s="23">
        <f>SUM(AF446:AI447)</f>
        <v>0</v>
      </c>
      <c r="BE446" s="23">
        <f>SUM(AJ446:AM447)</f>
        <v>0</v>
      </c>
      <c r="BF446" s="23">
        <f>SUM(AW446:BE446)</f>
        <v>0</v>
      </c>
      <c r="BG446" s="23">
        <f>SUM(AS446-BF446)</f>
        <v>0</v>
      </c>
      <c r="BH446" s="23">
        <f>SUM(AW446:BD446)</f>
        <v>0</v>
      </c>
      <c r="BJ446" s="23">
        <f t="shared" si="162"/>
        <v>0</v>
      </c>
      <c r="BK446" s="23">
        <f t="shared" si="163"/>
        <v>0</v>
      </c>
      <c r="BL446" s="23">
        <f t="shared" si="164"/>
        <v>0</v>
      </c>
      <c r="BM446" s="23">
        <f t="shared" si="165"/>
        <v>0</v>
      </c>
      <c r="BN446" s="23">
        <f t="shared" si="166"/>
        <v>0</v>
      </c>
      <c r="BO446" s="23">
        <f t="shared" si="167"/>
        <v>0</v>
      </c>
      <c r="BP446" s="23">
        <f t="shared" si="168"/>
        <v>0</v>
      </c>
      <c r="BQ446" s="23">
        <f t="shared" si="169"/>
        <v>0</v>
      </c>
      <c r="BR446" s="23">
        <f t="shared" si="181"/>
        <v>0</v>
      </c>
      <c r="BS446" s="23">
        <f t="shared" si="182"/>
        <v>0</v>
      </c>
      <c r="BT446" s="23">
        <f t="shared" si="183"/>
        <v>0</v>
      </c>
      <c r="BX446" s="73">
        <v>3826</v>
      </c>
      <c r="BY446" s="25" t="s">
        <v>961</v>
      </c>
      <c r="BZ446" s="23">
        <f t="shared" si="170"/>
        <v>0</v>
      </c>
      <c r="CA446" s="130">
        <f t="shared" si="171"/>
        <v>0</v>
      </c>
      <c r="CB446" s="156">
        <f t="shared" si="172"/>
        <v>0</v>
      </c>
      <c r="CC446" s="156">
        <f t="shared" si="173"/>
        <v>0</v>
      </c>
      <c r="CD446" s="156">
        <f t="shared" si="174"/>
        <v>0</v>
      </c>
      <c r="CE446" s="156">
        <f t="shared" si="175"/>
        <v>0</v>
      </c>
      <c r="CG446" s="156">
        <f t="shared" si="176"/>
        <v>0</v>
      </c>
      <c r="CH446" s="156">
        <f t="shared" si="177"/>
        <v>0</v>
      </c>
      <c r="CJ446" s="204" t="str">
        <f t="shared" si="178"/>
        <v>ok</v>
      </c>
      <c r="CK446" s="205">
        <f t="shared" si="186"/>
        <v>0</v>
      </c>
      <c r="CL446">
        <f t="shared" si="184"/>
        <v>0</v>
      </c>
      <c r="CN446" s="216">
        <f t="shared" si="179"/>
        <v>0</v>
      </c>
      <c r="CO446" s="216">
        <f t="shared" si="180"/>
        <v>0</v>
      </c>
      <c r="CP446" s="216">
        <f t="shared" si="185"/>
        <v>0</v>
      </c>
      <c r="CQ446" s="156">
        <f t="shared" si="187"/>
        <v>0</v>
      </c>
    </row>
    <row r="447" spans="1:95" x14ac:dyDescent="0.2">
      <c r="A447" s="73">
        <v>3826</v>
      </c>
      <c r="B447" s="25" t="s">
        <v>961</v>
      </c>
      <c r="C447" s="25" t="s">
        <v>703</v>
      </c>
      <c r="D447" s="78">
        <f t="array" ref="D447">SUM(IF('SAP report test'!$A$2:$A$2298=$A447,IF('SAP report test'!$D$2:$D$2298=D$3,'SAP report test'!$N$2:$N$2298)))-SUM(H447,L447,P447,T447,X447,AB447,AF447,AJ447,AN447)</f>
        <v>0</v>
      </c>
      <c r="E447" s="78">
        <f t="array" ref="E447">SUM(IF('SAP report test'!$A$2:$A$2298=$A447,IF('SAP report test'!$D$2:$D$2298=E$3,'SAP report test'!$N$2:$N$2298)))-SUM(I447,M447,Q447,U447,Y447,AC447,AG447,AK447,AO447)</f>
        <v>0</v>
      </c>
      <c r="F447" s="78">
        <f t="array" ref="F447">SUM(IF('SAP report test'!$A$2:$A$2298=$A447,IF('SAP report test'!$D$2:$D$2298=F$3,'SAP report test'!$N$2:$N$2298)))-SUM(J447,N447,R447,V447,Z447,AD447,AH447,AL447,AP447)</f>
        <v>0</v>
      </c>
      <c r="G447" s="78">
        <f t="array" ref="G447">SUM(IF('SAP report test'!$A$2:$A$2298=$A447,IF('SAP report test'!$D$2:$D$2298=G$3,'SAP report test'!$N$2:$N$2298)))-SUM(K447,O447,S447,W447,AA447,AE447,AI447,AM447,AQ447)</f>
        <v>0</v>
      </c>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S447" s="23"/>
      <c r="AT447" s="42"/>
      <c r="BJ447" s="23">
        <f t="shared" si="162"/>
        <v>0</v>
      </c>
      <c r="BK447" s="23">
        <f t="shared" si="163"/>
        <v>0</v>
      </c>
      <c r="BL447" s="23">
        <f t="shared" si="164"/>
        <v>0</v>
      </c>
      <c r="BM447" s="23">
        <f t="shared" si="165"/>
        <v>0</v>
      </c>
      <c r="BN447" s="23">
        <f t="shared" si="166"/>
        <v>0</v>
      </c>
      <c r="BO447" s="23">
        <f t="shared" si="167"/>
        <v>0</v>
      </c>
      <c r="BP447" s="23">
        <f t="shared" si="168"/>
        <v>0</v>
      </c>
      <c r="BQ447" s="23">
        <f t="shared" si="169"/>
        <v>0</v>
      </c>
      <c r="BR447" s="23">
        <f t="shared" si="181"/>
        <v>0</v>
      </c>
      <c r="BS447" s="23">
        <f t="shared" si="182"/>
        <v>0</v>
      </c>
      <c r="BT447" s="23">
        <f t="shared" si="183"/>
        <v>0</v>
      </c>
      <c r="BX447" s="73">
        <v>3826</v>
      </c>
      <c r="BY447" s="25" t="s">
        <v>961</v>
      </c>
      <c r="BZ447" s="23">
        <f t="shared" si="170"/>
        <v>0</v>
      </c>
      <c r="CA447" s="130">
        <f t="shared" si="171"/>
        <v>0</v>
      </c>
      <c r="CB447" s="156">
        <f t="shared" si="172"/>
        <v>0</v>
      </c>
      <c r="CC447" s="156">
        <f t="shared" si="173"/>
        <v>0</v>
      </c>
      <c r="CD447" s="156">
        <f t="shared" si="174"/>
        <v>0</v>
      </c>
      <c r="CE447" s="156">
        <f t="shared" si="175"/>
        <v>0</v>
      </c>
      <c r="CG447" s="156">
        <f t="shared" si="176"/>
        <v>0</v>
      </c>
      <c r="CH447" s="156">
        <f t="shared" si="177"/>
        <v>0</v>
      </c>
      <c r="CJ447" s="204" t="str">
        <f t="shared" si="178"/>
        <v>ok</v>
      </c>
      <c r="CK447" s="205">
        <f t="shared" si="186"/>
        <v>0</v>
      </c>
      <c r="CL447">
        <f t="shared" si="184"/>
        <v>0</v>
      </c>
      <c r="CN447" s="216">
        <f t="shared" si="179"/>
        <v>0</v>
      </c>
      <c r="CO447" s="216">
        <f t="shared" si="180"/>
        <v>0</v>
      </c>
      <c r="CP447" s="216">
        <f t="shared" si="185"/>
        <v>0</v>
      </c>
      <c r="CQ447" s="156">
        <f t="shared" si="187"/>
        <v>0</v>
      </c>
    </row>
    <row r="448" spans="1:95" x14ac:dyDescent="0.2">
      <c r="A448" s="73">
        <v>3828</v>
      </c>
      <c r="B448" s="25" t="s">
        <v>1061</v>
      </c>
      <c r="C448" s="25" t="s">
        <v>702</v>
      </c>
      <c r="D448" s="78"/>
      <c r="E448" s="78"/>
      <c r="F448" s="78"/>
      <c r="G448" s="78"/>
      <c r="H448" s="147">
        <f t="array" ref="H448">SUM(IF('SAP report test'!$A$2:$A$2298=$A448,IF('SAP report test'!$D$2:$D$2298="CI04",'SAP report test'!$N$2:$N$2298)))</f>
        <v>0</v>
      </c>
      <c r="I448" s="148"/>
      <c r="J448" s="148"/>
      <c r="K448" s="149"/>
      <c r="L448" s="147">
        <f>SUMIF(Balances!$A$5:$A$313,$A448,Balances!$P$5:$P$313)-SUMIF(Funding!$A$6:$A$294,$A448,Funding!$D$6:$D$294)</f>
        <v>0</v>
      </c>
      <c r="M448" s="148"/>
      <c r="N448" s="148"/>
      <c r="O448" s="149"/>
      <c r="P448" s="147">
        <f>SUMIF(Balances!$A$5:$A$313,$A448,Balances!$Q$5:$Q$313)-SUMIF(Funding!$A$6:$A$294,$A448,Funding!$E$6:$E$294)</f>
        <v>0</v>
      </c>
      <c r="Q448" s="148"/>
      <c r="R448" s="148"/>
      <c r="S448" s="149"/>
      <c r="T448" s="147">
        <f>SUMIF(Balances!$A$5:$A$313,$A448,Balances!$R$5:$R$313)-SUMIF(Funding!$A$6:$A$294,$A448,Funding!$F$6:$F$294)</f>
        <v>0</v>
      </c>
      <c r="U448" s="148"/>
      <c r="V448" s="148"/>
      <c r="W448" s="149"/>
      <c r="X448" s="147">
        <f>SUMIF(Balances!$A$7:$A$313,$A448,Balances!$S$7:$S$313)</f>
        <v>0</v>
      </c>
      <c r="Y448" s="148"/>
      <c r="Z448" s="148"/>
      <c r="AA448" s="149"/>
      <c r="AB448" s="147">
        <f>SUMIF(Balances!$A$7:$A$313,$A448,Balances!$T$7:$T$313)</f>
        <v>0</v>
      </c>
      <c r="AC448" s="148"/>
      <c r="AD448" s="148"/>
      <c r="AE448" s="149"/>
      <c r="AF448" s="147"/>
      <c r="AG448" s="148"/>
      <c r="AH448" s="148"/>
      <c r="AI448" s="149"/>
      <c r="AJ448" s="147">
        <f t="array" ref="AJ448">SUM(IF('SAP report test'!$A$2:$A$2298=$A448,IF('SAP report test'!$D$2:$D$2298="CI03",'SAP report test'!$N$2:$N$2298)))+SUMIF(Balances!$A$7:$A$313,$A448,Balances!$V$7:$V$313)</f>
        <v>0</v>
      </c>
      <c r="AK448" s="148"/>
      <c r="AL448" s="148"/>
      <c r="AM448" s="149"/>
      <c r="AN448" s="147">
        <f>SUMIF(Balances!$A$5:$A$313,$A448,Balances!$O$5:$O$313)-SUMIF(Funding!$A$6:$A$294,$A448,Funding!$K$6:$K$294)</f>
        <v>0</v>
      </c>
      <c r="AO448" s="148"/>
      <c r="AP448" s="148"/>
      <c r="AQ448" s="149"/>
      <c r="AS448" s="23">
        <f>SUM(D448:AQ449)</f>
        <v>0</v>
      </c>
      <c r="AT448" s="42"/>
      <c r="AU448" s="23">
        <f>SUM(AS448:AT448)</f>
        <v>0</v>
      </c>
      <c r="AW448" s="23">
        <f>SUM(AN448:AQ449)</f>
        <v>0</v>
      </c>
      <c r="AX448" s="23">
        <f>SUM(H448:K449)</f>
        <v>0</v>
      </c>
      <c r="AY448" s="23">
        <f>SUM(L448:O449)</f>
        <v>0</v>
      </c>
      <c r="AZ448" s="23">
        <f>SUM(P448:S449)</f>
        <v>0</v>
      </c>
      <c r="BA448" s="23">
        <f>SUM(T448:W449)</f>
        <v>0</v>
      </c>
      <c r="BB448" s="23">
        <f>SUM(X448:AA449)</f>
        <v>0</v>
      </c>
      <c r="BC448" s="23">
        <f>SUM(AB448:AE449)</f>
        <v>0</v>
      </c>
      <c r="BD448" s="23">
        <f>SUM(AF448:AI449)</f>
        <v>0</v>
      </c>
      <c r="BE448" s="23">
        <f>SUM(AJ448:AM449)</f>
        <v>0</v>
      </c>
      <c r="BF448" s="23">
        <f>SUM(AW448:BE448)</f>
        <v>0</v>
      </c>
      <c r="BG448" s="23">
        <f>SUM(AS448-BF448)</f>
        <v>0</v>
      </c>
      <c r="BH448" s="23">
        <f>SUM(AW448:BD448)</f>
        <v>0</v>
      </c>
      <c r="BJ448" s="23">
        <f t="shared" si="162"/>
        <v>0</v>
      </c>
      <c r="BK448" s="23">
        <f t="shared" si="163"/>
        <v>0</v>
      </c>
      <c r="BL448" s="23">
        <f t="shared" si="164"/>
        <v>0</v>
      </c>
      <c r="BM448" s="23">
        <f t="shared" si="165"/>
        <v>0</v>
      </c>
      <c r="BN448" s="23">
        <f t="shared" si="166"/>
        <v>0</v>
      </c>
      <c r="BO448" s="23">
        <f t="shared" si="167"/>
        <v>0</v>
      </c>
      <c r="BP448" s="23">
        <f t="shared" si="168"/>
        <v>0</v>
      </c>
      <c r="BQ448" s="23">
        <f t="shared" si="169"/>
        <v>0</v>
      </c>
      <c r="BR448" s="23">
        <f t="shared" si="181"/>
        <v>0</v>
      </c>
      <c r="BS448" s="23">
        <f t="shared" si="182"/>
        <v>0</v>
      </c>
      <c r="BT448" s="23">
        <f t="shared" si="183"/>
        <v>0</v>
      </c>
      <c r="BX448" s="73">
        <v>3828</v>
      </c>
      <c r="BY448" s="25" t="s">
        <v>1061</v>
      </c>
      <c r="BZ448" s="23">
        <f t="shared" si="170"/>
        <v>0</v>
      </c>
      <c r="CA448" s="130">
        <f t="shared" si="171"/>
        <v>0</v>
      </c>
      <c r="CB448" s="156">
        <f t="shared" si="172"/>
        <v>0</v>
      </c>
      <c r="CC448" s="156">
        <f t="shared" si="173"/>
        <v>0</v>
      </c>
      <c r="CD448" s="156">
        <f t="shared" si="174"/>
        <v>0</v>
      </c>
      <c r="CE448" s="156">
        <f t="shared" si="175"/>
        <v>0</v>
      </c>
      <c r="CG448" s="156">
        <f t="shared" si="176"/>
        <v>0</v>
      </c>
      <c r="CH448" s="156">
        <f t="shared" si="177"/>
        <v>0</v>
      </c>
      <c r="CJ448" s="204" t="str">
        <f t="shared" si="178"/>
        <v>ok</v>
      </c>
      <c r="CK448" s="205">
        <f t="shared" si="186"/>
        <v>0</v>
      </c>
      <c r="CL448">
        <f t="shared" si="184"/>
        <v>0</v>
      </c>
      <c r="CN448" s="216">
        <f t="shared" si="179"/>
        <v>0</v>
      </c>
      <c r="CO448" s="216">
        <f t="shared" si="180"/>
        <v>0</v>
      </c>
      <c r="CP448" s="216">
        <f t="shared" si="185"/>
        <v>0</v>
      </c>
      <c r="CQ448" s="156">
        <f t="shared" si="187"/>
        <v>0</v>
      </c>
    </row>
    <row r="449" spans="1:95" x14ac:dyDescent="0.2">
      <c r="A449" s="73">
        <v>3828</v>
      </c>
      <c r="B449" s="25" t="s">
        <v>1061</v>
      </c>
      <c r="C449" s="25" t="s">
        <v>703</v>
      </c>
      <c r="D449" s="78">
        <f t="array" ref="D449">SUM(IF('SAP report test'!$A$2:$A$2298=$A449,IF('SAP report test'!$D$2:$D$2298=D$3,'SAP report test'!$N$2:$N$2298)))-SUM(H449,L449,P449,T449,X449,AB449,AF449,AJ449,AN449)</f>
        <v>0</v>
      </c>
      <c r="E449" s="78">
        <f t="array" ref="E449">SUM(IF('SAP report test'!$A$2:$A$2298=$A449,IF('SAP report test'!$D$2:$D$2298=E$3,'SAP report test'!$N$2:$N$2298)))-SUM(I449,M449,Q449,U449,Y449,AC449,AG449,AK449,AO449)</f>
        <v>0</v>
      </c>
      <c r="F449" s="78">
        <f t="array" ref="F449">SUM(IF('SAP report test'!$A$2:$A$2298=$A449,IF('SAP report test'!$D$2:$D$2298=F$3,'SAP report test'!$N$2:$N$2298)))-SUM(J449,N449,R449,V449,Z449,AD449,AH449,AL449,AP449)</f>
        <v>0</v>
      </c>
      <c r="G449" s="78">
        <f t="array" ref="G449">SUM(IF('SAP report test'!$A$2:$A$2298=$A449,IF('SAP report test'!$D$2:$D$2298=G$3,'SAP report test'!$N$2:$N$2298)))-SUM(K449,O449,S449,W449,AA449,AE449,AI449,AM449,AQ449)</f>
        <v>0</v>
      </c>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S449" s="23"/>
      <c r="AT449" s="42"/>
      <c r="BJ449" s="23">
        <f t="shared" si="162"/>
        <v>0</v>
      </c>
      <c r="BK449" s="23">
        <f t="shared" si="163"/>
        <v>0</v>
      </c>
      <c r="BL449" s="23">
        <f t="shared" si="164"/>
        <v>0</v>
      </c>
      <c r="BM449" s="23">
        <f t="shared" si="165"/>
        <v>0</v>
      </c>
      <c r="BN449" s="23">
        <f t="shared" si="166"/>
        <v>0</v>
      </c>
      <c r="BO449" s="23">
        <f t="shared" si="167"/>
        <v>0</v>
      </c>
      <c r="BP449" s="23">
        <f t="shared" si="168"/>
        <v>0</v>
      </c>
      <c r="BQ449" s="23">
        <f t="shared" si="169"/>
        <v>0</v>
      </c>
      <c r="BR449" s="23">
        <f t="shared" si="181"/>
        <v>0</v>
      </c>
      <c r="BS449" s="23">
        <f t="shared" si="182"/>
        <v>0</v>
      </c>
      <c r="BT449" s="23">
        <f t="shared" si="183"/>
        <v>0</v>
      </c>
      <c r="BX449" s="73">
        <v>3828</v>
      </c>
      <c r="BY449" s="25" t="s">
        <v>1061</v>
      </c>
      <c r="BZ449" s="23">
        <f t="shared" si="170"/>
        <v>0</v>
      </c>
      <c r="CA449" s="130">
        <f t="shared" si="171"/>
        <v>0</v>
      </c>
      <c r="CB449" s="156">
        <f t="shared" si="172"/>
        <v>0</v>
      </c>
      <c r="CC449" s="156">
        <f t="shared" si="173"/>
        <v>0</v>
      </c>
      <c r="CD449" s="156">
        <f t="shared" si="174"/>
        <v>0</v>
      </c>
      <c r="CE449" s="156">
        <f t="shared" si="175"/>
        <v>0</v>
      </c>
      <c r="CG449" s="156">
        <f t="shared" si="176"/>
        <v>0</v>
      </c>
      <c r="CH449" s="156">
        <f t="shared" si="177"/>
        <v>0</v>
      </c>
      <c r="CJ449" s="204" t="str">
        <f t="shared" si="178"/>
        <v>ok</v>
      </c>
      <c r="CK449" s="205">
        <f t="shared" si="186"/>
        <v>0</v>
      </c>
      <c r="CL449">
        <f t="shared" si="184"/>
        <v>0</v>
      </c>
      <c r="CN449" s="216">
        <f t="shared" si="179"/>
        <v>0</v>
      </c>
      <c r="CO449" s="216">
        <f t="shared" si="180"/>
        <v>0</v>
      </c>
      <c r="CP449" s="216">
        <f t="shared" si="185"/>
        <v>0</v>
      </c>
      <c r="CQ449" s="156">
        <f t="shared" si="187"/>
        <v>0</v>
      </c>
    </row>
    <row r="450" spans="1:95" x14ac:dyDescent="0.2">
      <c r="A450" s="73">
        <v>3832</v>
      </c>
      <c r="B450" s="25" t="s">
        <v>1062</v>
      </c>
      <c r="C450" s="25" t="s">
        <v>702</v>
      </c>
      <c r="D450" s="78"/>
      <c r="E450" s="78"/>
      <c r="F450" s="78"/>
      <c r="G450" s="78"/>
      <c r="H450" s="147">
        <f t="array" ref="H450">SUM(IF('SAP report test'!$A$2:$A$2298=$A450,IF('SAP report test'!$D$2:$D$2298="CI04",'SAP report test'!$N$2:$N$2298)))</f>
        <v>0</v>
      </c>
      <c r="I450" s="148"/>
      <c r="J450" s="148"/>
      <c r="K450" s="149"/>
      <c r="L450" s="147">
        <f>SUMIF(Balances!$A$5:$A$313,$A450,Balances!$P$5:$P$313)-SUMIF(Funding!$A$6:$A$294,$A450,Funding!$D$6:$D$294)</f>
        <v>0</v>
      </c>
      <c r="M450" s="148"/>
      <c r="N450" s="148"/>
      <c r="O450" s="149"/>
      <c r="P450" s="147">
        <f>SUMIF(Balances!$A$5:$A$313,$A450,Balances!$Q$5:$Q$313)-SUMIF(Funding!$A$6:$A$294,$A450,Funding!$E$6:$E$294)</f>
        <v>0</v>
      </c>
      <c r="Q450" s="148"/>
      <c r="R450" s="148"/>
      <c r="S450" s="149"/>
      <c r="T450" s="147">
        <f>SUMIF(Balances!$A$5:$A$313,$A450,Balances!$R$5:$R$313)-SUMIF(Funding!$A$6:$A$294,$A450,Funding!$F$6:$F$294)</f>
        <v>0</v>
      </c>
      <c r="U450" s="148"/>
      <c r="V450" s="148"/>
      <c r="W450" s="149"/>
      <c r="X450" s="147">
        <f>SUMIF(Balances!$A$7:$A$313,$A450,Balances!$S$7:$S$313)</f>
        <v>0</v>
      </c>
      <c r="Y450" s="148"/>
      <c r="Z450" s="148"/>
      <c r="AA450" s="149"/>
      <c r="AB450" s="147">
        <f>SUMIF(Balances!$A$7:$A$313,$A450,Balances!$T$7:$T$313)</f>
        <v>0</v>
      </c>
      <c r="AC450" s="148"/>
      <c r="AD450" s="148"/>
      <c r="AE450" s="149"/>
      <c r="AF450" s="147"/>
      <c r="AG450" s="148"/>
      <c r="AH450" s="148"/>
      <c r="AI450" s="149"/>
      <c r="AJ450" s="147">
        <f t="array" ref="AJ450">SUM(IF('SAP report test'!$A$2:$A$2298=$A450,IF('SAP report test'!$D$2:$D$2298="CI03",'SAP report test'!$N$2:$N$2298)))+SUMIF(Balances!$A$7:$A$313,$A450,Balances!$V$7:$V$313)</f>
        <v>0</v>
      </c>
      <c r="AK450" s="148"/>
      <c r="AL450" s="148"/>
      <c r="AM450" s="149"/>
      <c r="AN450" s="147">
        <f>SUMIF(Balances!$A$5:$A$313,$A450,Balances!$O$5:$O$313)-SUMIF(Funding!$A$6:$A$294,$A450,Funding!$K$6:$K$294)</f>
        <v>0</v>
      </c>
      <c r="AO450" s="148"/>
      <c r="AP450" s="148"/>
      <c r="AQ450" s="149"/>
      <c r="AS450" s="23">
        <f>SUM(D450:AQ451)</f>
        <v>0</v>
      </c>
      <c r="AT450" s="42"/>
      <c r="AU450" s="23">
        <f>SUM(AS450:AT450)</f>
        <v>0</v>
      </c>
      <c r="AW450" s="23">
        <f>SUM(AN450:AQ451)</f>
        <v>0</v>
      </c>
      <c r="AX450" s="23">
        <f>SUM(H450:K451)</f>
        <v>0</v>
      </c>
      <c r="AY450" s="23">
        <f>SUM(L450:O451)</f>
        <v>0</v>
      </c>
      <c r="AZ450" s="23">
        <f>SUM(P450:S451)</f>
        <v>0</v>
      </c>
      <c r="BA450" s="23">
        <f>SUM(T450:W451)</f>
        <v>0</v>
      </c>
      <c r="BB450" s="23">
        <f>SUM(X450:AA451)</f>
        <v>0</v>
      </c>
      <c r="BC450" s="23">
        <f>SUM(AB450:AE451)</f>
        <v>0</v>
      </c>
      <c r="BD450" s="23">
        <f>SUM(AF450:AI451)</f>
        <v>0</v>
      </c>
      <c r="BE450" s="23">
        <f>SUM(AJ450:AM451)</f>
        <v>0</v>
      </c>
      <c r="BF450" s="23">
        <f>SUM(AW450:BE450)</f>
        <v>0</v>
      </c>
      <c r="BG450" s="23">
        <f>SUM(AS450-BF450)</f>
        <v>0</v>
      </c>
      <c r="BH450" s="23">
        <f>SUM(AW450:BD450)</f>
        <v>0</v>
      </c>
      <c r="BJ450" s="23">
        <f t="shared" si="162"/>
        <v>0</v>
      </c>
      <c r="BK450" s="23">
        <f t="shared" si="163"/>
        <v>0</v>
      </c>
      <c r="BL450" s="23">
        <f t="shared" si="164"/>
        <v>0</v>
      </c>
      <c r="BM450" s="23">
        <f t="shared" si="165"/>
        <v>0</v>
      </c>
      <c r="BN450" s="23">
        <f t="shared" si="166"/>
        <v>0</v>
      </c>
      <c r="BO450" s="23">
        <f t="shared" si="167"/>
        <v>0</v>
      </c>
      <c r="BP450" s="23">
        <f t="shared" si="168"/>
        <v>0</v>
      </c>
      <c r="BQ450" s="23">
        <f t="shared" si="169"/>
        <v>0</v>
      </c>
      <c r="BR450" s="23">
        <f t="shared" si="181"/>
        <v>0</v>
      </c>
      <c r="BS450" s="23">
        <f t="shared" si="182"/>
        <v>0</v>
      </c>
      <c r="BT450" s="23">
        <f t="shared" si="183"/>
        <v>0</v>
      </c>
      <c r="BX450" s="73">
        <v>3832</v>
      </c>
      <c r="BY450" s="25" t="s">
        <v>1062</v>
      </c>
      <c r="BZ450" s="23">
        <f t="shared" si="170"/>
        <v>0</v>
      </c>
      <c r="CA450" s="130">
        <f t="shared" si="171"/>
        <v>0</v>
      </c>
      <c r="CB450" s="156">
        <f t="shared" si="172"/>
        <v>0</v>
      </c>
      <c r="CC450" s="156">
        <f t="shared" si="173"/>
        <v>0</v>
      </c>
      <c r="CD450" s="156">
        <f t="shared" si="174"/>
        <v>0</v>
      </c>
      <c r="CE450" s="156">
        <f t="shared" si="175"/>
        <v>0</v>
      </c>
      <c r="CG450" s="156">
        <f t="shared" si="176"/>
        <v>0</v>
      </c>
      <c r="CH450" s="156">
        <f t="shared" si="177"/>
        <v>0</v>
      </c>
      <c r="CJ450" s="204" t="str">
        <f t="shared" si="178"/>
        <v>ok</v>
      </c>
      <c r="CK450" s="205">
        <f t="shared" si="186"/>
        <v>0</v>
      </c>
      <c r="CL450">
        <f t="shared" si="184"/>
        <v>0</v>
      </c>
      <c r="CN450" s="216">
        <f t="shared" si="179"/>
        <v>0</v>
      </c>
      <c r="CO450" s="216">
        <f t="shared" si="180"/>
        <v>0</v>
      </c>
      <c r="CP450" s="216">
        <f t="shared" si="185"/>
        <v>0</v>
      </c>
      <c r="CQ450" s="156">
        <f t="shared" si="187"/>
        <v>0</v>
      </c>
    </row>
    <row r="451" spans="1:95" x14ac:dyDescent="0.2">
      <c r="A451" s="73">
        <v>3832</v>
      </c>
      <c r="B451" s="25" t="s">
        <v>1062</v>
      </c>
      <c r="C451" s="25" t="s">
        <v>703</v>
      </c>
      <c r="D451" s="78">
        <f t="array" ref="D451">SUM(IF('SAP report test'!$A$2:$A$2298=$A451,IF('SAP report test'!$D$2:$D$2298=D$3,'SAP report test'!$N$2:$N$2298)))-SUM(H451,L451,P451,T451,X451,AB451,AF451,AJ451,AN451)</f>
        <v>0</v>
      </c>
      <c r="E451" s="78">
        <f t="array" ref="E451">SUM(IF('SAP report test'!$A$2:$A$2298=$A451,IF('SAP report test'!$D$2:$D$2298=E$3,'SAP report test'!$N$2:$N$2298)))-SUM(I451,M451,Q451,U451,Y451,AC451,AG451,AK451,AO451)</f>
        <v>0</v>
      </c>
      <c r="F451" s="78">
        <f t="array" ref="F451">SUM(IF('SAP report test'!$A$2:$A$2298=$A451,IF('SAP report test'!$D$2:$D$2298=F$3,'SAP report test'!$N$2:$N$2298)))-SUM(J451,N451,R451,V451,Z451,AD451,AH451,AL451,AP451)</f>
        <v>0</v>
      </c>
      <c r="G451" s="78">
        <f t="array" ref="G451">SUM(IF('SAP report test'!$A$2:$A$2298=$A451,IF('SAP report test'!$D$2:$D$2298=G$3,'SAP report test'!$N$2:$N$2298)))-SUM(K451,O451,S451,W451,AA451,AE451,AI451,AM451,AQ451)</f>
        <v>0</v>
      </c>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S451" s="23"/>
      <c r="AT451" s="42"/>
      <c r="BJ451" s="23">
        <f t="shared" si="162"/>
        <v>0</v>
      </c>
      <c r="BK451" s="23">
        <f t="shared" si="163"/>
        <v>0</v>
      </c>
      <c r="BL451" s="23">
        <f t="shared" si="164"/>
        <v>0</v>
      </c>
      <c r="BM451" s="23">
        <f t="shared" si="165"/>
        <v>0</v>
      </c>
      <c r="BN451" s="23">
        <f t="shared" si="166"/>
        <v>0</v>
      </c>
      <c r="BO451" s="23">
        <f t="shared" si="167"/>
        <v>0</v>
      </c>
      <c r="BP451" s="23">
        <f t="shared" si="168"/>
        <v>0</v>
      </c>
      <c r="BQ451" s="23">
        <f t="shared" si="169"/>
        <v>0</v>
      </c>
      <c r="BR451" s="23">
        <f t="shared" si="181"/>
        <v>0</v>
      </c>
      <c r="BS451" s="23">
        <f t="shared" si="182"/>
        <v>0</v>
      </c>
      <c r="BT451" s="23">
        <f t="shared" si="183"/>
        <v>0</v>
      </c>
      <c r="BX451" s="94">
        <v>3832</v>
      </c>
      <c r="BY451" s="93" t="s">
        <v>1062</v>
      </c>
      <c r="BZ451" s="23">
        <f t="shared" si="170"/>
        <v>0</v>
      </c>
      <c r="CA451" s="130">
        <f t="shared" si="171"/>
        <v>0</v>
      </c>
      <c r="CB451" s="156">
        <f t="shared" si="172"/>
        <v>0</v>
      </c>
      <c r="CC451" s="156">
        <f t="shared" si="173"/>
        <v>0</v>
      </c>
      <c r="CD451" s="156">
        <f t="shared" si="174"/>
        <v>0</v>
      </c>
      <c r="CE451" s="156">
        <f t="shared" si="175"/>
        <v>0</v>
      </c>
      <c r="CG451" s="156">
        <f t="shared" si="176"/>
        <v>0</v>
      </c>
      <c r="CH451" s="156">
        <f t="shared" si="177"/>
        <v>0</v>
      </c>
      <c r="CJ451" s="204" t="str">
        <f t="shared" si="178"/>
        <v>ok</v>
      </c>
      <c r="CK451" s="205">
        <f t="shared" si="186"/>
        <v>0</v>
      </c>
      <c r="CL451">
        <f t="shared" si="184"/>
        <v>0</v>
      </c>
      <c r="CN451" s="216">
        <f t="shared" si="179"/>
        <v>0</v>
      </c>
      <c r="CO451" s="216">
        <f t="shared" si="180"/>
        <v>0</v>
      </c>
      <c r="CP451" s="216">
        <f t="shared" si="185"/>
        <v>0</v>
      </c>
      <c r="CQ451" s="156">
        <f t="shared" si="187"/>
        <v>0</v>
      </c>
    </row>
    <row r="452" spans="1:95" x14ac:dyDescent="0.2">
      <c r="A452" s="254">
        <v>3833</v>
      </c>
      <c r="B452" s="239" t="s">
        <v>1063</v>
      </c>
      <c r="C452" s="25" t="s">
        <v>702</v>
      </c>
      <c r="D452" s="78"/>
      <c r="E452" s="78"/>
      <c r="F452" s="78"/>
      <c r="G452" s="78"/>
      <c r="H452" s="147">
        <f t="array" ref="H452">SUM(IF('SAP report test'!$A$2:$A$2298=$A452,IF('SAP report test'!$D$2:$D$2298="CI04",'SAP report test'!$N$2:$N$2298)))</f>
        <v>0</v>
      </c>
      <c r="I452" s="148"/>
      <c r="J452" s="148"/>
      <c r="K452" s="149"/>
      <c r="L452" s="147">
        <f>SUMIF(Balances!$A$5:$A$313,$A452,Balances!$P$5:$P$313)-SUMIF(Funding!$A$6:$A$294,$A452,Funding!$D$6:$D$294)</f>
        <v>0</v>
      </c>
      <c r="M452" s="148"/>
      <c r="N452" s="148"/>
      <c r="O452" s="149"/>
      <c r="P452" s="147">
        <f>SUMIF(Balances!$A$5:$A$313,$A452,Balances!$Q$5:$Q$313)-SUMIF(Funding!$A$6:$A$294,$A452,Funding!$E$6:$E$294)</f>
        <v>-14560</v>
      </c>
      <c r="Q452" s="148"/>
      <c r="R452" s="148"/>
      <c r="S452" s="149"/>
      <c r="T452" s="147">
        <f>SUMIF(Balances!$A$5:$A$313,$A452,Balances!$R$5:$R$313)-SUMIF(Funding!$A$6:$A$294,$A452,Funding!$F$6:$F$294)</f>
        <v>0</v>
      </c>
      <c r="U452" s="148"/>
      <c r="V452" s="148"/>
      <c r="W452" s="149"/>
      <c r="X452" s="147">
        <f>SUMIF(Balances!$A$7:$A$313,$A452,Balances!$S$7:$S$313)</f>
        <v>0</v>
      </c>
      <c r="Y452" s="148"/>
      <c r="Z452" s="148"/>
      <c r="AA452" s="149"/>
      <c r="AB452" s="147">
        <f>SUMIF(Balances!$A$7:$A$313,$A452,Balances!$T$7:$T$313)</f>
        <v>0</v>
      </c>
      <c r="AC452" s="148"/>
      <c r="AD452" s="148"/>
      <c r="AE452" s="149"/>
      <c r="AF452" s="147"/>
      <c r="AG452" s="148"/>
      <c r="AH452" s="148"/>
      <c r="AI452" s="149"/>
      <c r="AJ452" s="147">
        <f t="array" ref="AJ452">SUM(IF('SAP report test'!$A$2:$A$2298=$A452,IF('SAP report test'!$D$2:$D$2298="CI03",'SAP report test'!$N$2:$N$2298)))+SUMIF(Balances!$A$7:$A$313,$A452,Balances!$V$7:$V$313)</f>
        <v>0</v>
      </c>
      <c r="AK452" s="148"/>
      <c r="AL452" s="148"/>
      <c r="AM452" s="149"/>
      <c r="AN452" s="147">
        <f>SUMIF(Balances!$A$5:$A$313,$A452,Balances!$O$5:$O$313)-SUMIF(Funding!$A$6:$A$294,$A452,Funding!$K$6:$K$294)</f>
        <v>0</v>
      </c>
      <c r="AO452" s="148"/>
      <c r="AP452" s="148"/>
      <c r="AQ452" s="149"/>
      <c r="AS452" s="23">
        <f>SUM(D452:AQ453)</f>
        <v>2175</v>
      </c>
      <c r="AT452" s="130"/>
      <c r="AU452" s="23">
        <f>SUM(AS452:AT452)</f>
        <v>2175</v>
      </c>
      <c r="AW452" s="23">
        <f>SUM(AN452:AQ453)</f>
        <v>2175</v>
      </c>
      <c r="AX452" s="23">
        <f>SUM(H452:K453)</f>
        <v>0</v>
      </c>
      <c r="AY452" s="23">
        <f>SUM(L452:O453)</f>
        <v>0</v>
      </c>
      <c r="AZ452" s="23">
        <f>SUM(P452:S453)</f>
        <v>0</v>
      </c>
      <c r="BA452" s="23">
        <f>SUM(T452:W453)</f>
        <v>0</v>
      </c>
      <c r="BB452" s="23">
        <f>SUM(X452:AA453)</f>
        <v>0</v>
      </c>
      <c r="BC452" s="23">
        <f>SUM(AB452:AE453)</f>
        <v>0</v>
      </c>
      <c r="BD452" s="23">
        <f>SUM(AF452:AI453)</f>
        <v>0</v>
      </c>
      <c r="BE452" s="23">
        <f>SUM(AJ452:AM453)</f>
        <v>0</v>
      </c>
      <c r="BF452" s="23">
        <f>SUM(AW452:BE452)</f>
        <v>2175</v>
      </c>
      <c r="BG452" s="23">
        <f>SUM(AS452-BF452)</f>
        <v>0</v>
      </c>
      <c r="BH452" s="23">
        <f>SUM(AW452:BD452)</f>
        <v>2175</v>
      </c>
      <c r="BJ452" s="23">
        <f t="shared" si="162"/>
        <v>2175</v>
      </c>
      <c r="BK452" s="23">
        <f t="shared" si="163"/>
        <v>0</v>
      </c>
      <c r="BL452" s="23">
        <f t="shared" si="164"/>
        <v>0</v>
      </c>
      <c r="BM452" s="23">
        <f t="shared" si="165"/>
        <v>0</v>
      </c>
      <c r="BN452" s="23">
        <f t="shared" si="166"/>
        <v>0</v>
      </c>
      <c r="BO452" s="23">
        <f t="shared" si="167"/>
        <v>0</v>
      </c>
      <c r="BP452" s="23">
        <f t="shared" si="168"/>
        <v>0</v>
      </c>
      <c r="BQ452" s="23">
        <f t="shared" si="169"/>
        <v>0</v>
      </c>
      <c r="BR452" s="23">
        <f t="shared" si="181"/>
        <v>2175</v>
      </c>
      <c r="BS452" s="23">
        <f t="shared" si="182"/>
        <v>0</v>
      </c>
      <c r="BT452" s="23">
        <f t="shared" si="183"/>
        <v>2175</v>
      </c>
      <c r="BX452" s="73">
        <v>3833</v>
      </c>
      <c r="BY452" s="25" t="s">
        <v>1063</v>
      </c>
      <c r="BZ452" s="23">
        <f t="shared" si="170"/>
        <v>2175</v>
      </c>
      <c r="CA452" s="130">
        <f t="shared" si="171"/>
        <v>0</v>
      </c>
      <c r="CB452" s="156">
        <f t="shared" si="172"/>
        <v>2175</v>
      </c>
      <c r="CC452" s="156">
        <f t="shared" si="173"/>
        <v>2175</v>
      </c>
      <c r="CD452" s="156">
        <f t="shared" si="174"/>
        <v>0</v>
      </c>
      <c r="CE452" s="156">
        <f t="shared" si="175"/>
        <v>2175</v>
      </c>
      <c r="CG452" s="156">
        <f t="shared" si="176"/>
        <v>0</v>
      </c>
      <c r="CH452" s="156">
        <f t="shared" si="177"/>
        <v>0</v>
      </c>
      <c r="CJ452" s="204" t="str">
        <f t="shared" si="178"/>
        <v>Deficit</v>
      </c>
      <c r="CK452" s="205">
        <f t="shared" si="186"/>
        <v>2175</v>
      </c>
      <c r="CL452">
        <f t="shared" si="184"/>
        <v>1</v>
      </c>
      <c r="CN452" s="216">
        <f t="shared" si="179"/>
        <v>2175</v>
      </c>
      <c r="CO452" s="216">
        <f t="shared" si="180"/>
        <v>0</v>
      </c>
      <c r="CP452" s="216">
        <f t="shared" si="185"/>
        <v>2175</v>
      </c>
      <c r="CQ452" s="156">
        <f t="shared" si="187"/>
        <v>0</v>
      </c>
    </row>
    <row r="453" spans="1:95" x14ac:dyDescent="0.2">
      <c r="A453" s="254">
        <v>3833</v>
      </c>
      <c r="B453" s="239" t="s">
        <v>1063</v>
      </c>
      <c r="C453" s="25" t="s">
        <v>703</v>
      </c>
      <c r="D453" s="78">
        <f t="array" ref="D453">SUM(IF('SAP report test'!$A$2:$A$2298=$A453,IF('SAP report test'!$D$2:$D$2298=D$3,'SAP report test'!$N$2:$N$2298)))-SUM(H453,L453,P453,T453,X453,AB453,AF453,AJ453,AN453)</f>
        <v>0</v>
      </c>
      <c r="E453" s="78">
        <f t="array" ref="E453">SUM(IF('SAP report test'!$A$2:$A$2298=$A453,IF('SAP report test'!$D$2:$D$2298=E$3,'SAP report test'!$N$2:$N$2298)))-SUM(I453,M453,Q453,U453,Y453,AC453,AG453,AK453,AO453)</f>
        <v>0</v>
      </c>
      <c r="F453" s="78">
        <f t="array" ref="F453">SUM(IF('SAP report test'!$A$2:$A$2298=$A453,IF('SAP report test'!$D$2:$D$2298=F$3,'SAP report test'!$N$2:$N$2298)))-SUM(J453,N453,R453,V453,Z453,AD453,AH453,AL453,AP453)</f>
        <v>0</v>
      </c>
      <c r="G453" s="78">
        <f t="array" ref="G453">SUM(IF('SAP report test'!$A$2:$A$2298=$A453,IF('SAP report test'!$D$2:$D$2298=G$3,'SAP report test'!$N$2:$N$2298)))-SUM(K453,O453,S453,W453,AA453,AE453,AI453,AM453,AQ453)</f>
        <v>0</v>
      </c>
      <c r="H453" s="62"/>
      <c r="I453" s="62"/>
      <c r="J453" s="62"/>
      <c r="K453" s="62"/>
      <c r="L453" s="62"/>
      <c r="M453" s="62"/>
      <c r="N453" s="62"/>
      <c r="O453" s="62"/>
      <c r="P453" s="62"/>
      <c r="Q453" s="62">
        <v>14560</v>
      </c>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v>2175</v>
      </c>
      <c r="AP453" s="62"/>
      <c r="AQ453" s="62"/>
      <c r="AS453" s="23"/>
      <c r="AT453" s="42"/>
      <c r="BJ453" s="23">
        <f t="shared" ref="BJ453:BJ516" si="188">SUM(AW453)</f>
        <v>0</v>
      </c>
      <c r="BK453" s="23">
        <f t="shared" ref="BK453:BK516" si="189">SUM(AY453)</f>
        <v>0</v>
      </c>
      <c r="BL453" s="23">
        <f t="shared" ref="BL453:BL516" si="190">SUM(AZ453)</f>
        <v>0</v>
      </c>
      <c r="BM453" s="23">
        <f t="shared" ref="BM453:BM516" si="191">SUM(BA453)</f>
        <v>0</v>
      </c>
      <c r="BN453" s="23">
        <f t="shared" ref="BN453:BN516" si="192">SUM(BB453)</f>
        <v>0</v>
      </c>
      <c r="BO453" s="23">
        <f t="shared" ref="BO453:BO516" si="193">SUM(BC453)</f>
        <v>0</v>
      </c>
      <c r="BP453" s="23">
        <f t="shared" ref="BP453:BP516" si="194">SUM(BD453)</f>
        <v>0</v>
      </c>
      <c r="BQ453" s="23">
        <f t="shared" ref="BQ453:BQ516" si="195">SUM(BE453)</f>
        <v>0</v>
      </c>
      <c r="BR453" s="23">
        <f t="shared" si="181"/>
        <v>0</v>
      </c>
      <c r="BS453" s="23">
        <f t="shared" si="182"/>
        <v>0</v>
      </c>
      <c r="BT453" s="23">
        <f t="shared" si="183"/>
        <v>0</v>
      </c>
      <c r="BX453" s="73">
        <v>3833</v>
      </c>
      <c r="BY453" s="25" t="s">
        <v>1063</v>
      </c>
      <c r="BZ453" s="23">
        <f t="shared" ref="BZ453:BZ516" si="196">SUM(BT453)</f>
        <v>0</v>
      </c>
      <c r="CA453" s="130">
        <f t="shared" ref="CA453:CA516" si="197">SUM(BQ453)</f>
        <v>0</v>
      </c>
      <c r="CB453" s="156">
        <f t="shared" ref="CB453:CB516" si="198">SUM(BZ453:CA453)</f>
        <v>0</v>
      </c>
      <c r="CC453" s="156">
        <f t="shared" ref="CC453:CC516" si="199">ROUND(BZ453,0)</f>
        <v>0</v>
      </c>
      <c r="CD453" s="156">
        <f t="shared" ref="CD453:CD516" si="200">ROUND(CA453,0)</f>
        <v>0</v>
      </c>
      <c r="CE453" s="156">
        <f t="shared" ref="CE453:CE516" si="201">SUM(CC453:CD453)</f>
        <v>0</v>
      </c>
      <c r="CG453" s="156">
        <f t="shared" ref="CG453:CG516" si="202">SUM(BH453,-CC453)</f>
        <v>0</v>
      </c>
      <c r="CH453" s="156">
        <f t="shared" ref="CH453:CH516" si="203">SUM(BE453-CD453)</f>
        <v>0</v>
      </c>
      <c r="CJ453" s="204" t="str">
        <f t="shared" ref="CJ453:CJ516" si="204">IF(CE453&gt;0,"Deficit","ok")</f>
        <v>ok</v>
      </c>
      <c r="CK453" s="205">
        <f t="shared" si="186"/>
        <v>0</v>
      </c>
      <c r="CL453">
        <f t="shared" si="184"/>
        <v>0</v>
      </c>
      <c r="CN453" s="216">
        <f t="shared" ref="CN453:CN516" si="205">SUM(BH453)</f>
        <v>0</v>
      </c>
      <c r="CO453" s="216">
        <f t="shared" ref="CO453:CO516" si="206">SUM(BQ453)</f>
        <v>0</v>
      </c>
      <c r="CP453" s="216">
        <f t="shared" si="185"/>
        <v>0</v>
      </c>
      <c r="CQ453" s="156">
        <f t="shared" si="187"/>
        <v>0</v>
      </c>
    </row>
    <row r="454" spans="1:95" x14ac:dyDescent="0.2">
      <c r="A454" s="254">
        <v>3834</v>
      </c>
      <c r="B454" s="239" t="s">
        <v>1146</v>
      </c>
      <c r="C454" s="25" t="s">
        <v>702</v>
      </c>
      <c r="D454" s="78"/>
      <c r="E454" s="78"/>
      <c r="F454" s="78"/>
      <c r="G454" s="78"/>
      <c r="H454" s="147">
        <f t="array" ref="H454">SUM(IF('SAP report test'!$A$2:$A$2298=$A454,IF('SAP report test'!$D$2:$D$2298="CI04",'SAP report test'!$N$2:$N$2298)))</f>
        <v>0</v>
      </c>
      <c r="I454" s="148"/>
      <c r="J454" s="148"/>
      <c r="K454" s="149"/>
      <c r="L454" s="147">
        <f>SUMIF(Balances!$A$5:$A$313,$A454,Balances!$P$5:$P$313)-SUMIF(Funding!$A$6:$A$294,$A454,Funding!$D$6:$D$294)</f>
        <v>0</v>
      </c>
      <c r="M454" s="148"/>
      <c r="N454" s="148"/>
      <c r="O454" s="149"/>
      <c r="P454" s="147">
        <f>SUMIF(Balances!$A$5:$A$313,$A454,Balances!$Q$5:$Q$313)-SUMIF(Funding!$A$6:$A$294,$A454,Funding!$E$6:$E$294)</f>
        <v>0</v>
      </c>
      <c r="Q454" s="148"/>
      <c r="R454" s="148"/>
      <c r="S454" s="149"/>
      <c r="T454" s="147">
        <f>SUMIF(Balances!$A$5:$A$313,$A454,Balances!$R$5:$R$313)-SUMIF(Funding!$A$6:$A$294,$A454,Funding!$F$6:$F$294)</f>
        <v>0</v>
      </c>
      <c r="U454" s="148"/>
      <c r="V454" s="148"/>
      <c r="W454" s="149"/>
      <c r="X454" s="147">
        <f>SUMIF(Balances!$A$7:$A$313,$A454,Balances!$S$7:$S$313)</f>
        <v>0</v>
      </c>
      <c r="Y454" s="148"/>
      <c r="Z454" s="148"/>
      <c r="AA454" s="149"/>
      <c r="AB454" s="147">
        <f>SUMIF(Balances!$A$7:$A$313,$A454,Balances!$T$7:$T$313)</f>
        <v>0</v>
      </c>
      <c r="AC454" s="148"/>
      <c r="AD454" s="148"/>
      <c r="AE454" s="149"/>
      <c r="AF454" s="147"/>
      <c r="AG454" s="148"/>
      <c r="AH454" s="148"/>
      <c r="AI454" s="149"/>
      <c r="AJ454" s="147">
        <f t="array" ref="AJ454">SUM(IF('SAP report test'!$A$2:$A$2298=$A454,IF('SAP report test'!$D$2:$D$2298="CI03",'SAP report test'!$N$2:$N$2298)))+SUMIF(Balances!$A$7:$A$313,$A454,Balances!$V$7:$V$313)</f>
        <v>0</v>
      </c>
      <c r="AK454" s="148"/>
      <c r="AL454" s="148"/>
      <c r="AM454" s="149"/>
      <c r="AN454" s="147">
        <f>SUMIF(Balances!$A$5:$A$313,$A454,Balances!$O$5:$O$313)-SUMIF(Funding!$A$6:$A$294,$A454,Funding!$K$6:$K$294)</f>
        <v>1</v>
      </c>
      <c r="AO454" s="148"/>
      <c r="AP454" s="148"/>
      <c r="AQ454" s="149"/>
      <c r="AS454" s="23">
        <f>SUM(D454:AQ455)</f>
        <v>1</v>
      </c>
      <c r="AT454" s="42"/>
      <c r="AU454" s="23">
        <f>SUM(AS454:AT454)</f>
        <v>1</v>
      </c>
      <c r="AW454" s="23">
        <f>SUM(AN454:AQ455)</f>
        <v>1</v>
      </c>
      <c r="AX454" s="23">
        <f>SUM(H454:K455)</f>
        <v>0</v>
      </c>
      <c r="AY454" s="23">
        <f>SUM(L454:O455)</f>
        <v>0</v>
      </c>
      <c r="AZ454" s="23">
        <f>SUM(P454:S455)</f>
        <v>0</v>
      </c>
      <c r="BA454" s="23">
        <f>SUM(T454:W455)</f>
        <v>0</v>
      </c>
      <c r="BB454" s="23">
        <f>SUM(X454:AA455)</f>
        <v>0</v>
      </c>
      <c r="BC454" s="23">
        <f>SUM(AB454:AE455)</f>
        <v>0</v>
      </c>
      <c r="BD454" s="23">
        <f>SUM(AF454:AI455)</f>
        <v>0</v>
      </c>
      <c r="BE454" s="23">
        <f>SUM(AJ454:AM455)</f>
        <v>0</v>
      </c>
      <c r="BF454" s="23">
        <f>SUM(AW454:BE454)</f>
        <v>1</v>
      </c>
      <c r="BG454" s="23">
        <f>SUM(AS454-BF454)</f>
        <v>0</v>
      </c>
      <c r="BH454" s="23">
        <f>SUM(AW454:BD454)</f>
        <v>1</v>
      </c>
      <c r="BJ454" s="23">
        <f t="shared" si="188"/>
        <v>1</v>
      </c>
      <c r="BK454" s="23">
        <f t="shared" si="189"/>
        <v>0</v>
      </c>
      <c r="BL454" s="23">
        <f t="shared" si="190"/>
        <v>0</v>
      </c>
      <c r="BM454" s="23">
        <f t="shared" si="191"/>
        <v>0</v>
      </c>
      <c r="BN454" s="23">
        <f t="shared" si="192"/>
        <v>0</v>
      </c>
      <c r="BO454" s="23">
        <f t="shared" si="193"/>
        <v>0</v>
      </c>
      <c r="BP454" s="23">
        <f t="shared" si="194"/>
        <v>0</v>
      </c>
      <c r="BQ454" s="23">
        <f t="shared" si="195"/>
        <v>0</v>
      </c>
      <c r="BR454" s="23">
        <f t="shared" si="181"/>
        <v>1</v>
      </c>
      <c r="BS454" s="23">
        <f t="shared" si="182"/>
        <v>0</v>
      </c>
      <c r="BT454" s="23">
        <f t="shared" si="183"/>
        <v>1</v>
      </c>
      <c r="BX454" s="73">
        <v>3834</v>
      </c>
      <c r="BY454" s="25" t="s">
        <v>1146</v>
      </c>
      <c r="BZ454" s="23">
        <f t="shared" si="196"/>
        <v>1</v>
      </c>
      <c r="CA454" s="130">
        <f t="shared" si="197"/>
        <v>0</v>
      </c>
      <c r="CB454" s="156">
        <f t="shared" si="198"/>
        <v>1</v>
      </c>
      <c r="CC454" s="156">
        <f t="shared" si="199"/>
        <v>1</v>
      </c>
      <c r="CD454" s="156">
        <f t="shared" si="200"/>
        <v>0</v>
      </c>
      <c r="CE454" s="156">
        <f t="shared" si="201"/>
        <v>1</v>
      </c>
      <c r="CG454" s="156">
        <f t="shared" si="202"/>
        <v>0</v>
      </c>
      <c r="CH454" s="156">
        <f t="shared" si="203"/>
        <v>0</v>
      </c>
      <c r="CJ454" s="204" t="str">
        <f t="shared" si="204"/>
        <v>Deficit</v>
      </c>
      <c r="CK454" s="205">
        <f t="shared" si="186"/>
        <v>1</v>
      </c>
      <c r="CL454">
        <f t="shared" si="184"/>
        <v>1</v>
      </c>
      <c r="CN454" s="216">
        <f t="shared" si="205"/>
        <v>1</v>
      </c>
      <c r="CO454" s="216">
        <f t="shared" si="206"/>
        <v>0</v>
      </c>
      <c r="CP454" s="216">
        <f t="shared" si="185"/>
        <v>1</v>
      </c>
      <c r="CQ454" s="156">
        <f t="shared" si="187"/>
        <v>0</v>
      </c>
    </row>
    <row r="455" spans="1:95" x14ac:dyDescent="0.2">
      <c r="A455" s="254">
        <v>3834</v>
      </c>
      <c r="B455" s="239" t="s">
        <v>1146</v>
      </c>
      <c r="C455" s="25" t="s">
        <v>703</v>
      </c>
      <c r="D455" s="78">
        <f t="array" ref="D455">SUM(IF('SAP report test'!$A$2:$A$2298=$A455,IF('SAP report test'!$D$2:$D$2298=D$3,'SAP report test'!$N$2:$N$2298)))-SUM(H455,L455,P455,T455,X455,AB455,AF455,AJ455,AN455)</f>
        <v>0</v>
      </c>
      <c r="E455" s="78">
        <f t="array" ref="E455">SUM(IF('SAP report test'!$A$2:$A$2298=$A455,IF('SAP report test'!$D$2:$D$2298=E$3,'SAP report test'!$N$2:$N$2298)))-SUM(I455,M455,Q455,U455,Y455,AC455,AG455,AK455,AO455)</f>
        <v>0</v>
      </c>
      <c r="F455" s="78">
        <f t="array" ref="F455">SUM(IF('SAP report test'!$A$2:$A$2298=$A455,IF('SAP report test'!$D$2:$D$2298=F$3,'SAP report test'!$N$2:$N$2298)))-SUM(J455,N455,R455,V455,Z455,AD455,AH455,AL455,AP455)</f>
        <v>0</v>
      </c>
      <c r="G455" s="78">
        <f t="array" ref="G455">SUM(IF('SAP report test'!$A$2:$A$2298=$A455,IF('SAP report test'!$D$2:$D$2298=G$3,'SAP report test'!$N$2:$N$2298)))-SUM(K455,O455,S455,W455,AA455,AE455,AI455,AM455,AQ455)</f>
        <v>0</v>
      </c>
      <c r="H455" s="62"/>
      <c r="I455" s="255"/>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S455" s="23"/>
      <c r="AT455" s="42"/>
      <c r="BJ455" s="23">
        <f t="shared" si="188"/>
        <v>0</v>
      </c>
      <c r="BK455" s="23">
        <f t="shared" si="189"/>
        <v>0</v>
      </c>
      <c r="BL455" s="23">
        <f t="shared" si="190"/>
        <v>0</v>
      </c>
      <c r="BM455" s="23">
        <f t="shared" si="191"/>
        <v>0</v>
      </c>
      <c r="BN455" s="23">
        <f t="shared" si="192"/>
        <v>0</v>
      </c>
      <c r="BO455" s="23">
        <f t="shared" si="193"/>
        <v>0</v>
      </c>
      <c r="BP455" s="23">
        <f t="shared" si="194"/>
        <v>0</v>
      </c>
      <c r="BQ455" s="23">
        <f t="shared" si="195"/>
        <v>0</v>
      </c>
      <c r="BR455" s="23">
        <f t="shared" si="181"/>
        <v>0</v>
      </c>
      <c r="BS455" s="23">
        <f t="shared" si="182"/>
        <v>0</v>
      </c>
      <c r="BT455" s="23">
        <f t="shared" si="183"/>
        <v>0</v>
      </c>
      <c r="BX455" s="73">
        <v>3834</v>
      </c>
      <c r="BY455" s="25" t="s">
        <v>1146</v>
      </c>
      <c r="BZ455" s="23">
        <f t="shared" si="196"/>
        <v>0</v>
      </c>
      <c r="CA455" s="130">
        <f t="shared" si="197"/>
        <v>0</v>
      </c>
      <c r="CB455" s="156">
        <f t="shared" si="198"/>
        <v>0</v>
      </c>
      <c r="CC455" s="156">
        <f t="shared" si="199"/>
        <v>0</v>
      </c>
      <c r="CD455" s="156">
        <f t="shared" si="200"/>
        <v>0</v>
      </c>
      <c r="CE455" s="156">
        <f t="shared" si="201"/>
        <v>0</v>
      </c>
      <c r="CG455" s="156">
        <f t="shared" si="202"/>
        <v>0</v>
      </c>
      <c r="CH455" s="156">
        <f t="shared" si="203"/>
        <v>0</v>
      </c>
      <c r="CJ455" s="204" t="str">
        <f t="shared" si="204"/>
        <v>ok</v>
      </c>
      <c r="CK455" s="205">
        <f t="shared" si="186"/>
        <v>0</v>
      </c>
      <c r="CL455">
        <f t="shared" si="184"/>
        <v>0</v>
      </c>
      <c r="CN455" s="216">
        <f t="shared" si="205"/>
        <v>0</v>
      </c>
      <c r="CO455" s="216">
        <f t="shared" si="206"/>
        <v>0</v>
      </c>
      <c r="CP455" s="216">
        <f t="shared" si="185"/>
        <v>0</v>
      </c>
      <c r="CQ455" s="156">
        <f t="shared" si="187"/>
        <v>0</v>
      </c>
    </row>
    <row r="456" spans="1:95" x14ac:dyDescent="0.2">
      <c r="A456" s="73">
        <v>3835</v>
      </c>
      <c r="B456" s="25" t="s">
        <v>1147</v>
      </c>
      <c r="C456" s="25" t="s">
        <v>702</v>
      </c>
      <c r="D456" s="78"/>
      <c r="E456" s="78"/>
      <c r="F456" s="78"/>
      <c r="G456" s="78"/>
      <c r="H456" s="147">
        <f t="array" ref="H456">SUM(IF('SAP report test'!$A$2:$A$2298=$A456,IF('SAP report test'!$D$2:$D$2298="CI04",'SAP report test'!$N$2:$N$2298)))</f>
        <v>0</v>
      </c>
      <c r="I456" s="148"/>
      <c r="J456" s="148"/>
      <c r="K456" s="149"/>
      <c r="L456" s="147">
        <f>SUMIF(Balances!$A$5:$A$313,$A456,Balances!$P$5:$P$313)-SUMIF(Funding!$A$6:$A$294,$A456,Funding!$D$6:$D$294)</f>
        <v>0</v>
      </c>
      <c r="M456" s="148"/>
      <c r="N456" s="148"/>
      <c r="O456" s="149"/>
      <c r="P456" s="147">
        <f>SUMIF(Balances!$A$5:$A$313,$A456,Balances!$Q$5:$Q$313)-SUMIF(Funding!$A$6:$A$294,$A456,Funding!$E$6:$E$294)</f>
        <v>0</v>
      </c>
      <c r="Q456" s="148"/>
      <c r="R456" s="148"/>
      <c r="S456" s="149"/>
      <c r="T456" s="147">
        <f>SUMIF(Balances!$A$5:$A$313,$A456,Balances!$R$5:$R$313)-SUMIF(Funding!$A$6:$A$294,$A456,Funding!$F$6:$F$294)</f>
        <v>0</v>
      </c>
      <c r="U456" s="148"/>
      <c r="V456" s="148"/>
      <c r="W456" s="149"/>
      <c r="X456" s="147">
        <f>SUMIF(Balances!$A$7:$A$313,$A456,Balances!$S$7:$S$313)</f>
        <v>0</v>
      </c>
      <c r="Y456" s="148"/>
      <c r="Z456" s="148"/>
      <c r="AA456" s="149"/>
      <c r="AB456" s="147">
        <f>SUMIF(Balances!$A$7:$A$313,$A456,Balances!$T$7:$T$313)</f>
        <v>0</v>
      </c>
      <c r="AC456" s="148"/>
      <c r="AD456" s="148"/>
      <c r="AE456" s="149"/>
      <c r="AF456" s="147"/>
      <c r="AG456" s="148"/>
      <c r="AH456" s="148"/>
      <c r="AI456" s="149"/>
      <c r="AJ456" s="147">
        <f t="array" ref="AJ456">SUM(IF('SAP report test'!$A$2:$A$2298=$A456,IF('SAP report test'!$D$2:$D$2298="CI03",'SAP report test'!$N$2:$N$2298)))+SUMIF(Balances!$A$7:$A$313,$A456,Balances!$V$7:$V$313)</f>
        <v>0</v>
      </c>
      <c r="AK456" s="148"/>
      <c r="AL456" s="148"/>
      <c r="AM456" s="149"/>
      <c r="AN456" s="147">
        <f>SUMIF(Balances!$A$5:$A$313,$A456,Balances!$O$5:$O$313)-SUMIF(Funding!$A$6:$A$294,$A456,Funding!$K$6:$K$294)</f>
        <v>0</v>
      </c>
      <c r="AO456" s="148"/>
      <c r="AP456" s="148"/>
      <c r="AQ456" s="149"/>
      <c r="AS456" s="23">
        <f>SUM(D456:AQ457)</f>
        <v>0</v>
      </c>
      <c r="AT456" s="42"/>
      <c r="AU456" s="23">
        <f>SUM(AS456:AT456)</f>
        <v>0</v>
      </c>
      <c r="AW456" s="23">
        <f>SUM(AN456:AQ457)</f>
        <v>0</v>
      </c>
      <c r="AX456" s="23">
        <f>SUM(H456:K457)</f>
        <v>0</v>
      </c>
      <c r="AY456" s="23">
        <f>SUM(L456:O457)</f>
        <v>0</v>
      </c>
      <c r="AZ456" s="23">
        <f>SUM(P456:S457)</f>
        <v>0</v>
      </c>
      <c r="BA456" s="23">
        <f>SUM(T456:W457)</f>
        <v>0</v>
      </c>
      <c r="BB456" s="23">
        <f>SUM(X456:AA457)</f>
        <v>0</v>
      </c>
      <c r="BC456" s="23">
        <f>SUM(AB456:AE457)</f>
        <v>0</v>
      </c>
      <c r="BD456" s="23">
        <f>SUM(AF456:AI457)</f>
        <v>0</v>
      </c>
      <c r="BE456" s="23">
        <f>SUM(AJ456:AM457)</f>
        <v>0</v>
      </c>
      <c r="BF456" s="23">
        <f>SUM(AW456:BE456)</f>
        <v>0</v>
      </c>
      <c r="BG456" s="23">
        <f>SUM(AS456-BF456)</f>
        <v>0</v>
      </c>
      <c r="BH456" s="23">
        <f>SUM(AW456:BD456)</f>
        <v>0</v>
      </c>
      <c r="BJ456" s="23">
        <f t="shared" si="188"/>
        <v>0</v>
      </c>
      <c r="BK456" s="23">
        <f t="shared" si="189"/>
        <v>0</v>
      </c>
      <c r="BL456" s="23">
        <f t="shared" si="190"/>
        <v>0</v>
      </c>
      <c r="BM456" s="23">
        <f t="shared" si="191"/>
        <v>0</v>
      </c>
      <c r="BN456" s="23">
        <f t="shared" si="192"/>
        <v>0</v>
      </c>
      <c r="BO456" s="23">
        <f t="shared" si="193"/>
        <v>0</v>
      </c>
      <c r="BP456" s="23">
        <f t="shared" si="194"/>
        <v>0</v>
      </c>
      <c r="BQ456" s="23">
        <f t="shared" si="195"/>
        <v>0</v>
      </c>
      <c r="BR456" s="23">
        <f t="shared" si="181"/>
        <v>0</v>
      </c>
      <c r="BS456" s="23">
        <f t="shared" si="182"/>
        <v>0</v>
      </c>
      <c r="BT456" s="23">
        <f t="shared" si="183"/>
        <v>0</v>
      </c>
      <c r="BX456" s="73">
        <v>3835</v>
      </c>
      <c r="BY456" s="25" t="s">
        <v>1147</v>
      </c>
      <c r="BZ456" s="23">
        <f t="shared" si="196"/>
        <v>0</v>
      </c>
      <c r="CA456" s="130">
        <f t="shared" si="197"/>
        <v>0</v>
      </c>
      <c r="CB456" s="156">
        <f t="shared" si="198"/>
        <v>0</v>
      </c>
      <c r="CC456" s="156">
        <f t="shared" si="199"/>
        <v>0</v>
      </c>
      <c r="CD456" s="156">
        <f t="shared" si="200"/>
        <v>0</v>
      </c>
      <c r="CE456" s="156">
        <f t="shared" si="201"/>
        <v>0</v>
      </c>
      <c r="CG456" s="156">
        <f t="shared" si="202"/>
        <v>0</v>
      </c>
      <c r="CH456" s="156">
        <f t="shared" si="203"/>
        <v>0</v>
      </c>
      <c r="CJ456" s="204" t="str">
        <f t="shared" si="204"/>
        <v>ok</v>
      </c>
      <c r="CK456" s="205">
        <f t="shared" si="186"/>
        <v>0</v>
      </c>
      <c r="CL456">
        <f t="shared" si="184"/>
        <v>0</v>
      </c>
      <c r="CN456" s="216">
        <f t="shared" si="205"/>
        <v>0</v>
      </c>
      <c r="CO456" s="216">
        <f t="shared" si="206"/>
        <v>0</v>
      </c>
      <c r="CP456" s="216">
        <f t="shared" si="185"/>
        <v>0</v>
      </c>
      <c r="CQ456" s="156">
        <f t="shared" si="187"/>
        <v>0</v>
      </c>
    </row>
    <row r="457" spans="1:95" x14ac:dyDescent="0.2">
      <c r="A457" s="73">
        <v>3835</v>
      </c>
      <c r="B457" s="25" t="s">
        <v>1147</v>
      </c>
      <c r="C457" s="25" t="s">
        <v>703</v>
      </c>
      <c r="D457" s="78">
        <f t="array" ref="D457">SUM(IF('SAP report test'!$A$2:$A$2298=$A457,IF('SAP report test'!$D$2:$D$2298=D$3,'SAP report test'!$N$2:$N$2298)))-SUM(H457,L457,P457,T457,X457,AB457,AF457,AJ457,AN457)</f>
        <v>0</v>
      </c>
      <c r="E457" s="78">
        <f t="array" ref="E457">SUM(IF('SAP report test'!$A$2:$A$2298=$A457,IF('SAP report test'!$D$2:$D$2298=E$3,'SAP report test'!$N$2:$N$2298)))-SUM(I457,M457,Q457,U457,Y457,AC457,AG457,AK457,AO457)</f>
        <v>0</v>
      </c>
      <c r="F457" s="78">
        <f t="array" ref="F457">SUM(IF('SAP report test'!$A$2:$A$2298=$A457,IF('SAP report test'!$D$2:$D$2298=F$3,'SAP report test'!$N$2:$N$2298)))-SUM(J457,N457,R457,V457,Z457,AD457,AH457,AL457,AP457)</f>
        <v>0</v>
      </c>
      <c r="G457" s="78">
        <f t="array" ref="G457">SUM(IF('SAP report test'!$A$2:$A$2298=$A457,IF('SAP report test'!$D$2:$D$2298=G$3,'SAP report test'!$N$2:$N$2298)))-SUM(K457,O457,S457,W457,AA457,AE457,AI457,AM457,AQ457)</f>
        <v>0</v>
      </c>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S457" s="23"/>
      <c r="AT457" s="42"/>
      <c r="BJ457" s="23">
        <f t="shared" si="188"/>
        <v>0</v>
      </c>
      <c r="BK457" s="23">
        <f t="shared" si="189"/>
        <v>0</v>
      </c>
      <c r="BL457" s="23">
        <f t="shared" si="190"/>
        <v>0</v>
      </c>
      <c r="BM457" s="23">
        <f t="shared" si="191"/>
        <v>0</v>
      </c>
      <c r="BN457" s="23">
        <f t="shared" si="192"/>
        <v>0</v>
      </c>
      <c r="BO457" s="23">
        <f t="shared" si="193"/>
        <v>0</v>
      </c>
      <c r="BP457" s="23">
        <f t="shared" si="194"/>
        <v>0</v>
      </c>
      <c r="BQ457" s="23">
        <f t="shared" si="195"/>
        <v>0</v>
      </c>
      <c r="BR457" s="23">
        <f t="shared" ref="BR457:BR520" si="207">SUM(BJ457:BQ457)</f>
        <v>0</v>
      </c>
      <c r="BS457" s="23">
        <f t="shared" ref="BS457:BS520" si="208">SUM(AS457-BR457)</f>
        <v>0</v>
      </c>
      <c r="BT457" s="23">
        <f t="shared" ref="BT457:BT520" si="209">SUM(BJ457:BP457)</f>
        <v>0</v>
      </c>
      <c r="BX457" s="73">
        <v>3835</v>
      </c>
      <c r="BY457" s="25" t="s">
        <v>1147</v>
      </c>
      <c r="BZ457" s="23">
        <f t="shared" si="196"/>
        <v>0</v>
      </c>
      <c r="CA457" s="130">
        <f t="shared" si="197"/>
        <v>0</v>
      </c>
      <c r="CB457" s="156">
        <f t="shared" si="198"/>
        <v>0</v>
      </c>
      <c r="CC457" s="156">
        <f t="shared" si="199"/>
        <v>0</v>
      </c>
      <c r="CD457" s="156">
        <f t="shared" si="200"/>
        <v>0</v>
      </c>
      <c r="CE457" s="156">
        <f t="shared" si="201"/>
        <v>0</v>
      </c>
      <c r="CG457" s="156">
        <f t="shared" si="202"/>
        <v>0</v>
      </c>
      <c r="CH457" s="156">
        <f t="shared" si="203"/>
        <v>0</v>
      </c>
      <c r="CJ457" s="204" t="str">
        <f t="shared" si="204"/>
        <v>ok</v>
      </c>
      <c r="CK457" s="205">
        <f t="shared" si="186"/>
        <v>0</v>
      </c>
      <c r="CL457">
        <f t="shared" ref="CL457:CL520" si="210">IF(CK457&gt;0,1,0)</f>
        <v>0</v>
      </c>
      <c r="CN457" s="216">
        <f t="shared" si="205"/>
        <v>0</v>
      </c>
      <c r="CO457" s="216">
        <f t="shared" si="206"/>
        <v>0</v>
      </c>
      <c r="CP457" s="216">
        <f t="shared" si="185"/>
        <v>0</v>
      </c>
      <c r="CQ457" s="156">
        <f t="shared" si="187"/>
        <v>0</v>
      </c>
    </row>
    <row r="458" spans="1:95" x14ac:dyDescent="0.2">
      <c r="A458" s="73">
        <v>3836</v>
      </c>
      <c r="B458" s="25" t="s">
        <v>962</v>
      </c>
      <c r="C458" s="25" t="s">
        <v>702</v>
      </c>
      <c r="D458" s="78"/>
      <c r="E458" s="78"/>
      <c r="F458" s="78"/>
      <c r="G458" s="78"/>
      <c r="H458" s="147">
        <f t="array" ref="H458">SUM(IF('SAP report test'!$A$2:$A$2298=$A458,IF('SAP report test'!$D$2:$D$2298="CI04",'SAP report test'!$N$2:$N$2298)))</f>
        <v>0</v>
      </c>
      <c r="I458" s="148"/>
      <c r="J458" s="148"/>
      <c r="K458" s="149"/>
      <c r="L458" s="147">
        <f>SUMIF(Balances!$A$5:$A$313,$A458,Balances!$P$5:$P$313)-SUMIF(Funding!$A$6:$A$294,$A458,Funding!$D$6:$D$294)</f>
        <v>0</v>
      </c>
      <c r="M458" s="148"/>
      <c r="N458" s="148"/>
      <c r="O458" s="149"/>
      <c r="P458" s="147">
        <f>SUMIF(Balances!$A$5:$A$313,$A458,Balances!$Q$5:$Q$313)-SUMIF(Funding!$A$6:$A$294,$A458,Funding!$E$6:$E$294)</f>
        <v>0</v>
      </c>
      <c r="Q458" s="148"/>
      <c r="R458" s="148"/>
      <c r="S458" s="149"/>
      <c r="T458" s="147">
        <f>SUMIF(Balances!$A$5:$A$313,$A458,Balances!$R$5:$R$313)-SUMIF(Funding!$A$6:$A$294,$A458,Funding!$F$6:$F$294)</f>
        <v>0</v>
      </c>
      <c r="U458" s="148"/>
      <c r="V458" s="148"/>
      <c r="W458" s="149"/>
      <c r="X458" s="147">
        <f>SUMIF(Balances!$A$7:$A$313,$A458,Balances!$S$7:$S$313)</f>
        <v>0</v>
      </c>
      <c r="Y458" s="148"/>
      <c r="Z458" s="148"/>
      <c r="AA458" s="149"/>
      <c r="AB458" s="147">
        <f>SUMIF(Balances!$A$7:$A$313,$A458,Balances!$T$7:$T$313)</f>
        <v>0</v>
      </c>
      <c r="AC458" s="148"/>
      <c r="AD458" s="148"/>
      <c r="AE458" s="149"/>
      <c r="AF458" s="147"/>
      <c r="AG458" s="148"/>
      <c r="AH458" s="148"/>
      <c r="AI458" s="149"/>
      <c r="AJ458" s="147">
        <f t="array" ref="AJ458">SUM(IF('SAP report test'!$A$2:$A$2298=$A458,IF('SAP report test'!$D$2:$D$2298="CI03",'SAP report test'!$N$2:$N$2298)))+SUMIF(Balances!$A$7:$A$313,$A458,Balances!$V$7:$V$313)</f>
        <v>0</v>
      </c>
      <c r="AK458" s="148"/>
      <c r="AL458" s="148"/>
      <c r="AM458" s="149"/>
      <c r="AN458" s="147">
        <f>SUMIF(Balances!$A$5:$A$313,$A458,Balances!$O$5:$O$313)-SUMIF(Funding!$A$6:$A$294,$A458,Funding!$K$6:$K$294)</f>
        <v>0</v>
      </c>
      <c r="AO458" s="148"/>
      <c r="AP458" s="148"/>
      <c r="AQ458" s="149"/>
      <c r="AS458" s="23">
        <f>SUM(D458:AQ459)</f>
        <v>0</v>
      </c>
      <c r="AT458" s="42"/>
      <c r="AU458" s="23">
        <f>SUM(AS458:AT458)</f>
        <v>0</v>
      </c>
      <c r="AW458" s="23">
        <f>SUM(AN458:AQ459)</f>
        <v>0</v>
      </c>
      <c r="AX458" s="23">
        <f>SUM(H458:K459)</f>
        <v>0</v>
      </c>
      <c r="AY458" s="23">
        <f>SUM(L458:O459)</f>
        <v>0</v>
      </c>
      <c r="AZ458" s="23">
        <f>SUM(P458:S459)</f>
        <v>0</v>
      </c>
      <c r="BA458" s="23">
        <f>SUM(T458:W459)</f>
        <v>0</v>
      </c>
      <c r="BB458" s="23">
        <f>SUM(X458:AA459)</f>
        <v>0</v>
      </c>
      <c r="BC458" s="23">
        <f>SUM(AB458:AE459)</f>
        <v>0</v>
      </c>
      <c r="BD458" s="23">
        <f>SUM(AF458:AI459)</f>
        <v>0</v>
      </c>
      <c r="BE458" s="23">
        <f>SUM(AJ458:AM459)</f>
        <v>0</v>
      </c>
      <c r="BF458" s="23">
        <f>SUM(AW458:BE458)</f>
        <v>0</v>
      </c>
      <c r="BG458" s="23">
        <f>SUM(AS458-BF458)</f>
        <v>0</v>
      </c>
      <c r="BH458" s="23">
        <f>SUM(AW458:BD458)</f>
        <v>0</v>
      </c>
      <c r="BJ458" s="23">
        <f t="shared" si="188"/>
        <v>0</v>
      </c>
      <c r="BK458" s="23">
        <f t="shared" si="189"/>
        <v>0</v>
      </c>
      <c r="BL458" s="23">
        <f t="shared" si="190"/>
        <v>0</v>
      </c>
      <c r="BM458" s="23">
        <f t="shared" si="191"/>
        <v>0</v>
      </c>
      <c r="BN458" s="23">
        <f t="shared" si="192"/>
        <v>0</v>
      </c>
      <c r="BO458" s="23">
        <f t="shared" si="193"/>
        <v>0</v>
      </c>
      <c r="BP458" s="23">
        <f t="shared" si="194"/>
        <v>0</v>
      </c>
      <c r="BQ458" s="23">
        <f t="shared" si="195"/>
        <v>0</v>
      </c>
      <c r="BR458" s="23">
        <f t="shared" si="207"/>
        <v>0</v>
      </c>
      <c r="BS458" s="23">
        <f t="shared" si="208"/>
        <v>0</v>
      </c>
      <c r="BT458" s="23">
        <f t="shared" si="209"/>
        <v>0</v>
      </c>
      <c r="BX458" s="73">
        <v>3836</v>
      </c>
      <c r="BY458" s="25" t="s">
        <v>962</v>
      </c>
      <c r="BZ458" s="23">
        <f t="shared" si="196"/>
        <v>0</v>
      </c>
      <c r="CA458" s="130">
        <f t="shared" si="197"/>
        <v>0</v>
      </c>
      <c r="CB458" s="156">
        <f t="shared" si="198"/>
        <v>0</v>
      </c>
      <c r="CC458" s="156">
        <f t="shared" si="199"/>
        <v>0</v>
      </c>
      <c r="CD458" s="156">
        <f t="shared" si="200"/>
        <v>0</v>
      </c>
      <c r="CE458" s="156">
        <f t="shared" si="201"/>
        <v>0</v>
      </c>
      <c r="CG458" s="156">
        <f t="shared" si="202"/>
        <v>0</v>
      </c>
      <c r="CH458" s="156">
        <f t="shared" si="203"/>
        <v>0</v>
      </c>
      <c r="CJ458" s="204" t="str">
        <f t="shared" si="204"/>
        <v>ok</v>
      </c>
      <c r="CK458" s="205">
        <f t="shared" si="186"/>
        <v>0</v>
      </c>
      <c r="CL458">
        <f t="shared" si="210"/>
        <v>0</v>
      </c>
      <c r="CN458" s="216">
        <f t="shared" si="205"/>
        <v>0</v>
      </c>
      <c r="CO458" s="216">
        <f t="shared" si="206"/>
        <v>0</v>
      </c>
      <c r="CP458" s="216">
        <f t="shared" si="185"/>
        <v>0</v>
      </c>
      <c r="CQ458" s="156">
        <f t="shared" si="187"/>
        <v>0</v>
      </c>
    </row>
    <row r="459" spans="1:95" x14ac:dyDescent="0.2">
      <c r="A459" s="73">
        <v>3836</v>
      </c>
      <c r="B459" s="25" t="s">
        <v>962</v>
      </c>
      <c r="C459" s="25" t="s">
        <v>703</v>
      </c>
      <c r="D459" s="78">
        <f t="array" ref="D459">SUM(IF('SAP report test'!$A$2:$A$2298=$A459,IF('SAP report test'!$D$2:$D$2298=D$3,'SAP report test'!$N$2:$N$2298)))-SUM(H459,L459,P459,T459,X459,AB459,AF459,AJ459,AN459)</f>
        <v>0</v>
      </c>
      <c r="E459" s="78">
        <f t="array" ref="E459">SUM(IF('SAP report test'!$A$2:$A$2298=$A459,IF('SAP report test'!$D$2:$D$2298=E$3,'SAP report test'!$N$2:$N$2298)))-SUM(I459,M459,Q459,U459,Y459,AC459,AG459,AK459,AO459)</f>
        <v>0</v>
      </c>
      <c r="F459" s="78">
        <f t="array" ref="F459">SUM(IF('SAP report test'!$A$2:$A$2298=$A459,IF('SAP report test'!$D$2:$D$2298=F$3,'SAP report test'!$N$2:$N$2298)))-SUM(J459,N459,R459,V459,Z459,AD459,AH459,AL459,AP459)</f>
        <v>0</v>
      </c>
      <c r="G459" s="78">
        <f t="array" ref="G459">SUM(IF('SAP report test'!$A$2:$A$2298=$A459,IF('SAP report test'!$D$2:$D$2298=G$3,'SAP report test'!$N$2:$N$2298)))-SUM(K459,O459,S459,W459,AA459,AE459,AI459,AM459,AQ459)</f>
        <v>0</v>
      </c>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S459" s="23"/>
      <c r="AT459" s="42"/>
      <c r="BJ459" s="23">
        <f t="shared" si="188"/>
        <v>0</v>
      </c>
      <c r="BK459" s="23">
        <f t="shared" si="189"/>
        <v>0</v>
      </c>
      <c r="BL459" s="23">
        <f t="shared" si="190"/>
        <v>0</v>
      </c>
      <c r="BM459" s="23">
        <f t="shared" si="191"/>
        <v>0</v>
      </c>
      <c r="BN459" s="23">
        <f t="shared" si="192"/>
        <v>0</v>
      </c>
      <c r="BO459" s="23">
        <f t="shared" si="193"/>
        <v>0</v>
      </c>
      <c r="BP459" s="23">
        <f t="shared" si="194"/>
        <v>0</v>
      </c>
      <c r="BQ459" s="23">
        <f t="shared" si="195"/>
        <v>0</v>
      </c>
      <c r="BR459" s="23">
        <f t="shared" si="207"/>
        <v>0</v>
      </c>
      <c r="BS459" s="23">
        <f t="shared" si="208"/>
        <v>0</v>
      </c>
      <c r="BT459" s="23">
        <f t="shared" si="209"/>
        <v>0</v>
      </c>
      <c r="BX459" s="73">
        <v>3836</v>
      </c>
      <c r="BY459" s="25" t="s">
        <v>962</v>
      </c>
      <c r="BZ459" s="23">
        <f t="shared" si="196"/>
        <v>0</v>
      </c>
      <c r="CA459" s="130">
        <f t="shared" si="197"/>
        <v>0</v>
      </c>
      <c r="CB459" s="156">
        <f t="shared" si="198"/>
        <v>0</v>
      </c>
      <c r="CC459" s="156">
        <f t="shared" si="199"/>
        <v>0</v>
      </c>
      <c r="CD459" s="156">
        <f t="shared" si="200"/>
        <v>0</v>
      </c>
      <c r="CE459" s="156">
        <f t="shared" si="201"/>
        <v>0</v>
      </c>
      <c r="CG459" s="156">
        <f t="shared" si="202"/>
        <v>0</v>
      </c>
      <c r="CH459" s="156">
        <f t="shared" si="203"/>
        <v>0</v>
      </c>
      <c r="CJ459" s="204" t="str">
        <f t="shared" si="204"/>
        <v>ok</v>
      </c>
      <c r="CK459" s="205">
        <f t="shared" si="186"/>
        <v>0</v>
      </c>
      <c r="CL459">
        <f t="shared" si="210"/>
        <v>0</v>
      </c>
      <c r="CN459" s="216">
        <f t="shared" si="205"/>
        <v>0</v>
      </c>
      <c r="CO459" s="216">
        <f t="shared" si="206"/>
        <v>0</v>
      </c>
      <c r="CP459" s="216">
        <f t="shared" si="185"/>
        <v>0</v>
      </c>
      <c r="CQ459" s="156">
        <f t="shared" si="187"/>
        <v>0</v>
      </c>
    </row>
    <row r="460" spans="1:95" x14ac:dyDescent="0.2">
      <c r="A460" s="73">
        <v>3837</v>
      </c>
      <c r="B460" s="25" t="s">
        <v>880</v>
      </c>
      <c r="C460" s="25" t="s">
        <v>702</v>
      </c>
      <c r="D460" s="78"/>
      <c r="E460" s="78"/>
      <c r="F460" s="78"/>
      <c r="G460" s="78"/>
      <c r="H460" s="147">
        <f t="array" ref="H460">SUM(IF('SAP report test'!$A$2:$A$2298=$A460,IF('SAP report test'!$D$2:$D$2298="CI04",'SAP report test'!$N$2:$N$2298)))</f>
        <v>0</v>
      </c>
      <c r="I460" s="148"/>
      <c r="J460" s="148"/>
      <c r="K460" s="149"/>
      <c r="L460" s="147">
        <f>SUMIF(Balances!$A$5:$A$313,$A460,Balances!$P$5:$P$313)-SUMIF(Funding!$A$6:$A$294,$A460,Funding!$D$6:$D$294)</f>
        <v>0</v>
      </c>
      <c r="M460" s="148"/>
      <c r="N460" s="148"/>
      <c r="O460" s="149"/>
      <c r="P460" s="147">
        <f>SUMIF(Balances!$A$5:$A$313,$A460,Balances!$Q$5:$Q$313)-SUMIF(Funding!$A$6:$A$294,$A460,Funding!$E$6:$E$294)</f>
        <v>0</v>
      </c>
      <c r="Q460" s="148"/>
      <c r="R460" s="148"/>
      <c r="S460" s="149"/>
      <c r="T460" s="147">
        <f>SUMIF(Balances!$A$5:$A$313,$A460,Balances!$R$5:$R$313)-SUMIF(Funding!$A$6:$A$294,$A460,Funding!$F$6:$F$294)</f>
        <v>0</v>
      </c>
      <c r="U460" s="148"/>
      <c r="V460" s="148"/>
      <c r="W460" s="149"/>
      <c r="X460" s="147">
        <f>SUMIF(Balances!$A$7:$A$313,$A460,Balances!$S$7:$S$313)</f>
        <v>0</v>
      </c>
      <c r="Y460" s="148"/>
      <c r="Z460" s="148"/>
      <c r="AA460" s="149"/>
      <c r="AB460" s="147">
        <f>SUMIF(Balances!$A$7:$A$313,$A460,Balances!$T$7:$T$313)</f>
        <v>0</v>
      </c>
      <c r="AC460" s="148"/>
      <c r="AD460" s="148"/>
      <c r="AE460" s="149"/>
      <c r="AF460" s="147"/>
      <c r="AG460" s="148"/>
      <c r="AH460" s="148"/>
      <c r="AI460" s="149"/>
      <c r="AJ460" s="147">
        <f t="array" ref="AJ460">SUM(IF('SAP report test'!$A$2:$A$2298=$A460,IF('SAP report test'!$D$2:$D$2298="CI03",'SAP report test'!$N$2:$N$2298)))+SUMIF(Balances!$A$7:$A$313,$A460,Balances!$V$7:$V$313)</f>
        <v>0</v>
      </c>
      <c r="AK460" s="148"/>
      <c r="AL460" s="148"/>
      <c r="AM460" s="149"/>
      <c r="AN460" s="147">
        <f>SUMIF(Balances!$A$5:$A$313,$A460,Balances!$O$5:$O$313)-SUMIF(Funding!$A$6:$A$294,$A460,Funding!$K$6:$K$294)</f>
        <v>0</v>
      </c>
      <c r="AO460" s="148"/>
      <c r="AP460" s="148"/>
      <c r="AQ460" s="149"/>
      <c r="AS460" s="23">
        <f>SUM(D460:AQ461)</f>
        <v>0</v>
      </c>
      <c r="AT460" s="130"/>
      <c r="AU460" s="23">
        <f>SUM(AS460:AT460)</f>
        <v>0</v>
      </c>
      <c r="AW460" s="23">
        <f>SUM(AN460:AQ461)</f>
        <v>0</v>
      </c>
      <c r="AX460" s="23">
        <f>SUM(H460:K461)</f>
        <v>0</v>
      </c>
      <c r="AY460" s="23">
        <f>SUM(L460:O461)</f>
        <v>0</v>
      </c>
      <c r="AZ460" s="23">
        <f>SUM(P460:S461)</f>
        <v>0</v>
      </c>
      <c r="BA460" s="23">
        <f>SUM(T460:W461)</f>
        <v>0</v>
      </c>
      <c r="BB460" s="23">
        <f>SUM(X460:AA461)</f>
        <v>0</v>
      </c>
      <c r="BC460" s="23">
        <f>SUM(AB460:AE461)</f>
        <v>0</v>
      </c>
      <c r="BD460" s="23">
        <f>SUM(AF460:AI461)</f>
        <v>0</v>
      </c>
      <c r="BE460" s="23">
        <f>SUM(AJ460:AM461)</f>
        <v>0</v>
      </c>
      <c r="BF460" s="23">
        <f>SUM(AW460:BE460)</f>
        <v>0</v>
      </c>
      <c r="BG460" s="23">
        <f>SUM(AS460-BF460)</f>
        <v>0</v>
      </c>
      <c r="BH460" s="23">
        <f>SUM(AW460:BD460)</f>
        <v>0</v>
      </c>
      <c r="BJ460" s="23">
        <f t="shared" si="188"/>
        <v>0</v>
      </c>
      <c r="BK460" s="23">
        <f t="shared" si="189"/>
        <v>0</v>
      </c>
      <c r="BL460" s="23">
        <f t="shared" si="190"/>
        <v>0</v>
      </c>
      <c r="BM460" s="23">
        <f t="shared" si="191"/>
        <v>0</v>
      </c>
      <c r="BN460" s="23">
        <f t="shared" si="192"/>
        <v>0</v>
      </c>
      <c r="BO460" s="23">
        <f t="shared" si="193"/>
        <v>0</v>
      </c>
      <c r="BP460" s="23">
        <f t="shared" si="194"/>
        <v>0</v>
      </c>
      <c r="BQ460" s="23">
        <f t="shared" si="195"/>
        <v>0</v>
      </c>
      <c r="BR460" s="23">
        <f t="shared" si="207"/>
        <v>0</v>
      </c>
      <c r="BS460" s="23">
        <f t="shared" si="208"/>
        <v>0</v>
      </c>
      <c r="BT460" s="23">
        <f t="shared" si="209"/>
        <v>0</v>
      </c>
      <c r="BX460" s="73">
        <v>3837</v>
      </c>
      <c r="BY460" s="25" t="s">
        <v>880</v>
      </c>
      <c r="BZ460" s="23">
        <f t="shared" si="196"/>
        <v>0</v>
      </c>
      <c r="CA460" s="130">
        <f t="shared" si="197"/>
        <v>0</v>
      </c>
      <c r="CB460" s="156">
        <f t="shared" si="198"/>
        <v>0</v>
      </c>
      <c r="CC460" s="156">
        <f t="shared" si="199"/>
        <v>0</v>
      </c>
      <c r="CD460" s="156">
        <f t="shared" si="200"/>
        <v>0</v>
      </c>
      <c r="CE460" s="156">
        <f t="shared" si="201"/>
        <v>0</v>
      </c>
      <c r="CG460" s="156">
        <f t="shared" si="202"/>
        <v>0</v>
      </c>
      <c r="CH460" s="156">
        <f t="shared" si="203"/>
        <v>0</v>
      </c>
      <c r="CJ460" s="204" t="str">
        <f t="shared" si="204"/>
        <v>ok</v>
      </c>
      <c r="CK460" s="205">
        <f t="shared" si="186"/>
        <v>0</v>
      </c>
      <c r="CL460">
        <f t="shared" si="210"/>
        <v>0</v>
      </c>
      <c r="CN460" s="216">
        <f t="shared" si="205"/>
        <v>0</v>
      </c>
      <c r="CO460" s="216">
        <f t="shared" si="206"/>
        <v>0</v>
      </c>
      <c r="CP460" s="216">
        <f t="shared" si="185"/>
        <v>0</v>
      </c>
      <c r="CQ460" s="156">
        <f t="shared" si="187"/>
        <v>0</v>
      </c>
    </row>
    <row r="461" spans="1:95" x14ac:dyDescent="0.2">
      <c r="A461" s="73">
        <v>3837</v>
      </c>
      <c r="B461" s="25" t="s">
        <v>880</v>
      </c>
      <c r="C461" s="25" t="s">
        <v>703</v>
      </c>
      <c r="D461" s="78">
        <f t="array" ref="D461">SUM(IF('SAP report test'!$A$2:$A$2298=$A461,IF('SAP report test'!$D$2:$D$2298=D$3,'SAP report test'!$N$2:$N$2298)))-SUM(H461,L461,P461,T461,X461,AB461,AF461,AJ461,AN461)</f>
        <v>0</v>
      </c>
      <c r="E461" s="78">
        <f t="array" ref="E461">SUM(IF('SAP report test'!$A$2:$A$2298=$A461,IF('SAP report test'!$D$2:$D$2298=E$3,'SAP report test'!$N$2:$N$2298)))-SUM(I461,M461,Q461,U461,Y461,AC461,AG461,AK461,AO461)</f>
        <v>0</v>
      </c>
      <c r="F461" s="78">
        <f t="array" ref="F461">SUM(IF('SAP report test'!$A$2:$A$2298=$A461,IF('SAP report test'!$D$2:$D$2298=F$3,'SAP report test'!$N$2:$N$2298)))-SUM(J461,N461,R461,V461,Z461,AD461,AH461,AL461,AP461)</f>
        <v>0</v>
      </c>
      <c r="G461" s="78">
        <f t="array" ref="G461">SUM(IF('SAP report test'!$A$2:$A$2298=$A461,IF('SAP report test'!$D$2:$D$2298=G$3,'SAP report test'!$N$2:$N$2298)))-SUM(K461,O461,S461,W461,AA461,AE461,AI461,AM461,AQ461)</f>
        <v>0</v>
      </c>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S461" s="23"/>
      <c r="AT461" s="42"/>
      <c r="BJ461" s="23">
        <f t="shared" si="188"/>
        <v>0</v>
      </c>
      <c r="BK461" s="23">
        <f t="shared" si="189"/>
        <v>0</v>
      </c>
      <c r="BL461" s="23">
        <f t="shared" si="190"/>
        <v>0</v>
      </c>
      <c r="BM461" s="23">
        <f t="shared" si="191"/>
        <v>0</v>
      </c>
      <c r="BN461" s="23">
        <f t="shared" si="192"/>
        <v>0</v>
      </c>
      <c r="BO461" s="23">
        <f t="shared" si="193"/>
        <v>0</v>
      </c>
      <c r="BP461" s="23">
        <f t="shared" si="194"/>
        <v>0</v>
      </c>
      <c r="BQ461" s="23">
        <f t="shared" si="195"/>
        <v>0</v>
      </c>
      <c r="BR461" s="23">
        <f t="shared" si="207"/>
        <v>0</v>
      </c>
      <c r="BS461" s="23">
        <f t="shared" si="208"/>
        <v>0</v>
      </c>
      <c r="BT461" s="23">
        <f t="shared" si="209"/>
        <v>0</v>
      </c>
      <c r="BX461" s="73">
        <v>3837</v>
      </c>
      <c r="BY461" s="25" t="s">
        <v>880</v>
      </c>
      <c r="BZ461" s="23">
        <f t="shared" si="196"/>
        <v>0</v>
      </c>
      <c r="CA461" s="130">
        <f t="shared" si="197"/>
        <v>0</v>
      </c>
      <c r="CB461" s="156">
        <f t="shared" si="198"/>
        <v>0</v>
      </c>
      <c r="CC461" s="156">
        <f t="shared" si="199"/>
        <v>0</v>
      </c>
      <c r="CD461" s="156">
        <f t="shared" si="200"/>
        <v>0</v>
      </c>
      <c r="CE461" s="156">
        <f t="shared" si="201"/>
        <v>0</v>
      </c>
      <c r="CG461" s="156">
        <f t="shared" si="202"/>
        <v>0</v>
      </c>
      <c r="CH461" s="156">
        <f t="shared" si="203"/>
        <v>0</v>
      </c>
      <c r="CJ461" s="204" t="str">
        <f t="shared" si="204"/>
        <v>ok</v>
      </c>
      <c r="CK461" s="205">
        <f t="shared" si="186"/>
        <v>0</v>
      </c>
      <c r="CL461">
        <f t="shared" si="210"/>
        <v>0</v>
      </c>
      <c r="CN461" s="216">
        <f t="shared" si="205"/>
        <v>0</v>
      </c>
      <c r="CO461" s="216">
        <f t="shared" si="206"/>
        <v>0</v>
      </c>
      <c r="CP461" s="216">
        <f t="shared" si="185"/>
        <v>0</v>
      </c>
      <c r="CQ461" s="156">
        <f t="shared" si="187"/>
        <v>0</v>
      </c>
    </row>
    <row r="462" spans="1:95" x14ac:dyDescent="0.2">
      <c r="A462" s="73">
        <v>3838</v>
      </c>
      <c r="B462" s="25" t="s">
        <v>963</v>
      </c>
      <c r="C462" s="25" t="s">
        <v>702</v>
      </c>
      <c r="D462" s="78"/>
      <c r="E462" s="78"/>
      <c r="F462" s="78"/>
      <c r="G462" s="78"/>
      <c r="H462" s="147">
        <f t="array" ref="H462">SUM(IF('SAP report test'!$A$2:$A$2298=$A462,IF('SAP report test'!$D$2:$D$2298="CI04",'SAP report test'!$N$2:$N$2298)))</f>
        <v>0</v>
      </c>
      <c r="I462" s="148"/>
      <c r="J462" s="148"/>
      <c r="K462" s="149"/>
      <c r="L462" s="147">
        <f>SUMIF(Balances!$A$5:$A$313,$A462,Balances!$P$5:$P$313)-SUMIF(Funding!$A$6:$A$294,$A462,Funding!$D$6:$D$294)</f>
        <v>0</v>
      </c>
      <c r="M462" s="148"/>
      <c r="N462" s="148"/>
      <c r="O462" s="149"/>
      <c r="P462" s="147">
        <f>SUMIF(Balances!$A$5:$A$313,$A462,Balances!$Q$5:$Q$313)-SUMIF(Funding!$A$6:$A$294,$A462,Funding!$E$6:$E$294)</f>
        <v>0</v>
      </c>
      <c r="Q462" s="148"/>
      <c r="R462" s="148"/>
      <c r="S462" s="149"/>
      <c r="T462" s="147">
        <f>SUMIF(Balances!$A$5:$A$313,$A462,Balances!$R$5:$R$313)-SUMIF(Funding!$A$6:$A$294,$A462,Funding!$F$6:$F$294)</f>
        <v>0</v>
      </c>
      <c r="U462" s="148"/>
      <c r="V462" s="148"/>
      <c r="W462" s="149"/>
      <c r="X462" s="147">
        <f>SUMIF(Balances!$A$7:$A$313,$A462,Balances!$S$7:$S$313)</f>
        <v>0</v>
      </c>
      <c r="Y462" s="148"/>
      <c r="Z462" s="148"/>
      <c r="AA462" s="149"/>
      <c r="AB462" s="147">
        <f>SUMIF(Balances!$A$7:$A$313,$A462,Balances!$T$7:$T$313)</f>
        <v>0</v>
      </c>
      <c r="AC462" s="148"/>
      <c r="AD462" s="148"/>
      <c r="AE462" s="149"/>
      <c r="AF462" s="147"/>
      <c r="AG462" s="148"/>
      <c r="AH462" s="148"/>
      <c r="AI462" s="149"/>
      <c r="AJ462" s="147">
        <f t="array" ref="AJ462">SUM(IF('SAP report test'!$A$2:$A$2298=$A462,IF('SAP report test'!$D$2:$D$2298="CI03",'SAP report test'!$N$2:$N$2298)))+SUMIF(Balances!$A$7:$A$313,$A462,Balances!$V$7:$V$313)</f>
        <v>0</v>
      </c>
      <c r="AK462" s="148"/>
      <c r="AL462" s="148"/>
      <c r="AM462" s="149"/>
      <c r="AN462" s="147">
        <f>SUMIF(Balances!$A$5:$A$313,$A462,Balances!$O$5:$O$313)-SUMIF(Funding!$A$6:$A$294,$A462,Funding!$K$6:$K$294)</f>
        <v>0</v>
      </c>
      <c r="AO462" s="148"/>
      <c r="AP462" s="148"/>
      <c r="AQ462" s="149"/>
      <c r="AS462" s="23">
        <f>SUM(D462:AQ463)</f>
        <v>0</v>
      </c>
      <c r="AT462" s="42"/>
      <c r="AU462" s="23">
        <f>SUM(AS462:AT462)</f>
        <v>0</v>
      </c>
      <c r="AW462" s="23">
        <f>SUM(AN462:AQ463)</f>
        <v>0</v>
      </c>
      <c r="AX462" s="23">
        <f>SUM(H462:K463)</f>
        <v>0</v>
      </c>
      <c r="AY462" s="23">
        <f>SUM(L462:O463)</f>
        <v>0</v>
      </c>
      <c r="AZ462" s="23">
        <f>SUM(P462:S463)</f>
        <v>0</v>
      </c>
      <c r="BA462" s="23">
        <f>SUM(T462:W463)</f>
        <v>0</v>
      </c>
      <c r="BB462" s="23">
        <f>SUM(X462:AA463)</f>
        <v>0</v>
      </c>
      <c r="BC462" s="23">
        <f>SUM(AB462:AE463)</f>
        <v>0</v>
      </c>
      <c r="BD462" s="23">
        <f>SUM(AF462:AI463)</f>
        <v>0</v>
      </c>
      <c r="BE462" s="23">
        <f>SUM(AJ462:AM463)</f>
        <v>0</v>
      </c>
      <c r="BF462" s="23">
        <f>SUM(AW462:BE462)</f>
        <v>0</v>
      </c>
      <c r="BG462" s="23">
        <f>SUM(AS462-BF462)</f>
        <v>0</v>
      </c>
      <c r="BH462" s="23">
        <f>SUM(AW462:BD462)</f>
        <v>0</v>
      </c>
      <c r="BJ462" s="23">
        <f t="shared" si="188"/>
        <v>0</v>
      </c>
      <c r="BK462" s="23">
        <f t="shared" si="189"/>
        <v>0</v>
      </c>
      <c r="BL462" s="23">
        <f t="shared" si="190"/>
        <v>0</v>
      </c>
      <c r="BM462" s="23">
        <f t="shared" si="191"/>
        <v>0</v>
      </c>
      <c r="BN462" s="23">
        <f t="shared" si="192"/>
        <v>0</v>
      </c>
      <c r="BO462" s="23">
        <f t="shared" si="193"/>
        <v>0</v>
      </c>
      <c r="BP462" s="23">
        <f t="shared" si="194"/>
        <v>0</v>
      </c>
      <c r="BQ462" s="23">
        <f t="shared" si="195"/>
        <v>0</v>
      </c>
      <c r="BR462" s="23">
        <f t="shared" si="207"/>
        <v>0</v>
      </c>
      <c r="BS462" s="23">
        <f t="shared" si="208"/>
        <v>0</v>
      </c>
      <c r="BT462" s="23">
        <f t="shared" si="209"/>
        <v>0</v>
      </c>
      <c r="BX462" s="73">
        <v>3838</v>
      </c>
      <c r="BY462" s="25" t="s">
        <v>963</v>
      </c>
      <c r="BZ462" s="23">
        <f t="shared" si="196"/>
        <v>0</v>
      </c>
      <c r="CA462" s="130">
        <f t="shared" si="197"/>
        <v>0</v>
      </c>
      <c r="CB462" s="156">
        <f t="shared" si="198"/>
        <v>0</v>
      </c>
      <c r="CC462" s="156">
        <f t="shared" si="199"/>
        <v>0</v>
      </c>
      <c r="CD462" s="156">
        <f t="shared" si="200"/>
        <v>0</v>
      </c>
      <c r="CE462" s="156">
        <f t="shared" si="201"/>
        <v>0</v>
      </c>
      <c r="CG462" s="156">
        <f t="shared" si="202"/>
        <v>0</v>
      </c>
      <c r="CH462" s="156">
        <f t="shared" si="203"/>
        <v>0</v>
      </c>
      <c r="CJ462" s="204" t="str">
        <f t="shared" si="204"/>
        <v>ok</v>
      </c>
      <c r="CK462" s="205">
        <f t="shared" si="186"/>
        <v>0</v>
      </c>
      <c r="CL462">
        <f t="shared" si="210"/>
        <v>0</v>
      </c>
      <c r="CN462" s="216">
        <f t="shared" si="205"/>
        <v>0</v>
      </c>
      <c r="CO462" s="216">
        <f t="shared" si="206"/>
        <v>0</v>
      </c>
      <c r="CP462" s="216">
        <f t="shared" si="185"/>
        <v>0</v>
      </c>
      <c r="CQ462" s="156">
        <f t="shared" si="187"/>
        <v>0</v>
      </c>
    </row>
    <row r="463" spans="1:95" x14ac:dyDescent="0.2">
      <c r="A463" s="73">
        <v>3838</v>
      </c>
      <c r="B463" s="25" t="s">
        <v>963</v>
      </c>
      <c r="C463" s="25" t="s">
        <v>703</v>
      </c>
      <c r="D463" s="78">
        <f t="array" ref="D463">SUM(IF('SAP report test'!$A$2:$A$2298=$A463,IF('SAP report test'!$D$2:$D$2298=D$3,'SAP report test'!$N$2:$N$2298)))-SUM(H463,L463,P463,T463,X463,AB463,AF463,AJ463,AN463)</f>
        <v>0</v>
      </c>
      <c r="E463" s="78">
        <f t="array" ref="E463">SUM(IF('SAP report test'!$A$2:$A$2298=$A463,IF('SAP report test'!$D$2:$D$2298=E$3,'SAP report test'!$N$2:$N$2298)))-SUM(I463,M463,Q463,U463,Y463,AC463,AG463,AK463,AO463)</f>
        <v>0</v>
      </c>
      <c r="F463" s="78">
        <f t="array" ref="F463">SUM(IF('SAP report test'!$A$2:$A$2298=$A463,IF('SAP report test'!$D$2:$D$2298=F$3,'SAP report test'!$N$2:$N$2298)))-SUM(J463,N463,R463,V463,Z463,AD463,AH463,AL463,AP463)</f>
        <v>0</v>
      </c>
      <c r="G463" s="78">
        <f t="array" ref="G463">SUM(IF('SAP report test'!$A$2:$A$2298=$A463,IF('SAP report test'!$D$2:$D$2298=G$3,'SAP report test'!$N$2:$N$2298)))-SUM(K463,O463,S463,W463,AA463,AE463,AI463,AM463,AQ463)</f>
        <v>0</v>
      </c>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S463" s="23"/>
      <c r="AT463" s="42"/>
      <c r="BJ463" s="23">
        <f t="shared" si="188"/>
        <v>0</v>
      </c>
      <c r="BK463" s="23">
        <f t="shared" si="189"/>
        <v>0</v>
      </c>
      <c r="BL463" s="23">
        <f t="shared" si="190"/>
        <v>0</v>
      </c>
      <c r="BM463" s="23">
        <f t="shared" si="191"/>
        <v>0</v>
      </c>
      <c r="BN463" s="23">
        <f t="shared" si="192"/>
        <v>0</v>
      </c>
      <c r="BO463" s="23">
        <f t="shared" si="193"/>
        <v>0</v>
      </c>
      <c r="BP463" s="23">
        <f t="shared" si="194"/>
        <v>0</v>
      </c>
      <c r="BQ463" s="23">
        <f t="shared" si="195"/>
        <v>0</v>
      </c>
      <c r="BR463" s="23">
        <f t="shared" si="207"/>
        <v>0</v>
      </c>
      <c r="BS463" s="23">
        <f t="shared" si="208"/>
        <v>0</v>
      </c>
      <c r="BT463" s="23">
        <f t="shared" si="209"/>
        <v>0</v>
      </c>
      <c r="BX463" s="73">
        <v>3838</v>
      </c>
      <c r="BY463" s="25" t="s">
        <v>963</v>
      </c>
      <c r="BZ463" s="23">
        <f t="shared" si="196"/>
        <v>0</v>
      </c>
      <c r="CA463" s="130">
        <f t="shared" si="197"/>
        <v>0</v>
      </c>
      <c r="CB463" s="156">
        <f t="shared" si="198"/>
        <v>0</v>
      </c>
      <c r="CC463" s="156">
        <f t="shared" si="199"/>
        <v>0</v>
      </c>
      <c r="CD463" s="156">
        <f t="shared" si="200"/>
        <v>0</v>
      </c>
      <c r="CE463" s="156">
        <f t="shared" si="201"/>
        <v>0</v>
      </c>
      <c r="CG463" s="156">
        <f t="shared" si="202"/>
        <v>0</v>
      </c>
      <c r="CH463" s="156">
        <f t="shared" si="203"/>
        <v>0</v>
      </c>
      <c r="CJ463" s="204" t="str">
        <f t="shared" si="204"/>
        <v>ok</v>
      </c>
      <c r="CK463" s="205">
        <f t="shared" si="186"/>
        <v>0</v>
      </c>
      <c r="CL463">
        <f t="shared" si="210"/>
        <v>0</v>
      </c>
      <c r="CN463" s="216">
        <f t="shared" si="205"/>
        <v>0</v>
      </c>
      <c r="CO463" s="216">
        <f t="shared" si="206"/>
        <v>0</v>
      </c>
      <c r="CP463" s="216">
        <f t="shared" si="185"/>
        <v>0</v>
      </c>
      <c r="CQ463" s="156">
        <f t="shared" si="187"/>
        <v>0</v>
      </c>
    </row>
    <row r="464" spans="1:95" x14ac:dyDescent="0.2">
      <c r="A464" s="73">
        <v>3839</v>
      </c>
      <c r="B464" s="25" t="s">
        <v>964</v>
      </c>
      <c r="C464" s="25" t="s">
        <v>702</v>
      </c>
      <c r="D464" s="78"/>
      <c r="E464" s="78"/>
      <c r="F464" s="78"/>
      <c r="G464" s="78"/>
      <c r="H464" s="147">
        <f t="array" ref="H464">SUM(IF('SAP report test'!$A$2:$A$2298=$A464,IF('SAP report test'!$D$2:$D$2298="CI04",'SAP report test'!$N$2:$N$2298)))</f>
        <v>0</v>
      </c>
      <c r="I464" s="148"/>
      <c r="J464" s="148"/>
      <c r="K464" s="149"/>
      <c r="L464" s="147">
        <f>SUMIF(Balances!$A$5:$A$313,$A464,Balances!$P$5:$P$313)-SUMIF(Funding!$A$6:$A$294,$A464,Funding!$D$6:$D$294)</f>
        <v>0</v>
      </c>
      <c r="M464" s="148"/>
      <c r="N464" s="148"/>
      <c r="O464" s="149"/>
      <c r="P464" s="147">
        <f>SUMIF(Balances!$A$5:$A$313,$A464,Balances!$Q$5:$Q$313)-SUMIF(Funding!$A$6:$A$294,$A464,Funding!$E$6:$E$294)</f>
        <v>0</v>
      </c>
      <c r="Q464" s="148"/>
      <c r="R464" s="148"/>
      <c r="S464" s="149"/>
      <c r="T464" s="147">
        <f>SUMIF(Balances!$A$5:$A$313,$A464,Balances!$R$5:$R$313)-SUMIF(Funding!$A$6:$A$294,$A464,Funding!$F$6:$F$294)</f>
        <v>0</v>
      </c>
      <c r="U464" s="148"/>
      <c r="V464" s="148"/>
      <c r="W464" s="149"/>
      <c r="X464" s="147">
        <f>SUMIF(Balances!$A$7:$A$313,$A464,Balances!$S$7:$S$313)</f>
        <v>0</v>
      </c>
      <c r="Y464" s="148"/>
      <c r="Z464" s="148"/>
      <c r="AA464" s="149"/>
      <c r="AB464" s="147">
        <f>SUMIF(Balances!$A$7:$A$313,$A464,Balances!$T$7:$T$313)</f>
        <v>0</v>
      </c>
      <c r="AC464" s="148"/>
      <c r="AD464" s="148"/>
      <c r="AE464" s="149"/>
      <c r="AF464" s="147"/>
      <c r="AG464" s="148"/>
      <c r="AH464" s="148"/>
      <c r="AI464" s="149"/>
      <c r="AJ464" s="147">
        <f t="array" ref="AJ464">SUM(IF('SAP report test'!$A$2:$A$2298=$A464,IF('SAP report test'!$D$2:$D$2298="CI03",'SAP report test'!$N$2:$N$2298)))+SUMIF(Balances!$A$7:$A$313,$A464,Balances!$V$7:$V$313)</f>
        <v>0</v>
      </c>
      <c r="AK464" s="148"/>
      <c r="AL464" s="148"/>
      <c r="AM464" s="149"/>
      <c r="AN464" s="147">
        <f>SUMIF(Balances!$A$5:$A$313,$A464,Balances!$O$5:$O$313)-SUMIF(Funding!$A$6:$A$294,$A464,Funding!$K$6:$K$294)</f>
        <v>0</v>
      </c>
      <c r="AO464" s="148"/>
      <c r="AP464" s="148"/>
      <c r="AQ464" s="149"/>
      <c r="AS464" s="23">
        <f>SUM(D464:AQ465)</f>
        <v>0</v>
      </c>
      <c r="AT464" s="42"/>
      <c r="AU464" s="23">
        <f>SUM(AS464:AT464)</f>
        <v>0</v>
      </c>
      <c r="AW464" s="23">
        <f>SUM(AN464:AQ465)</f>
        <v>0</v>
      </c>
      <c r="AX464" s="23">
        <f>SUM(H464:K465)</f>
        <v>0</v>
      </c>
      <c r="AY464" s="23">
        <f>SUM(L464:O465)</f>
        <v>0</v>
      </c>
      <c r="AZ464" s="23">
        <f>SUM(P464:S465)</f>
        <v>0</v>
      </c>
      <c r="BA464" s="23">
        <f>SUM(T464:W465)</f>
        <v>0</v>
      </c>
      <c r="BB464" s="23">
        <f>SUM(X464:AA465)</f>
        <v>0</v>
      </c>
      <c r="BC464" s="23">
        <f>SUM(AB464:AE465)</f>
        <v>0</v>
      </c>
      <c r="BD464" s="23">
        <f>SUM(AF464:AI465)</f>
        <v>0</v>
      </c>
      <c r="BE464" s="23">
        <f>SUM(AJ464:AM465)</f>
        <v>0</v>
      </c>
      <c r="BF464" s="23">
        <f>SUM(AW464:BE464)</f>
        <v>0</v>
      </c>
      <c r="BG464" s="23">
        <f>SUM(AS464-BF464)</f>
        <v>0</v>
      </c>
      <c r="BH464" s="23">
        <f>SUM(AW464:BD464)</f>
        <v>0</v>
      </c>
      <c r="BJ464" s="23">
        <f t="shared" si="188"/>
        <v>0</v>
      </c>
      <c r="BK464" s="23">
        <f t="shared" si="189"/>
        <v>0</v>
      </c>
      <c r="BL464" s="23">
        <f t="shared" si="190"/>
        <v>0</v>
      </c>
      <c r="BM464" s="23">
        <f t="shared" si="191"/>
        <v>0</v>
      </c>
      <c r="BN464" s="23">
        <f t="shared" si="192"/>
        <v>0</v>
      </c>
      <c r="BO464" s="23">
        <f t="shared" si="193"/>
        <v>0</v>
      </c>
      <c r="BP464" s="23">
        <f t="shared" si="194"/>
        <v>0</v>
      </c>
      <c r="BQ464" s="23">
        <f t="shared" si="195"/>
        <v>0</v>
      </c>
      <c r="BR464" s="23">
        <f t="shared" si="207"/>
        <v>0</v>
      </c>
      <c r="BS464" s="23">
        <f t="shared" si="208"/>
        <v>0</v>
      </c>
      <c r="BT464" s="23">
        <f t="shared" si="209"/>
        <v>0</v>
      </c>
      <c r="BX464" s="73">
        <v>3839</v>
      </c>
      <c r="BY464" s="25" t="s">
        <v>964</v>
      </c>
      <c r="BZ464" s="23">
        <f t="shared" si="196"/>
        <v>0</v>
      </c>
      <c r="CA464" s="130">
        <f t="shared" si="197"/>
        <v>0</v>
      </c>
      <c r="CB464" s="156">
        <f t="shared" si="198"/>
        <v>0</v>
      </c>
      <c r="CC464" s="156">
        <f t="shared" si="199"/>
        <v>0</v>
      </c>
      <c r="CD464" s="156">
        <f t="shared" si="200"/>
        <v>0</v>
      </c>
      <c r="CE464" s="156">
        <f t="shared" si="201"/>
        <v>0</v>
      </c>
      <c r="CG464" s="156">
        <f t="shared" si="202"/>
        <v>0</v>
      </c>
      <c r="CH464" s="156">
        <f t="shared" si="203"/>
        <v>0</v>
      </c>
      <c r="CJ464" s="204" t="str">
        <f t="shared" si="204"/>
        <v>ok</v>
      </c>
      <c r="CK464" s="205">
        <f t="shared" si="186"/>
        <v>0</v>
      </c>
      <c r="CL464">
        <f t="shared" si="210"/>
        <v>0</v>
      </c>
      <c r="CN464" s="216">
        <f t="shared" si="205"/>
        <v>0</v>
      </c>
      <c r="CO464" s="216">
        <f t="shared" si="206"/>
        <v>0</v>
      </c>
      <c r="CP464" s="216">
        <f t="shared" si="185"/>
        <v>0</v>
      </c>
      <c r="CQ464" s="156">
        <f t="shared" si="187"/>
        <v>0</v>
      </c>
    </row>
    <row r="465" spans="1:95" x14ac:dyDescent="0.2">
      <c r="A465" s="73">
        <v>3839</v>
      </c>
      <c r="B465" s="25" t="s">
        <v>964</v>
      </c>
      <c r="C465" s="25" t="s">
        <v>703</v>
      </c>
      <c r="D465" s="78">
        <f t="array" ref="D465">SUM(IF('SAP report test'!$A$2:$A$2298=$A465,IF('SAP report test'!$D$2:$D$2298=D$3,'SAP report test'!$N$2:$N$2298)))-SUM(H465,L465,P465,T465,X465,AB465,AF465,AJ465,AN465)</f>
        <v>0</v>
      </c>
      <c r="E465" s="78">
        <f t="array" ref="E465">SUM(IF('SAP report test'!$A$2:$A$2298=$A465,IF('SAP report test'!$D$2:$D$2298=E$3,'SAP report test'!$N$2:$N$2298)))-SUM(I465,M465,Q465,U465,Y465,AC465,AG465,AK465,AO465)</f>
        <v>0</v>
      </c>
      <c r="F465" s="78">
        <f t="array" ref="F465">SUM(IF('SAP report test'!$A$2:$A$2298=$A465,IF('SAP report test'!$D$2:$D$2298=F$3,'SAP report test'!$N$2:$N$2298)))-SUM(J465,N465,R465,V465,Z465,AD465,AH465,AL465,AP465)</f>
        <v>0</v>
      </c>
      <c r="G465" s="78">
        <f t="array" ref="G465">SUM(IF('SAP report test'!$A$2:$A$2298=$A465,IF('SAP report test'!$D$2:$D$2298=G$3,'SAP report test'!$N$2:$N$2298)))-SUM(K465,O465,S465,W465,AA465,AE465,AI465,AM465,AQ465)</f>
        <v>0</v>
      </c>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S465" s="23"/>
      <c r="AT465" s="42"/>
      <c r="BJ465" s="23">
        <f t="shared" si="188"/>
        <v>0</v>
      </c>
      <c r="BK465" s="23">
        <f t="shared" si="189"/>
        <v>0</v>
      </c>
      <c r="BL465" s="23">
        <f t="shared" si="190"/>
        <v>0</v>
      </c>
      <c r="BM465" s="23">
        <f t="shared" si="191"/>
        <v>0</v>
      </c>
      <c r="BN465" s="23">
        <f t="shared" si="192"/>
        <v>0</v>
      </c>
      <c r="BO465" s="23">
        <f t="shared" si="193"/>
        <v>0</v>
      </c>
      <c r="BP465" s="23">
        <f t="shared" si="194"/>
        <v>0</v>
      </c>
      <c r="BQ465" s="23">
        <f t="shared" si="195"/>
        <v>0</v>
      </c>
      <c r="BR465" s="23">
        <f t="shared" si="207"/>
        <v>0</v>
      </c>
      <c r="BS465" s="23">
        <f t="shared" si="208"/>
        <v>0</v>
      </c>
      <c r="BT465" s="23">
        <f t="shared" si="209"/>
        <v>0</v>
      </c>
      <c r="BX465" s="73">
        <v>3839</v>
      </c>
      <c r="BY465" s="25" t="s">
        <v>964</v>
      </c>
      <c r="BZ465" s="23">
        <f t="shared" si="196"/>
        <v>0</v>
      </c>
      <c r="CA465" s="130">
        <f t="shared" si="197"/>
        <v>0</v>
      </c>
      <c r="CB465" s="156">
        <f t="shared" si="198"/>
        <v>0</v>
      </c>
      <c r="CC465" s="156">
        <f t="shared" si="199"/>
        <v>0</v>
      </c>
      <c r="CD465" s="156">
        <f t="shared" si="200"/>
        <v>0</v>
      </c>
      <c r="CE465" s="156">
        <f t="shared" si="201"/>
        <v>0</v>
      </c>
      <c r="CG465" s="156">
        <f t="shared" si="202"/>
        <v>0</v>
      </c>
      <c r="CH465" s="156">
        <f t="shared" si="203"/>
        <v>0</v>
      </c>
      <c r="CJ465" s="204" t="str">
        <f t="shared" si="204"/>
        <v>ok</v>
      </c>
      <c r="CK465" s="205">
        <f t="shared" si="186"/>
        <v>0</v>
      </c>
      <c r="CL465">
        <f t="shared" si="210"/>
        <v>0</v>
      </c>
      <c r="CN465" s="216">
        <f t="shared" si="205"/>
        <v>0</v>
      </c>
      <c r="CO465" s="216">
        <f t="shared" si="206"/>
        <v>0</v>
      </c>
      <c r="CP465" s="216">
        <f t="shared" si="185"/>
        <v>0</v>
      </c>
      <c r="CQ465" s="156">
        <f t="shared" si="187"/>
        <v>0</v>
      </c>
    </row>
    <row r="466" spans="1:95" x14ac:dyDescent="0.2">
      <c r="A466" s="73">
        <v>3842</v>
      </c>
      <c r="B466" s="25" t="s">
        <v>965</v>
      </c>
      <c r="C466" s="25" t="s">
        <v>702</v>
      </c>
      <c r="D466" s="78"/>
      <c r="E466" s="78"/>
      <c r="F466" s="78"/>
      <c r="G466" s="78"/>
      <c r="H466" s="147">
        <f t="array" ref="H466">SUM(IF('SAP report test'!$A$2:$A$2298=$A466,IF('SAP report test'!$D$2:$D$2298="CI04",'SAP report test'!$N$2:$N$2298)))</f>
        <v>0</v>
      </c>
      <c r="I466" s="148"/>
      <c r="J466" s="148"/>
      <c r="K466" s="149"/>
      <c r="L466" s="147">
        <f>SUMIF(Balances!$A$5:$A$313,$A466,Balances!$P$5:$P$313)-SUMIF(Funding!$A$6:$A$294,$A466,Funding!$D$6:$D$294)</f>
        <v>0</v>
      </c>
      <c r="M466" s="148"/>
      <c r="N466" s="148"/>
      <c r="O466" s="149"/>
      <c r="P466" s="147">
        <f>SUMIF(Balances!$A$5:$A$313,$A466,Balances!$Q$5:$Q$313)-SUMIF(Funding!$A$6:$A$294,$A466,Funding!$E$6:$E$294)</f>
        <v>0</v>
      </c>
      <c r="Q466" s="148"/>
      <c r="R466" s="148"/>
      <c r="S466" s="149"/>
      <c r="T466" s="147">
        <f>SUMIF(Balances!$A$5:$A$313,$A466,Balances!$R$5:$R$313)-SUMIF(Funding!$A$6:$A$294,$A466,Funding!$F$6:$F$294)</f>
        <v>0</v>
      </c>
      <c r="U466" s="148"/>
      <c r="V466" s="148"/>
      <c r="W466" s="149"/>
      <c r="X466" s="147">
        <f>SUMIF(Balances!$A$7:$A$313,$A466,Balances!$S$7:$S$313)</f>
        <v>0</v>
      </c>
      <c r="Y466" s="148"/>
      <c r="Z466" s="148"/>
      <c r="AA466" s="149"/>
      <c r="AB466" s="147">
        <f>SUMIF(Balances!$A$7:$A$313,$A466,Balances!$T$7:$T$313)</f>
        <v>0</v>
      </c>
      <c r="AC466" s="148"/>
      <c r="AD466" s="148"/>
      <c r="AE466" s="149"/>
      <c r="AF466" s="147"/>
      <c r="AG466" s="148"/>
      <c r="AH466" s="148"/>
      <c r="AI466" s="149"/>
      <c r="AJ466" s="147">
        <f t="array" ref="AJ466">SUM(IF('SAP report test'!$A$2:$A$2298=$A466,IF('SAP report test'!$D$2:$D$2298="CI03",'SAP report test'!$N$2:$N$2298)))+SUMIF(Balances!$A$7:$A$313,$A466,Balances!$V$7:$V$313)</f>
        <v>0</v>
      </c>
      <c r="AK466" s="148"/>
      <c r="AL466" s="148"/>
      <c r="AM466" s="149"/>
      <c r="AN466" s="147">
        <f>SUMIF(Balances!$A$5:$A$313,$A466,Balances!$O$5:$O$313)-SUMIF(Funding!$A$6:$A$294,$A466,Funding!$K$6:$K$294)</f>
        <v>0</v>
      </c>
      <c r="AO466" s="148"/>
      <c r="AP466" s="148"/>
      <c r="AQ466" s="149"/>
      <c r="AS466" s="23">
        <f>SUM(D466:AQ467)</f>
        <v>0</v>
      </c>
      <c r="AT466" s="42"/>
      <c r="AU466" s="23">
        <f>SUM(AS466:AT466)</f>
        <v>0</v>
      </c>
      <c r="AW466" s="23">
        <f>SUM(AN466:AQ467)</f>
        <v>0</v>
      </c>
      <c r="AX466" s="23">
        <f>SUM(H466:K467)</f>
        <v>0</v>
      </c>
      <c r="AY466" s="23">
        <f>SUM(L466:O467)</f>
        <v>0</v>
      </c>
      <c r="AZ466" s="23">
        <f>SUM(P466:S467)</f>
        <v>0</v>
      </c>
      <c r="BA466" s="23">
        <f>SUM(T466:W467)</f>
        <v>0</v>
      </c>
      <c r="BB466" s="23">
        <f>SUM(X466:AA467)</f>
        <v>0</v>
      </c>
      <c r="BC466" s="23">
        <f>SUM(AB466:AE467)</f>
        <v>0</v>
      </c>
      <c r="BD466" s="23">
        <f>SUM(AF466:AI467)</f>
        <v>0</v>
      </c>
      <c r="BE466" s="23">
        <f>SUM(AJ466:AM467)</f>
        <v>0</v>
      </c>
      <c r="BF466" s="23">
        <f>SUM(AW466:BE466)</f>
        <v>0</v>
      </c>
      <c r="BG466" s="23">
        <f>SUM(AS466-BF466)</f>
        <v>0</v>
      </c>
      <c r="BH466" s="23">
        <f>SUM(AW466:BD466)</f>
        <v>0</v>
      </c>
      <c r="BJ466" s="23">
        <f t="shared" si="188"/>
        <v>0</v>
      </c>
      <c r="BK466" s="23">
        <f t="shared" si="189"/>
        <v>0</v>
      </c>
      <c r="BL466" s="23">
        <f t="shared" si="190"/>
        <v>0</v>
      </c>
      <c r="BM466" s="23">
        <f t="shared" si="191"/>
        <v>0</v>
      </c>
      <c r="BN466" s="23">
        <f t="shared" si="192"/>
        <v>0</v>
      </c>
      <c r="BO466" s="23">
        <f t="shared" si="193"/>
        <v>0</v>
      </c>
      <c r="BP466" s="23">
        <f t="shared" si="194"/>
        <v>0</v>
      </c>
      <c r="BQ466" s="23">
        <f t="shared" si="195"/>
        <v>0</v>
      </c>
      <c r="BR466" s="23">
        <f t="shared" si="207"/>
        <v>0</v>
      </c>
      <c r="BS466" s="23">
        <f t="shared" si="208"/>
        <v>0</v>
      </c>
      <c r="BT466" s="23">
        <f t="shared" si="209"/>
        <v>0</v>
      </c>
      <c r="BX466" s="73">
        <v>3842</v>
      </c>
      <c r="BY466" s="25" t="s">
        <v>965</v>
      </c>
      <c r="BZ466" s="23">
        <f t="shared" si="196"/>
        <v>0</v>
      </c>
      <c r="CA466" s="130">
        <f t="shared" si="197"/>
        <v>0</v>
      </c>
      <c r="CB466" s="156">
        <f t="shared" si="198"/>
        <v>0</v>
      </c>
      <c r="CC466" s="156">
        <f t="shared" si="199"/>
        <v>0</v>
      </c>
      <c r="CD466" s="156">
        <f t="shared" si="200"/>
        <v>0</v>
      </c>
      <c r="CE466" s="156">
        <f t="shared" si="201"/>
        <v>0</v>
      </c>
      <c r="CG466" s="156">
        <f t="shared" si="202"/>
        <v>0</v>
      </c>
      <c r="CH466" s="156">
        <f t="shared" si="203"/>
        <v>0</v>
      </c>
      <c r="CJ466" s="204" t="str">
        <f t="shared" si="204"/>
        <v>ok</v>
      </c>
      <c r="CK466" s="205">
        <f t="shared" si="186"/>
        <v>0</v>
      </c>
      <c r="CL466">
        <f t="shared" si="210"/>
        <v>0</v>
      </c>
      <c r="CN466" s="216">
        <f t="shared" si="205"/>
        <v>0</v>
      </c>
      <c r="CO466" s="216">
        <f t="shared" si="206"/>
        <v>0</v>
      </c>
      <c r="CP466" s="216">
        <f t="shared" si="185"/>
        <v>0</v>
      </c>
      <c r="CQ466" s="156">
        <f t="shared" si="187"/>
        <v>0</v>
      </c>
    </row>
    <row r="467" spans="1:95" x14ac:dyDescent="0.2">
      <c r="A467" s="73">
        <v>3842</v>
      </c>
      <c r="B467" s="25" t="s">
        <v>965</v>
      </c>
      <c r="C467" s="25" t="s">
        <v>703</v>
      </c>
      <c r="D467" s="78">
        <f t="array" ref="D467">SUM(IF('SAP report test'!$A$2:$A$2298=$A467,IF('SAP report test'!$D$2:$D$2298=D$3,'SAP report test'!$N$2:$N$2298)))-SUM(H467,L467,P467,T467,X467,AB467,AF467,AJ467,AN467)</f>
        <v>0</v>
      </c>
      <c r="E467" s="78">
        <f t="array" ref="E467">SUM(IF('SAP report test'!$A$2:$A$2298=$A467,IF('SAP report test'!$D$2:$D$2298=E$3,'SAP report test'!$N$2:$N$2298)))-SUM(I467,M467,Q467,U467,Y467,AC467,AG467,AK467,AO467)</f>
        <v>0</v>
      </c>
      <c r="F467" s="78">
        <f t="array" ref="F467">SUM(IF('SAP report test'!$A$2:$A$2298=$A467,IF('SAP report test'!$D$2:$D$2298=F$3,'SAP report test'!$N$2:$N$2298)))-SUM(J467,N467,R467,V467,Z467,AD467,AH467,AL467,AP467)</f>
        <v>0</v>
      </c>
      <c r="G467" s="78">
        <f t="array" ref="G467">SUM(IF('SAP report test'!$A$2:$A$2298=$A467,IF('SAP report test'!$D$2:$D$2298=G$3,'SAP report test'!$N$2:$N$2298)))-SUM(K467,O467,S467,W467,AA467,AE467,AI467,AM467,AQ467)</f>
        <v>0</v>
      </c>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S467" s="23"/>
      <c r="AT467" s="42"/>
      <c r="BJ467" s="23">
        <f t="shared" si="188"/>
        <v>0</v>
      </c>
      <c r="BK467" s="23">
        <f t="shared" si="189"/>
        <v>0</v>
      </c>
      <c r="BL467" s="23">
        <f t="shared" si="190"/>
        <v>0</v>
      </c>
      <c r="BM467" s="23">
        <f t="shared" si="191"/>
        <v>0</v>
      </c>
      <c r="BN467" s="23">
        <f t="shared" si="192"/>
        <v>0</v>
      </c>
      <c r="BO467" s="23">
        <f t="shared" si="193"/>
        <v>0</v>
      </c>
      <c r="BP467" s="23">
        <f t="shared" si="194"/>
        <v>0</v>
      </c>
      <c r="BQ467" s="23">
        <f t="shared" si="195"/>
        <v>0</v>
      </c>
      <c r="BR467" s="23">
        <f t="shared" si="207"/>
        <v>0</v>
      </c>
      <c r="BS467" s="23">
        <f t="shared" si="208"/>
        <v>0</v>
      </c>
      <c r="BT467" s="23">
        <f t="shared" si="209"/>
        <v>0</v>
      </c>
      <c r="BX467" s="73">
        <v>3842</v>
      </c>
      <c r="BY467" s="25" t="s">
        <v>965</v>
      </c>
      <c r="BZ467" s="23">
        <f t="shared" si="196"/>
        <v>0</v>
      </c>
      <c r="CA467" s="130">
        <f t="shared" si="197"/>
        <v>0</v>
      </c>
      <c r="CB467" s="156">
        <f t="shared" si="198"/>
        <v>0</v>
      </c>
      <c r="CC467" s="156">
        <f t="shared" si="199"/>
        <v>0</v>
      </c>
      <c r="CD467" s="156">
        <f t="shared" si="200"/>
        <v>0</v>
      </c>
      <c r="CE467" s="156">
        <f t="shared" si="201"/>
        <v>0</v>
      </c>
      <c r="CG467" s="156">
        <f t="shared" si="202"/>
        <v>0</v>
      </c>
      <c r="CH467" s="156">
        <f t="shared" si="203"/>
        <v>0</v>
      </c>
      <c r="CJ467" s="204" t="str">
        <f t="shared" si="204"/>
        <v>ok</v>
      </c>
      <c r="CK467" s="205">
        <f t="shared" si="186"/>
        <v>0</v>
      </c>
      <c r="CL467">
        <f t="shared" si="210"/>
        <v>0</v>
      </c>
      <c r="CN467" s="216">
        <f t="shared" si="205"/>
        <v>0</v>
      </c>
      <c r="CO467" s="216">
        <f t="shared" si="206"/>
        <v>0</v>
      </c>
      <c r="CP467" s="216">
        <f t="shared" si="185"/>
        <v>0</v>
      </c>
      <c r="CQ467" s="156">
        <f t="shared" si="187"/>
        <v>0</v>
      </c>
    </row>
    <row r="468" spans="1:95" x14ac:dyDescent="0.2">
      <c r="A468" s="73">
        <v>3850</v>
      </c>
      <c r="B468" s="25" t="s">
        <v>1148</v>
      </c>
      <c r="C468" s="25" t="s">
        <v>702</v>
      </c>
      <c r="D468" s="78"/>
      <c r="E468" s="78"/>
      <c r="F468" s="78"/>
      <c r="G468" s="78"/>
      <c r="H468" s="147">
        <f t="array" ref="H468">SUM(IF('SAP report test'!$A$2:$A$2298=$A468,IF('SAP report test'!$D$2:$D$2298="CI04",'SAP report test'!$N$2:$N$2298)))</f>
        <v>0</v>
      </c>
      <c r="I468" s="148"/>
      <c r="J468" s="148"/>
      <c r="K468" s="149"/>
      <c r="L468" s="147">
        <f>SUMIF(Balances!$A$5:$A$313,$A468,Balances!$P$5:$P$313)-SUMIF(Funding!$A$6:$A$294,$A468,Funding!$D$6:$D$294)</f>
        <v>0</v>
      </c>
      <c r="M468" s="148"/>
      <c r="N468" s="148"/>
      <c r="O468" s="149"/>
      <c r="P468" s="147">
        <f>SUMIF(Balances!$A$5:$A$313,$A468,Balances!$Q$5:$Q$313)-SUMIF(Funding!$A$6:$A$294,$A468,Funding!$E$6:$E$294)</f>
        <v>0</v>
      </c>
      <c r="Q468" s="148"/>
      <c r="R468" s="148"/>
      <c r="S468" s="149"/>
      <c r="T468" s="147">
        <f>SUMIF(Balances!$A$5:$A$313,$A468,Balances!$R$5:$R$313)-SUMIF(Funding!$A$6:$A$294,$A468,Funding!$F$6:$F$294)</f>
        <v>0</v>
      </c>
      <c r="U468" s="148"/>
      <c r="V468" s="148"/>
      <c r="W468" s="149"/>
      <c r="X468" s="147">
        <f>SUMIF(Balances!$A$7:$A$313,$A468,Balances!$S$7:$S$313)</f>
        <v>0</v>
      </c>
      <c r="Y468" s="148"/>
      <c r="Z468" s="148"/>
      <c r="AA468" s="149"/>
      <c r="AB468" s="147">
        <f>SUMIF(Balances!$A$7:$A$313,$A468,Balances!$T$7:$T$313)</f>
        <v>0</v>
      </c>
      <c r="AC468" s="148"/>
      <c r="AD468" s="148"/>
      <c r="AE468" s="149"/>
      <c r="AF468" s="147"/>
      <c r="AG468" s="148"/>
      <c r="AH468" s="148"/>
      <c r="AI468" s="149"/>
      <c r="AJ468" s="147">
        <f t="array" ref="AJ468">SUM(IF('SAP report test'!$A$2:$A$2298=$A468,IF('SAP report test'!$D$2:$D$2298="CI03",'SAP report test'!$N$2:$N$2298)))+SUMIF(Balances!$A$7:$A$313,$A468,Balances!$V$7:$V$313)</f>
        <v>0</v>
      </c>
      <c r="AK468" s="148"/>
      <c r="AL468" s="148"/>
      <c r="AM468" s="149"/>
      <c r="AN468" s="147">
        <f>SUMIF(Balances!$A$5:$A$313,$A468,Balances!$O$5:$O$313)-SUMIF(Funding!$A$6:$A$294,$A468,Funding!$K$6:$K$294)</f>
        <v>0</v>
      </c>
      <c r="AO468" s="148"/>
      <c r="AP468" s="148"/>
      <c r="AQ468" s="149"/>
      <c r="AS468" s="23">
        <f>SUM(D468:AQ469)</f>
        <v>0</v>
      </c>
      <c r="AT468" s="130"/>
      <c r="AU468" s="23">
        <f>SUM(AS468:AT468)</f>
        <v>0</v>
      </c>
      <c r="AW468" s="23">
        <f>SUM(AN468:AQ469)</f>
        <v>0</v>
      </c>
      <c r="AX468" s="23">
        <f>SUM(H468:K469)</f>
        <v>0</v>
      </c>
      <c r="AY468" s="23">
        <f>SUM(L468:O469)</f>
        <v>0</v>
      </c>
      <c r="AZ468" s="23">
        <f>SUM(P468:S469)</f>
        <v>0</v>
      </c>
      <c r="BA468" s="23">
        <f>SUM(T468:W469)</f>
        <v>0</v>
      </c>
      <c r="BB468" s="23">
        <f>SUM(X468:AA469)</f>
        <v>0</v>
      </c>
      <c r="BC468" s="23">
        <f>SUM(AB468:AE469)</f>
        <v>0</v>
      </c>
      <c r="BD468" s="23">
        <f>SUM(AF468:AI469)</f>
        <v>0</v>
      </c>
      <c r="BE468" s="23">
        <f>SUM(AJ468:AM469)</f>
        <v>0</v>
      </c>
      <c r="BF468" s="23">
        <f>SUM(AW468:BE468)</f>
        <v>0</v>
      </c>
      <c r="BG468" s="23">
        <f>SUM(AS468-BF468)</f>
        <v>0</v>
      </c>
      <c r="BH468" s="23">
        <f>SUM(AW468:BD468)</f>
        <v>0</v>
      </c>
      <c r="BJ468" s="23">
        <f t="shared" si="188"/>
        <v>0</v>
      </c>
      <c r="BK468" s="23">
        <f t="shared" si="189"/>
        <v>0</v>
      </c>
      <c r="BL468" s="23">
        <f t="shared" si="190"/>
        <v>0</v>
      </c>
      <c r="BM468" s="23">
        <f t="shared" si="191"/>
        <v>0</v>
      </c>
      <c r="BN468" s="23">
        <f t="shared" si="192"/>
        <v>0</v>
      </c>
      <c r="BO468" s="23">
        <f t="shared" si="193"/>
        <v>0</v>
      </c>
      <c r="BP468" s="23">
        <f t="shared" si="194"/>
        <v>0</v>
      </c>
      <c r="BQ468" s="23">
        <f t="shared" si="195"/>
        <v>0</v>
      </c>
      <c r="BR468" s="23">
        <f t="shared" si="207"/>
        <v>0</v>
      </c>
      <c r="BS468" s="23">
        <f t="shared" si="208"/>
        <v>0</v>
      </c>
      <c r="BT468" s="23">
        <f t="shared" si="209"/>
        <v>0</v>
      </c>
      <c r="BX468" s="73">
        <v>3850</v>
      </c>
      <c r="BY468" s="25" t="s">
        <v>1148</v>
      </c>
      <c r="BZ468" s="23">
        <f t="shared" si="196"/>
        <v>0</v>
      </c>
      <c r="CA468" s="130">
        <f t="shared" si="197"/>
        <v>0</v>
      </c>
      <c r="CB468" s="156">
        <f t="shared" si="198"/>
        <v>0</v>
      </c>
      <c r="CC468" s="156">
        <f t="shared" si="199"/>
        <v>0</v>
      </c>
      <c r="CD468" s="156">
        <f t="shared" si="200"/>
        <v>0</v>
      </c>
      <c r="CE468" s="156">
        <f t="shared" si="201"/>
        <v>0</v>
      </c>
      <c r="CG468" s="156">
        <f t="shared" si="202"/>
        <v>0</v>
      </c>
      <c r="CH468" s="156">
        <f t="shared" si="203"/>
        <v>0</v>
      </c>
      <c r="CJ468" s="204" t="str">
        <f t="shared" si="204"/>
        <v>ok</v>
      </c>
      <c r="CK468" s="205">
        <f t="shared" si="186"/>
        <v>0</v>
      </c>
      <c r="CL468">
        <f t="shared" si="210"/>
        <v>0</v>
      </c>
      <c r="CN468" s="216">
        <f t="shared" si="205"/>
        <v>0</v>
      </c>
      <c r="CO468" s="216">
        <f t="shared" si="206"/>
        <v>0</v>
      </c>
      <c r="CP468" s="216">
        <f t="shared" si="185"/>
        <v>0</v>
      </c>
      <c r="CQ468" s="156">
        <f t="shared" si="187"/>
        <v>0</v>
      </c>
    </row>
    <row r="469" spans="1:95" x14ac:dyDescent="0.2">
      <c r="A469" s="73">
        <v>3850</v>
      </c>
      <c r="B469" s="25" t="s">
        <v>1148</v>
      </c>
      <c r="C469" s="25" t="s">
        <v>703</v>
      </c>
      <c r="D469" s="78">
        <f t="array" ref="D469">SUM(IF('SAP report test'!$A$2:$A$2298=$A469,IF('SAP report test'!$D$2:$D$2298=D$3,'SAP report test'!$N$2:$N$2298)))-SUM(H469,L469,P469,T469,X469,AB469,AF469,AJ469,AN469)</f>
        <v>0</v>
      </c>
      <c r="E469" s="78">
        <f t="array" ref="E469">SUM(IF('SAP report test'!$A$2:$A$2298=$A469,IF('SAP report test'!$D$2:$D$2298=E$3,'SAP report test'!$N$2:$N$2298)))-SUM(I469,M469,Q469,U469,Y469,AC469,AG469,AK469,AO469)</f>
        <v>0</v>
      </c>
      <c r="F469" s="78">
        <f t="array" ref="F469">SUM(IF('SAP report test'!$A$2:$A$2298=$A469,IF('SAP report test'!$D$2:$D$2298=F$3,'SAP report test'!$N$2:$N$2298)))-SUM(J469,N469,R469,V469,Z469,AD469,AH469,AL469,AP469)</f>
        <v>0</v>
      </c>
      <c r="G469" s="78">
        <f t="array" ref="G469">SUM(IF('SAP report test'!$A$2:$A$2298=$A469,IF('SAP report test'!$D$2:$D$2298=G$3,'SAP report test'!$N$2:$N$2298)))-SUM(K469,O469,S469,W469,AA469,AE469,AI469,AM469,AQ469)</f>
        <v>0</v>
      </c>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S469" s="23"/>
      <c r="AT469" s="42"/>
      <c r="BJ469" s="23">
        <f t="shared" si="188"/>
        <v>0</v>
      </c>
      <c r="BK469" s="23">
        <f t="shared" si="189"/>
        <v>0</v>
      </c>
      <c r="BL469" s="23">
        <f t="shared" si="190"/>
        <v>0</v>
      </c>
      <c r="BM469" s="23">
        <f t="shared" si="191"/>
        <v>0</v>
      </c>
      <c r="BN469" s="23">
        <f t="shared" si="192"/>
        <v>0</v>
      </c>
      <c r="BO469" s="23">
        <f t="shared" si="193"/>
        <v>0</v>
      </c>
      <c r="BP469" s="23">
        <f t="shared" si="194"/>
        <v>0</v>
      </c>
      <c r="BQ469" s="23">
        <f t="shared" si="195"/>
        <v>0</v>
      </c>
      <c r="BR469" s="23">
        <f t="shared" si="207"/>
        <v>0</v>
      </c>
      <c r="BS469" s="23">
        <f t="shared" si="208"/>
        <v>0</v>
      </c>
      <c r="BT469" s="23">
        <f t="shared" si="209"/>
        <v>0</v>
      </c>
      <c r="BX469" s="73">
        <v>3850</v>
      </c>
      <c r="BY469" s="25" t="s">
        <v>1148</v>
      </c>
      <c r="BZ469" s="23">
        <f t="shared" si="196"/>
        <v>0</v>
      </c>
      <c r="CA469" s="130">
        <f t="shared" si="197"/>
        <v>0</v>
      </c>
      <c r="CB469" s="156">
        <f t="shared" si="198"/>
        <v>0</v>
      </c>
      <c r="CC469" s="156">
        <f t="shared" si="199"/>
        <v>0</v>
      </c>
      <c r="CD469" s="156">
        <f t="shared" si="200"/>
        <v>0</v>
      </c>
      <c r="CE469" s="156">
        <f t="shared" si="201"/>
        <v>0</v>
      </c>
      <c r="CG469" s="156">
        <f t="shared" si="202"/>
        <v>0</v>
      </c>
      <c r="CH469" s="156">
        <f t="shared" si="203"/>
        <v>0</v>
      </c>
      <c r="CJ469" s="204" t="str">
        <f t="shared" si="204"/>
        <v>ok</v>
      </c>
      <c r="CK469" s="205">
        <f t="shared" si="186"/>
        <v>0</v>
      </c>
      <c r="CL469">
        <f t="shared" si="210"/>
        <v>0</v>
      </c>
      <c r="CN469" s="216">
        <f t="shared" si="205"/>
        <v>0</v>
      </c>
      <c r="CO469" s="216">
        <f t="shared" si="206"/>
        <v>0</v>
      </c>
      <c r="CP469" s="216">
        <f t="shared" si="185"/>
        <v>0</v>
      </c>
      <c r="CQ469" s="156">
        <f t="shared" si="187"/>
        <v>0</v>
      </c>
    </row>
    <row r="470" spans="1:95" x14ac:dyDescent="0.2">
      <c r="A470" s="73">
        <v>3851</v>
      </c>
      <c r="B470" s="25" t="s">
        <v>1149</v>
      </c>
      <c r="C470" s="25" t="s">
        <v>702</v>
      </c>
      <c r="D470" s="78"/>
      <c r="E470" s="78"/>
      <c r="F470" s="78"/>
      <c r="G470" s="78"/>
      <c r="H470" s="147">
        <f t="array" ref="H470">SUM(IF('SAP report test'!$A$2:$A$2298=$A470,IF('SAP report test'!$D$2:$D$2298="CI04",'SAP report test'!$N$2:$N$2298)))</f>
        <v>0</v>
      </c>
      <c r="I470" s="148"/>
      <c r="J470" s="148"/>
      <c r="K470" s="149"/>
      <c r="L470" s="147">
        <f>SUMIF(Balances!$A$5:$A$313,$A470,Balances!$P$5:$P$313)-SUMIF(Funding!$A$6:$A$294,$A470,Funding!$D$6:$D$294)</f>
        <v>0</v>
      </c>
      <c r="M470" s="148"/>
      <c r="N470" s="148"/>
      <c r="O470" s="149"/>
      <c r="P470" s="147">
        <f>SUMIF(Balances!$A$5:$A$313,$A470,Balances!$Q$5:$Q$313)-SUMIF(Funding!$A$6:$A$294,$A470,Funding!$E$6:$E$294)</f>
        <v>0</v>
      </c>
      <c r="Q470" s="148"/>
      <c r="R470" s="148"/>
      <c r="S470" s="149"/>
      <c r="T470" s="147">
        <f>SUMIF(Balances!$A$5:$A$313,$A470,Balances!$R$5:$R$313)-SUMIF(Funding!$A$6:$A$294,$A470,Funding!$F$6:$F$294)</f>
        <v>0</v>
      </c>
      <c r="U470" s="148"/>
      <c r="V470" s="148"/>
      <c r="W470" s="149"/>
      <c r="X470" s="147">
        <f>SUMIF(Balances!$A$7:$A$313,$A470,Balances!$S$7:$S$313)</f>
        <v>0</v>
      </c>
      <c r="Y470" s="148"/>
      <c r="Z470" s="148"/>
      <c r="AA470" s="149"/>
      <c r="AB470" s="147">
        <f>SUMIF(Balances!$A$7:$A$313,$A470,Balances!$T$7:$T$313)</f>
        <v>0</v>
      </c>
      <c r="AC470" s="148"/>
      <c r="AD470" s="148"/>
      <c r="AE470" s="149"/>
      <c r="AF470" s="147"/>
      <c r="AG470" s="148"/>
      <c r="AH470" s="148"/>
      <c r="AI470" s="149"/>
      <c r="AJ470" s="147">
        <f t="array" ref="AJ470">SUM(IF('SAP report test'!$A$2:$A$2298=$A470,IF('SAP report test'!$D$2:$D$2298="CI03",'SAP report test'!$N$2:$N$2298)))+SUMIF(Balances!$A$7:$A$313,$A470,Balances!$V$7:$V$313)</f>
        <v>0</v>
      </c>
      <c r="AK470" s="148"/>
      <c r="AL470" s="148"/>
      <c r="AM470" s="149"/>
      <c r="AN470" s="147">
        <f>SUMIF(Balances!$A$5:$A$313,$A470,Balances!$O$5:$O$313)-SUMIF(Funding!$A$6:$A$294,$A470,Funding!$K$6:$K$294)</f>
        <v>0</v>
      </c>
      <c r="AO470" s="148"/>
      <c r="AP470" s="148"/>
      <c r="AQ470" s="149"/>
      <c r="AS470" s="23">
        <f>SUM(D470:AQ471)</f>
        <v>0</v>
      </c>
      <c r="AT470" s="42"/>
      <c r="AU470" s="23">
        <f>SUM(AS470:AT470)</f>
        <v>0</v>
      </c>
      <c r="AW470" s="23">
        <f>SUM(AN470:AQ471)</f>
        <v>0</v>
      </c>
      <c r="AX470" s="23">
        <f>SUM(H470:K471)</f>
        <v>0</v>
      </c>
      <c r="AY470" s="23">
        <f>SUM(L470:O471)</f>
        <v>0</v>
      </c>
      <c r="AZ470" s="23">
        <f>SUM(P470:S471)</f>
        <v>0</v>
      </c>
      <c r="BA470" s="23">
        <f>SUM(T470:W471)</f>
        <v>0</v>
      </c>
      <c r="BB470" s="23">
        <f>SUM(X470:AA471)</f>
        <v>0</v>
      </c>
      <c r="BC470" s="23">
        <f>SUM(AB470:AE471)</f>
        <v>0</v>
      </c>
      <c r="BD470" s="23">
        <f>SUM(AF470:AI471)</f>
        <v>0</v>
      </c>
      <c r="BE470" s="23">
        <f>SUM(AJ470:AM471)</f>
        <v>0</v>
      </c>
      <c r="BF470" s="23">
        <f>SUM(AW470:BE470)</f>
        <v>0</v>
      </c>
      <c r="BG470" s="23">
        <f>SUM(AS470-BF470)</f>
        <v>0</v>
      </c>
      <c r="BH470" s="23">
        <f>SUM(AW470:BD470)</f>
        <v>0</v>
      </c>
      <c r="BJ470" s="23">
        <f t="shared" si="188"/>
        <v>0</v>
      </c>
      <c r="BK470" s="23">
        <f t="shared" si="189"/>
        <v>0</v>
      </c>
      <c r="BL470" s="23">
        <f t="shared" si="190"/>
        <v>0</v>
      </c>
      <c r="BM470" s="23">
        <f t="shared" si="191"/>
        <v>0</v>
      </c>
      <c r="BN470" s="23">
        <f t="shared" si="192"/>
        <v>0</v>
      </c>
      <c r="BO470" s="23">
        <f t="shared" si="193"/>
        <v>0</v>
      </c>
      <c r="BP470" s="23">
        <f t="shared" si="194"/>
        <v>0</v>
      </c>
      <c r="BQ470" s="23">
        <f t="shared" si="195"/>
        <v>0</v>
      </c>
      <c r="BR470" s="23">
        <f t="shared" si="207"/>
        <v>0</v>
      </c>
      <c r="BS470" s="23">
        <f t="shared" si="208"/>
        <v>0</v>
      </c>
      <c r="BT470" s="23">
        <f t="shared" si="209"/>
        <v>0</v>
      </c>
      <c r="BX470" s="73">
        <v>3851</v>
      </c>
      <c r="BY470" s="25" t="s">
        <v>1149</v>
      </c>
      <c r="BZ470" s="23">
        <f t="shared" si="196"/>
        <v>0</v>
      </c>
      <c r="CA470" s="130">
        <f t="shared" si="197"/>
        <v>0</v>
      </c>
      <c r="CB470" s="156">
        <f t="shared" si="198"/>
        <v>0</v>
      </c>
      <c r="CC470" s="156">
        <f t="shared" si="199"/>
        <v>0</v>
      </c>
      <c r="CD470" s="156">
        <f t="shared" si="200"/>
        <v>0</v>
      </c>
      <c r="CE470" s="156">
        <f t="shared" si="201"/>
        <v>0</v>
      </c>
      <c r="CG470" s="156">
        <f t="shared" si="202"/>
        <v>0</v>
      </c>
      <c r="CH470" s="156">
        <f t="shared" si="203"/>
        <v>0</v>
      </c>
      <c r="CJ470" s="204" t="str">
        <f t="shared" si="204"/>
        <v>ok</v>
      </c>
      <c r="CK470" s="205">
        <f t="shared" si="186"/>
        <v>0</v>
      </c>
      <c r="CL470">
        <f t="shared" si="210"/>
        <v>0</v>
      </c>
      <c r="CN470" s="216">
        <f t="shared" si="205"/>
        <v>0</v>
      </c>
      <c r="CO470" s="216">
        <f t="shared" si="206"/>
        <v>0</v>
      </c>
      <c r="CP470" s="216">
        <f t="shared" si="185"/>
        <v>0</v>
      </c>
      <c r="CQ470" s="156">
        <f t="shared" si="187"/>
        <v>0</v>
      </c>
    </row>
    <row r="471" spans="1:95" x14ac:dyDescent="0.2">
      <c r="A471" s="73">
        <v>3851</v>
      </c>
      <c r="B471" s="25" t="s">
        <v>1149</v>
      </c>
      <c r="C471" s="25" t="s">
        <v>703</v>
      </c>
      <c r="D471" s="78">
        <f t="array" ref="D471">SUM(IF('SAP report test'!$A$2:$A$2298=$A471,IF('SAP report test'!$D$2:$D$2298=D$3,'SAP report test'!$N$2:$N$2298)))-SUM(H471,L471,P471,T471,X471,AB471,AF471,AJ471,AN471)</f>
        <v>0</v>
      </c>
      <c r="E471" s="78">
        <f t="array" ref="E471">SUM(IF('SAP report test'!$A$2:$A$2298=$A471,IF('SAP report test'!$D$2:$D$2298=E$3,'SAP report test'!$N$2:$N$2298)))-SUM(I471,M471,Q471,U471,Y471,AC471,AG471,AK471,AO471)</f>
        <v>0</v>
      </c>
      <c r="F471" s="78">
        <f t="array" ref="F471">SUM(IF('SAP report test'!$A$2:$A$2298=$A471,IF('SAP report test'!$D$2:$D$2298=F$3,'SAP report test'!$N$2:$N$2298)))-SUM(J471,N471,R471,V471,Z471,AD471,AH471,AL471,AP471)</f>
        <v>0</v>
      </c>
      <c r="G471" s="78">
        <f t="array" ref="G471">SUM(IF('SAP report test'!$A$2:$A$2298=$A471,IF('SAP report test'!$D$2:$D$2298=G$3,'SAP report test'!$N$2:$N$2298)))-SUM(K471,O471,S471,W471,AA471,AE471,AI471,AM471,AQ471)</f>
        <v>0</v>
      </c>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S471" s="23"/>
      <c r="AT471" s="42"/>
      <c r="BJ471" s="23">
        <f t="shared" si="188"/>
        <v>0</v>
      </c>
      <c r="BK471" s="23">
        <f t="shared" si="189"/>
        <v>0</v>
      </c>
      <c r="BL471" s="23">
        <f t="shared" si="190"/>
        <v>0</v>
      </c>
      <c r="BM471" s="23">
        <f t="shared" si="191"/>
        <v>0</v>
      </c>
      <c r="BN471" s="23">
        <f t="shared" si="192"/>
        <v>0</v>
      </c>
      <c r="BO471" s="23">
        <f t="shared" si="193"/>
        <v>0</v>
      </c>
      <c r="BP471" s="23">
        <f t="shared" si="194"/>
        <v>0</v>
      </c>
      <c r="BQ471" s="23">
        <f t="shared" si="195"/>
        <v>0</v>
      </c>
      <c r="BR471" s="23">
        <f t="shared" si="207"/>
        <v>0</v>
      </c>
      <c r="BS471" s="23">
        <f t="shared" si="208"/>
        <v>0</v>
      </c>
      <c r="BT471" s="23">
        <f t="shared" si="209"/>
        <v>0</v>
      </c>
      <c r="BX471" s="73">
        <v>3851</v>
      </c>
      <c r="BY471" s="25" t="s">
        <v>1149</v>
      </c>
      <c r="BZ471" s="23">
        <f t="shared" si="196"/>
        <v>0</v>
      </c>
      <c r="CA471" s="130">
        <f t="shared" si="197"/>
        <v>0</v>
      </c>
      <c r="CB471" s="156">
        <f t="shared" si="198"/>
        <v>0</v>
      </c>
      <c r="CC471" s="156">
        <f t="shared" si="199"/>
        <v>0</v>
      </c>
      <c r="CD471" s="156">
        <f t="shared" si="200"/>
        <v>0</v>
      </c>
      <c r="CE471" s="156">
        <f t="shared" si="201"/>
        <v>0</v>
      </c>
      <c r="CG471" s="156">
        <f t="shared" si="202"/>
        <v>0</v>
      </c>
      <c r="CH471" s="156">
        <f t="shared" si="203"/>
        <v>0</v>
      </c>
      <c r="CJ471" s="204" t="str">
        <f t="shared" si="204"/>
        <v>ok</v>
      </c>
      <c r="CK471" s="205">
        <f t="shared" si="186"/>
        <v>0</v>
      </c>
      <c r="CL471">
        <f t="shared" si="210"/>
        <v>0</v>
      </c>
      <c r="CN471" s="216">
        <f t="shared" si="205"/>
        <v>0</v>
      </c>
      <c r="CO471" s="216">
        <f t="shared" si="206"/>
        <v>0</v>
      </c>
      <c r="CP471" s="216">
        <f t="shared" si="185"/>
        <v>0</v>
      </c>
      <c r="CQ471" s="156">
        <f t="shared" si="187"/>
        <v>0</v>
      </c>
    </row>
    <row r="472" spans="1:95" x14ac:dyDescent="0.2">
      <c r="A472" s="73">
        <v>3852</v>
      </c>
      <c r="B472" s="25" t="s">
        <v>1150</v>
      </c>
      <c r="C472" s="25" t="s">
        <v>702</v>
      </c>
      <c r="D472" s="78"/>
      <c r="E472" s="78"/>
      <c r="F472" s="78"/>
      <c r="G472" s="78"/>
      <c r="H472" s="147">
        <f t="array" ref="H472">SUM(IF('SAP report test'!$A$2:$A$2298=$A472,IF('SAP report test'!$D$2:$D$2298="CI04",'SAP report test'!$N$2:$N$2298)))</f>
        <v>0</v>
      </c>
      <c r="I472" s="148"/>
      <c r="J472" s="148"/>
      <c r="K472" s="149"/>
      <c r="L472" s="147">
        <f>SUMIF(Balances!$A$5:$A$313,$A472,Balances!$P$5:$P$313)-SUMIF(Funding!$A$6:$A$294,$A472,Funding!$D$6:$D$294)</f>
        <v>0</v>
      </c>
      <c r="M472" s="148"/>
      <c r="N472" s="148"/>
      <c r="O472" s="149"/>
      <c r="P472" s="147">
        <f>SUMIF(Balances!$A$5:$A$313,$A472,Balances!$Q$5:$Q$313)-SUMIF(Funding!$A$6:$A$294,$A472,Funding!$E$6:$E$294)</f>
        <v>0</v>
      </c>
      <c r="Q472" s="148"/>
      <c r="R472" s="148"/>
      <c r="S472" s="149"/>
      <c r="T472" s="147">
        <f>SUMIF(Balances!$A$5:$A$313,$A472,Balances!$R$5:$R$313)-SUMIF(Funding!$A$6:$A$294,$A472,Funding!$F$6:$F$294)</f>
        <v>0</v>
      </c>
      <c r="U472" s="148"/>
      <c r="V472" s="148"/>
      <c r="W472" s="149"/>
      <c r="X472" s="147">
        <f>SUMIF(Balances!$A$7:$A$313,$A472,Balances!$S$7:$S$313)</f>
        <v>0</v>
      </c>
      <c r="Y472" s="148"/>
      <c r="Z472" s="148"/>
      <c r="AA472" s="149"/>
      <c r="AB472" s="147">
        <f>SUMIF(Balances!$A$7:$A$313,$A472,Balances!$T$7:$T$313)</f>
        <v>0</v>
      </c>
      <c r="AC472" s="148"/>
      <c r="AD472" s="148"/>
      <c r="AE472" s="149"/>
      <c r="AF472" s="147"/>
      <c r="AG472" s="148"/>
      <c r="AH472" s="148"/>
      <c r="AI472" s="149"/>
      <c r="AJ472" s="147">
        <f t="array" ref="AJ472">SUM(IF('SAP report test'!$A$2:$A$2298=$A472,IF('SAP report test'!$D$2:$D$2298="CI03",'SAP report test'!$N$2:$N$2298)))+SUMIF(Balances!$A$7:$A$313,$A472,Balances!$V$7:$V$313)</f>
        <v>0</v>
      </c>
      <c r="AK472" s="148"/>
      <c r="AL472" s="148"/>
      <c r="AM472" s="149"/>
      <c r="AN472" s="147">
        <f>SUMIF(Balances!$A$5:$A$313,$A472,Balances!$O$5:$O$313)-SUMIF(Funding!$A$6:$A$294,$A472,Funding!$K$6:$K$294)</f>
        <v>0</v>
      </c>
      <c r="AO472" s="148"/>
      <c r="AP472" s="148"/>
      <c r="AQ472" s="149"/>
      <c r="AS472" s="23">
        <f>SUM(D472:AQ473)</f>
        <v>0</v>
      </c>
      <c r="AT472" s="42"/>
      <c r="AU472" s="23">
        <f>SUM(AS472:AT472)</f>
        <v>0</v>
      </c>
      <c r="AW472" s="23">
        <f>SUM(AN472:AQ473)</f>
        <v>0</v>
      </c>
      <c r="AX472" s="23">
        <f>SUM(H472:K473)</f>
        <v>0</v>
      </c>
      <c r="AY472" s="23">
        <f>SUM(L472:O473)</f>
        <v>0</v>
      </c>
      <c r="AZ472" s="23">
        <f>SUM(P472:S473)</f>
        <v>0</v>
      </c>
      <c r="BA472" s="23">
        <f>SUM(T472:W473)</f>
        <v>0</v>
      </c>
      <c r="BB472" s="23">
        <f>SUM(X472:AA473)</f>
        <v>0</v>
      </c>
      <c r="BC472" s="23">
        <f>SUM(AB472:AE473)</f>
        <v>0</v>
      </c>
      <c r="BD472" s="23">
        <f>SUM(AF472:AI473)</f>
        <v>0</v>
      </c>
      <c r="BE472" s="23">
        <f>SUM(AJ472:AM473)</f>
        <v>0</v>
      </c>
      <c r="BF472" s="23">
        <f>SUM(AW472:BE472)</f>
        <v>0</v>
      </c>
      <c r="BG472" s="23">
        <f>SUM(AS472-BF472)</f>
        <v>0</v>
      </c>
      <c r="BH472" s="23">
        <f>SUM(AW472:BD472)</f>
        <v>0</v>
      </c>
      <c r="BJ472" s="23">
        <f t="shared" si="188"/>
        <v>0</v>
      </c>
      <c r="BK472" s="23">
        <f t="shared" si="189"/>
        <v>0</v>
      </c>
      <c r="BL472" s="23">
        <f t="shared" si="190"/>
        <v>0</v>
      </c>
      <c r="BM472" s="23">
        <f t="shared" si="191"/>
        <v>0</v>
      </c>
      <c r="BN472" s="23">
        <f t="shared" si="192"/>
        <v>0</v>
      </c>
      <c r="BO472" s="23">
        <f t="shared" si="193"/>
        <v>0</v>
      </c>
      <c r="BP472" s="23">
        <f t="shared" si="194"/>
        <v>0</v>
      </c>
      <c r="BQ472" s="23">
        <f t="shared" si="195"/>
        <v>0</v>
      </c>
      <c r="BR472" s="23">
        <f t="shared" si="207"/>
        <v>0</v>
      </c>
      <c r="BS472" s="23">
        <f t="shared" si="208"/>
        <v>0</v>
      </c>
      <c r="BT472" s="23">
        <f t="shared" si="209"/>
        <v>0</v>
      </c>
      <c r="BX472" s="73">
        <v>3852</v>
      </c>
      <c r="BY472" s="25" t="s">
        <v>1150</v>
      </c>
      <c r="BZ472" s="23">
        <f t="shared" si="196"/>
        <v>0</v>
      </c>
      <c r="CA472" s="130">
        <f t="shared" si="197"/>
        <v>0</v>
      </c>
      <c r="CB472" s="156">
        <f t="shared" si="198"/>
        <v>0</v>
      </c>
      <c r="CC472" s="156">
        <f t="shared" si="199"/>
        <v>0</v>
      </c>
      <c r="CD472" s="156">
        <f t="shared" si="200"/>
        <v>0</v>
      </c>
      <c r="CE472" s="156">
        <f t="shared" si="201"/>
        <v>0</v>
      </c>
      <c r="CG472" s="156">
        <f t="shared" si="202"/>
        <v>0</v>
      </c>
      <c r="CH472" s="156">
        <f t="shared" si="203"/>
        <v>0</v>
      </c>
      <c r="CJ472" s="204" t="str">
        <f t="shared" si="204"/>
        <v>ok</v>
      </c>
      <c r="CK472" s="205">
        <f t="shared" si="186"/>
        <v>0</v>
      </c>
      <c r="CL472">
        <f t="shared" si="210"/>
        <v>0</v>
      </c>
      <c r="CN472" s="216">
        <f t="shared" si="205"/>
        <v>0</v>
      </c>
      <c r="CO472" s="216">
        <f t="shared" si="206"/>
        <v>0</v>
      </c>
      <c r="CP472" s="216">
        <f t="shared" si="185"/>
        <v>0</v>
      </c>
      <c r="CQ472" s="156">
        <f t="shared" si="187"/>
        <v>0</v>
      </c>
    </row>
    <row r="473" spans="1:95" x14ac:dyDescent="0.2">
      <c r="A473" s="73">
        <v>3852</v>
      </c>
      <c r="B473" s="25" t="s">
        <v>1150</v>
      </c>
      <c r="C473" s="25" t="s">
        <v>703</v>
      </c>
      <c r="D473" s="78">
        <f t="array" ref="D473">SUM(IF('SAP report test'!$A$2:$A$2298=$A473,IF('SAP report test'!$D$2:$D$2298=D$3,'SAP report test'!$N$2:$N$2298)))-SUM(H473,L473,P473,T473,X473,AB473,AF473,AJ473,AN473)</f>
        <v>0</v>
      </c>
      <c r="E473" s="78">
        <f t="array" ref="E473">SUM(IF('SAP report test'!$A$2:$A$2298=$A473,IF('SAP report test'!$D$2:$D$2298=E$3,'SAP report test'!$N$2:$N$2298)))-SUM(I473,M473,Q473,U473,Y473,AC473,AG473,AK473,AO473)</f>
        <v>0</v>
      </c>
      <c r="F473" s="78">
        <f t="array" ref="F473">SUM(IF('SAP report test'!$A$2:$A$2298=$A473,IF('SAP report test'!$D$2:$D$2298=F$3,'SAP report test'!$N$2:$N$2298)))-SUM(J473,N473,R473,V473,Z473,AD473,AH473,AL473,AP473)</f>
        <v>0</v>
      </c>
      <c r="G473" s="78">
        <f t="array" ref="G473">SUM(IF('SAP report test'!$A$2:$A$2298=$A473,IF('SAP report test'!$D$2:$D$2298=G$3,'SAP report test'!$N$2:$N$2298)))-SUM(K473,O473,S473,W473,AA473,AE473,AI473,AM473,AQ473)</f>
        <v>0</v>
      </c>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S473" s="23"/>
      <c r="AT473" s="42"/>
      <c r="BJ473" s="23">
        <f t="shared" si="188"/>
        <v>0</v>
      </c>
      <c r="BK473" s="23">
        <f t="shared" si="189"/>
        <v>0</v>
      </c>
      <c r="BL473" s="23">
        <f t="shared" si="190"/>
        <v>0</v>
      </c>
      <c r="BM473" s="23">
        <f t="shared" si="191"/>
        <v>0</v>
      </c>
      <c r="BN473" s="23">
        <f t="shared" si="192"/>
        <v>0</v>
      </c>
      <c r="BO473" s="23">
        <f t="shared" si="193"/>
        <v>0</v>
      </c>
      <c r="BP473" s="23">
        <f t="shared" si="194"/>
        <v>0</v>
      </c>
      <c r="BQ473" s="23">
        <f t="shared" si="195"/>
        <v>0</v>
      </c>
      <c r="BR473" s="23">
        <f t="shared" si="207"/>
        <v>0</v>
      </c>
      <c r="BS473" s="23">
        <f t="shared" si="208"/>
        <v>0</v>
      </c>
      <c r="BT473" s="23">
        <f t="shared" si="209"/>
        <v>0</v>
      </c>
      <c r="BX473" s="73">
        <v>3852</v>
      </c>
      <c r="BY473" s="25" t="s">
        <v>1150</v>
      </c>
      <c r="BZ473" s="23">
        <f t="shared" si="196"/>
        <v>0</v>
      </c>
      <c r="CA473" s="130">
        <f t="shared" si="197"/>
        <v>0</v>
      </c>
      <c r="CB473" s="156">
        <f t="shared" si="198"/>
        <v>0</v>
      </c>
      <c r="CC473" s="156">
        <f t="shared" si="199"/>
        <v>0</v>
      </c>
      <c r="CD473" s="156">
        <f t="shared" si="200"/>
        <v>0</v>
      </c>
      <c r="CE473" s="156">
        <f t="shared" si="201"/>
        <v>0</v>
      </c>
      <c r="CG473" s="156">
        <f t="shared" si="202"/>
        <v>0</v>
      </c>
      <c r="CH473" s="156">
        <f t="shared" si="203"/>
        <v>0</v>
      </c>
      <c r="CJ473" s="204" t="str">
        <f t="shared" si="204"/>
        <v>ok</v>
      </c>
      <c r="CK473" s="205">
        <f t="shared" si="186"/>
        <v>0</v>
      </c>
      <c r="CL473">
        <f t="shared" si="210"/>
        <v>0</v>
      </c>
      <c r="CN473" s="216">
        <f t="shared" si="205"/>
        <v>0</v>
      </c>
      <c r="CO473" s="216">
        <f t="shared" si="206"/>
        <v>0</v>
      </c>
      <c r="CP473" s="216">
        <f t="shared" si="185"/>
        <v>0</v>
      </c>
      <c r="CQ473" s="156">
        <f t="shared" si="187"/>
        <v>0</v>
      </c>
    </row>
    <row r="474" spans="1:95" x14ac:dyDescent="0.2">
      <c r="A474" s="73">
        <v>3853</v>
      </c>
      <c r="B474" s="25" t="s">
        <v>1161</v>
      </c>
      <c r="C474" s="25" t="s">
        <v>702</v>
      </c>
      <c r="D474" s="78"/>
      <c r="E474" s="78"/>
      <c r="F474" s="78"/>
      <c r="G474" s="78"/>
      <c r="H474" s="147">
        <f t="array" ref="H474">SUM(IF('SAP report test'!$A$2:$A$2298=$A474,IF('SAP report test'!$D$2:$D$2298="CI04",'SAP report test'!$N$2:$N$2298)))</f>
        <v>0</v>
      </c>
      <c r="I474" s="148"/>
      <c r="J474" s="148"/>
      <c r="K474" s="149"/>
      <c r="L474" s="147">
        <f>SUMIF(Balances!$A$5:$A$313,$A474,Balances!$P$5:$P$313)-SUMIF(Funding!$A$6:$A$294,$A474,Funding!$D$6:$D$294)</f>
        <v>0</v>
      </c>
      <c r="M474" s="148"/>
      <c r="N474" s="148"/>
      <c r="O474" s="149"/>
      <c r="P474" s="147">
        <f>SUMIF(Balances!$A$5:$A$313,$A474,Balances!$Q$5:$Q$313)-SUMIF(Funding!$A$6:$A$294,$A474,Funding!$E$6:$E$294)</f>
        <v>0</v>
      </c>
      <c r="Q474" s="148"/>
      <c r="R474" s="148"/>
      <c r="S474" s="149"/>
      <c r="T474" s="147">
        <f>SUMIF(Balances!$A$5:$A$313,$A474,Balances!$R$5:$R$313)-SUMIF(Funding!$A$6:$A$294,$A474,Funding!$F$6:$F$294)</f>
        <v>0</v>
      </c>
      <c r="U474" s="148"/>
      <c r="V474" s="148"/>
      <c r="W474" s="149"/>
      <c r="X474" s="147">
        <f>SUMIF(Balances!$A$7:$A$313,$A474,Balances!$S$7:$S$313)</f>
        <v>0</v>
      </c>
      <c r="Y474" s="148"/>
      <c r="Z474" s="148"/>
      <c r="AA474" s="149"/>
      <c r="AB474" s="147">
        <f>SUMIF(Balances!$A$7:$A$313,$A474,Balances!$T$7:$T$313)</f>
        <v>0</v>
      </c>
      <c r="AC474" s="148"/>
      <c r="AD474" s="148"/>
      <c r="AE474" s="149"/>
      <c r="AF474" s="147"/>
      <c r="AG474" s="148"/>
      <c r="AH474" s="148"/>
      <c r="AI474" s="149"/>
      <c r="AJ474" s="147">
        <f t="array" ref="AJ474">SUM(IF('SAP report test'!$A$2:$A$2298=$A474,IF('SAP report test'!$D$2:$D$2298="CI03",'SAP report test'!$N$2:$N$2298)))+SUMIF(Balances!$A$7:$A$313,$A474,Balances!$V$7:$V$313)</f>
        <v>0</v>
      </c>
      <c r="AK474" s="148"/>
      <c r="AL474" s="148"/>
      <c r="AM474" s="149"/>
      <c r="AN474" s="147">
        <f>SUMIF(Balances!$A$5:$A$313,$A474,Balances!$O$5:$O$313)-SUMIF(Funding!$A$6:$A$294,$A474,Funding!$K$6:$K$294)</f>
        <v>0</v>
      </c>
      <c r="AO474" s="148"/>
      <c r="AP474" s="148"/>
      <c r="AQ474" s="149"/>
      <c r="AS474" s="23">
        <f>SUM(D474:AQ475)</f>
        <v>0</v>
      </c>
      <c r="AT474" s="42"/>
      <c r="AU474" s="23">
        <f>SUM(AS474:AT474)</f>
        <v>0</v>
      </c>
      <c r="AW474" s="23">
        <f>SUM(AN474:AQ475)</f>
        <v>0</v>
      </c>
      <c r="AX474" s="23">
        <f>SUM(H474:K475)</f>
        <v>0</v>
      </c>
      <c r="AY474" s="23">
        <f>SUM(L474:O475)</f>
        <v>0</v>
      </c>
      <c r="AZ474" s="23">
        <f>SUM(P474:S475)</f>
        <v>0</v>
      </c>
      <c r="BA474" s="23">
        <f>SUM(T474:W475)</f>
        <v>0</v>
      </c>
      <c r="BB474" s="23">
        <f>SUM(X474:AA475)</f>
        <v>0</v>
      </c>
      <c r="BC474" s="23">
        <f>SUM(AB474:AE475)</f>
        <v>0</v>
      </c>
      <c r="BD474" s="23">
        <f>SUM(AF474:AI475)</f>
        <v>0</v>
      </c>
      <c r="BE474" s="23">
        <f>SUM(AJ474:AM475)</f>
        <v>0</v>
      </c>
      <c r="BF474" s="23">
        <f>SUM(AW474:BE474)</f>
        <v>0</v>
      </c>
      <c r="BG474" s="23">
        <f>SUM(AS474-BF474)</f>
        <v>0</v>
      </c>
      <c r="BH474" s="23">
        <f>SUM(AW474:BD474)</f>
        <v>0</v>
      </c>
      <c r="BJ474" s="23">
        <f t="shared" si="188"/>
        <v>0</v>
      </c>
      <c r="BK474" s="23">
        <f t="shared" si="189"/>
        <v>0</v>
      </c>
      <c r="BL474" s="23">
        <f t="shared" si="190"/>
        <v>0</v>
      </c>
      <c r="BM474" s="23">
        <f t="shared" si="191"/>
        <v>0</v>
      </c>
      <c r="BN474" s="23">
        <f t="shared" si="192"/>
        <v>0</v>
      </c>
      <c r="BO474" s="23">
        <f t="shared" si="193"/>
        <v>0</v>
      </c>
      <c r="BP474" s="23">
        <f t="shared" si="194"/>
        <v>0</v>
      </c>
      <c r="BQ474" s="23">
        <f t="shared" si="195"/>
        <v>0</v>
      </c>
      <c r="BR474" s="23">
        <f t="shared" si="207"/>
        <v>0</v>
      </c>
      <c r="BS474" s="23">
        <f t="shared" si="208"/>
        <v>0</v>
      </c>
      <c r="BT474" s="23">
        <f t="shared" si="209"/>
        <v>0</v>
      </c>
      <c r="BX474" s="73">
        <v>3853</v>
      </c>
      <c r="BY474" s="25" t="s">
        <v>1161</v>
      </c>
      <c r="BZ474" s="23">
        <f t="shared" si="196"/>
        <v>0</v>
      </c>
      <c r="CA474" s="130">
        <f t="shared" si="197"/>
        <v>0</v>
      </c>
      <c r="CB474" s="156">
        <f t="shared" si="198"/>
        <v>0</v>
      </c>
      <c r="CC474" s="156">
        <f t="shared" si="199"/>
        <v>0</v>
      </c>
      <c r="CD474" s="156">
        <f t="shared" si="200"/>
        <v>0</v>
      </c>
      <c r="CE474" s="156">
        <f t="shared" si="201"/>
        <v>0</v>
      </c>
      <c r="CG474" s="156">
        <f t="shared" si="202"/>
        <v>0</v>
      </c>
      <c r="CH474" s="156">
        <f t="shared" si="203"/>
        <v>0</v>
      </c>
      <c r="CJ474" s="204" t="str">
        <f t="shared" si="204"/>
        <v>ok</v>
      </c>
      <c r="CK474" s="205">
        <f t="shared" si="186"/>
        <v>0</v>
      </c>
      <c r="CL474">
        <f t="shared" si="210"/>
        <v>0</v>
      </c>
      <c r="CN474" s="216">
        <f t="shared" si="205"/>
        <v>0</v>
      </c>
      <c r="CO474" s="216">
        <f t="shared" si="206"/>
        <v>0</v>
      </c>
      <c r="CP474" s="216">
        <f t="shared" si="185"/>
        <v>0</v>
      </c>
      <c r="CQ474" s="156">
        <f t="shared" si="187"/>
        <v>0</v>
      </c>
    </row>
    <row r="475" spans="1:95" x14ac:dyDescent="0.2">
      <c r="A475" s="73">
        <v>3853</v>
      </c>
      <c r="B475" s="25" t="s">
        <v>1161</v>
      </c>
      <c r="C475" s="25" t="s">
        <v>703</v>
      </c>
      <c r="D475" s="78">
        <f t="array" ref="D475">SUM(IF('SAP report test'!$A$2:$A$2298=$A475,IF('SAP report test'!$D$2:$D$2298=D$3,'SAP report test'!$N$2:$N$2298)))-SUM(H475,L475,P475,T475,X475,AB475,AF475,AJ475,AN475)</f>
        <v>0</v>
      </c>
      <c r="E475" s="78">
        <f t="array" ref="E475">SUM(IF('SAP report test'!$A$2:$A$2298=$A475,IF('SAP report test'!$D$2:$D$2298=E$3,'SAP report test'!$N$2:$N$2298)))-SUM(I475,M475,Q475,U475,Y475,AC475,AG475,AK475,AO475)</f>
        <v>0</v>
      </c>
      <c r="F475" s="78">
        <f t="array" ref="F475">SUM(IF('SAP report test'!$A$2:$A$2298=$A475,IF('SAP report test'!$D$2:$D$2298=F$3,'SAP report test'!$N$2:$N$2298)))-SUM(J475,N475,R475,V475,Z475,AD475,AH475,AL475,AP475)</f>
        <v>0</v>
      </c>
      <c r="G475" s="78">
        <f t="array" ref="G475">SUM(IF('SAP report test'!$A$2:$A$2298=$A475,IF('SAP report test'!$D$2:$D$2298=G$3,'SAP report test'!$N$2:$N$2298)))-SUM(K475,O475,S475,W475,AA475,AE475,AI475,AM475,AQ475)</f>
        <v>0</v>
      </c>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S475" s="23"/>
      <c r="AT475" s="42"/>
      <c r="BJ475" s="23">
        <f t="shared" si="188"/>
        <v>0</v>
      </c>
      <c r="BK475" s="23">
        <f t="shared" si="189"/>
        <v>0</v>
      </c>
      <c r="BL475" s="23">
        <f t="shared" si="190"/>
        <v>0</v>
      </c>
      <c r="BM475" s="23">
        <f t="shared" si="191"/>
        <v>0</v>
      </c>
      <c r="BN475" s="23">
        <f t="shared" si="192"/>
        <v>0</v>
      </c>
      <c r="BO475" s="23">
        <f t="shared" si="193"/>
        <v>0</v>
      </c>
      <c r="BP475" s="23">
        <f t="shared" si="194"/>
        <v>0</v>
      </c>
      <c r="BQ475" s="23">
        <f t="shared" si="195"/>
        <v>0</v>
      </c>
      <c r="BR475" s="23">
        <f t="shared" si="207"/>
        <v>0</v>
      </c>
      <c r="BS475" s="23">
        <f t="shared" si="208"/>
        <v>0</v>
      </c>
      <c r="BT475" s="23">
        <f t="shared" si="209"/>
        <v>0</v>
      </c>
      <c r="BX475" s="73">
        <v>3853</v>
      </c>
      <c r="BY475" s="25" t="s">
        <v>1161</v>
      </c>
      <c r="BZ475" s="23">
        <f t="shared" si="196"/>
        <v>0</v>
      </c>
      <c r="CA475" s="130">
        <f t="shared" si="197"/>
        <v>0</v>
      </c>
      <c r="CB475" s="156">
        <f t="shared" si="198"/>
        <v>0</v>
      </c>
      <c r="CC475" s="156">
        <f t="shared" si="199"/>
        <v>0</v>
      </c>
      <c r="CD475" s="156">
        <f t="shared" si="200"/>
        <v>0</v>
      </c>
      <c r="CE475" s="156">
        <f t="shared" si="201"/>
        <v>0</v>
      </c>
      <c r="CG475" s="156">
        <f t="shared" si="202"/>
        <v>0</v>
      </c>
      <c r="CH475" s="156">
        <f t="shared" si="203"/>
        <v>0</v>
      </c>
      <c r="CJ475" s="204" t="str">
        <f t="shared" si="204"/>
        <v>ok</v>
      </c>
      <c r="CK475" s="205">
        <f t="shared" si="186"/>
        <v>0</v>
      </c>
      <c r="CL475">
        <f t="shared" si="210"/>
        <v>0</v>
      </c>
      <c r="CN475" s="216">
        <f t="shared" si="205"/>
        <v>0</v>
      </c>
      <c r="CO475" s="216">
        <f t="shared" si="206"/>
        <v>0</v>
      </c>
      <c r="CP475" s="216">
        <f t="shared" si="185"/>
        <v>0</v>
      </c>
      <c r="CQ475" s="156">
        <f t="shared" si="187"/>
        <v>0</v>
      </c>
    </row>
    <row r="476" spans="1:95" x14ac:dyDescent="0.2">
      <c r="A476" s="73">
        <v>3854</v>
      </c>
      <c r="B476" s="25" t="s">
        <v>1151</v>
      </c>
      <c r="C476" s="25" t="s">
        <v>702</v>
      </c>
      <c r="D476" s="78"/>
      <c r="E476" s="78"/>
      <c r="F476" s="78"/>
      <c r="G476" s="78"/>
      <c r="H476" s="147">
        <f t="array" ref="H476">SUM(IF('SAP report test'!$A$2:$A$2298=$A476,IF('SAP report test'!$D$2:$D$2298="CI04",'SAP report test'!$N$2:$N$2298)))</f>
        <v>0</v>
      </c>
      <c r="I476" s="148"/>
      <c r="J476" s="148"/>
      <c r="K476" s="149"/>
      <c r="L476" s="147">
        <f>SUMIF(Balances!$A$5:$A$313,$A476,Balances!$P$5:$P$313)-SUMIF(Funding!$A$6:$A$294,$A476,Funding!$D$6:$D$294)</f>
        <v>0</v>
      </c>
      <c r="M476" s="148"/>
      <c r="N476" s="148"/>
      <c r="O476" s="149"/>
      <c r="P476" s="147">
        <f>SUMIF(Balances!$A$5:$A$313,$A476,Balances!$Q$5:$Q$313)-SUMIF(Funding!$A$6:$A$294,$A476,Funding!$E$6:$E$294)</f>
        <v>0</v>
      </c>
      <c r="Q476" s="148"/>
      <c r="R476" s="148"/>
      <c r="S476" s="149"/>
      <c r="T476" s="147">
        <f>SUMIF(Balances!$A$5:$A$313,$A476,Balances!$R$5:$R$313)-SUMIF(Funding!$A$6:$A$294,$A476,Funding!$F$6:$F$294)</f>
        <v>0</v>
      </c>
      <c r="U476" s="148"/>
      <c r="V476" s="148"/>
      <c r="W476" s="149"/>
      <c r="X476" s="147">
        <f>SUMIF(Balances!$A$7:$A$313,$A476,Balances!$S$7:$S$313)</f>
        <v>0</v>
      </c>
      <c r="Y476" s="148"/>
      <c r="Z476" s="148"/>
      <c r="AA476" s="149"/>
      <c r="AB476" s="147">
        <f>SUMIF(Balances!$A$7:$A$313,$A476,Balances!$T$7:$T$313)</f>
        <v>0</v>
      </c>
      <c r="AC476" s="148"/>
      <c r="AD476" s="148"/>
      <c r="AE476" s="149"/>
      <c r="AF476" s="147"/>
      <c r="AG476" s="148"/>
      <c r="AH476" s="148"/>
      <c r="AI476" s="149"/>
      <c r="AJ476" s="147">
        <f t="array" ref="AJ476">SUM(IF('SAP report test'!$A$2:$A$2298=$A476,IF('SAP report test'!$D$2:$D$2298="CI03",'SAP report test'!$N$2:$N$2298)))+SUMIF(Balances!$A$7:$A$313,$A476,Balances!$V$7:$V$313)</f>
        <v>0</v>
      </c>
      <c r="AK476" s="148"/>
      <c r="AL476" s="148"/>
      <c r="AM476" s="149"/>
      <c r="AN476" s="147">
        <f>SUMIF(Balances!$A$5:$A$313,$A476,Balances!$O$5:$O$313)-SUMIF(Funding!$A$6:$A$294,$A476,Funding!$K$6:$K$294)</f>
        <v>0</v>
      </c>
      <c r="AO476" s="148"/>
      <c r="AP476" s="148"/>
      <c r="AQ476" s="149"/>
      <c r="AS476" s="23">
        <f>SUM(D476:AQ477)</f>
        <v>0</v>
      </c>
      <c r="AT476" s="130"/>
      <c r="AU476" s="23">
        <f>SUM(AS476:AT476)</f>
        <v>0</v>
      </c>
      <c r="AW476" s="23">
        <f>SUM(AN476:AQ477)</f>
        <v>0</v>
      </c>
      <c r="AX476" s="23">
        <f>SUM(H476:K477)</f>
        <v>0</v>
      </c>
      <c r="AY476" s="23">
        <f>SUM(L476:O477)</f>
        <v>0</v>
      </c>
      <c r="AZ476" s="23">
        <f>SUM(P476:S477)</f>
        <v>0</v>
      </c>
      <c r="BA476" s="23">
        <f>SUM(T476:W477)</f>
        <v>0</v>
      </c>
      <c r="BB476" s="23">
        <f>SUM(X476:AA477)</f>
        <v>0</v>
      </c>
      <c r="BC476" s="23">
        <f>SUM(AB476:AE477)</f>
        <v>0</v>
      </c>
      <c r="BD476" s="23">
        <f>SUM(AF476:AI477)</f>
        <v>0</v>
      </c>
      <c r="BE476" s="23">
        <f>SUM(AJ476:AM477)</f>
        <v>0</v>
      </c>
      <c r="BF476" s="23">
        <f>SUM(AW476:BE476)</f>
        <v>0</v>
      </c>
      <c r="BG476" s="23">
        <f>SUM(AS476-BF476)</f>
        <v>0</v>
      </c>
      <c r="BH476" s="23">
        <f>SUM(AW476:BD476)</f>
        <v>0</v>
      </c>
      <c r="BJ476" s="23">
        <f t="shared" si="188"/>
        <v>0</v>
      </c>
      <c r="BK476" s="23">
        <f t="shared" si="189"/>
        <v>0</v>
      </c>
      <c r="BL476" s="23">
        <f t="shared" si="190"/>
        <v>0</v>
      </c>
      <c r="BM476" s="23">
        <f t="shared" si="191"/>
        <v>0</v>
      </c>
      <c r="BN476" s="23">
        <f t="shared" si="192"/>
        <v>0</v>
      </c>
      <c r="BO476" s="23">
        <f t="shared" si="193"/>
        <v>0</v>
      </c>
      <c r="BP476" s="23">
        <f t="shared" si="194"/>
        <v>0</v>
      </c>
      <c r="BQ476" s="23">
        <f t="shared" si="195"/>
        <v>0</v>
      </c>
      <c r="BR476" s="23">
        <f t="shared" si="207"/>
        <v>0</v>
      </c>
      <c r="BS476" s="23">
        <f t="shared" si="208"/>
        <v>0</v>
      </c>
      <c r="BT476" s="23">
        <f t="shared" si="209"/>
        <v>0</v>
      </c>
      <c r="BX476" s="73">
        <v>3854</v>
      </c>
      <c r="BY476" s="25" t="s">
        <v>1151</v>
      </c>
      <c r="BZ476" s="23">
        <f t="shared" si="196"/>
        <v>0</v>
      </c>
      <c r="CA476" s="130">
        <f t="shared" si="197"/>
        <v>0</v>
      </c>
      <c r="CB476" s="156">
        <f t="shared" si="198"/>
        <v>0</v>
      </c>
      <c r="CC476" s="156">
        <f t="shared" si="199"/>
        <v>0</v>
      </c>
      <c r="CD476" s="156">
        <f t="shared" si="200"/>
        <v>0</v>
      </c>
      <c r="CE476" s="156">
        <f t="shared" si="201"/>
        <v>0</v>
      </c>
      <c r="CG476" s="156">
        <f t="shared" si="202"/>
        <v>0</v>
      </c>
      <c r="CH476" s="156">
        <f t="shared" si="203"/>
        <v>0</v>
      </c>
      <c r="CJ476" s="204" t="str">
        <f t="shared" si="204"/>
        <v>ok</v>
      </c>
      <c r="CK476" s="205">
        <f t="shared" si="186"/>
        <v>0</v>
      </c>
      <c r="CL476">
        <f t="shared" si="210"/>
        <v>0</v>
      </c>
      <c r="CN476" s="216">
        <f t="shared" si="205"/>
        <v>0</v>
      </c>
      <c r="CO476" s="216">
        <f t="shared" si="206"/>
        <v>0</v>
      </c>
      <c r="CP476" s="216">
        <f t="shared" si="185"/>
        <v>0</v>
      </c>
      <c r="CQ476" s="156">
        <f t="shared" si="187"/>
        <v>0</v>
      </c>
    </row>
    <row r="477" spans="1:95" x14ac:dyDescent="0.2">
      <c r="A477" s="73">
        <v>3854</v>
      </c>
      <c r="B477" s="25" t="s">
        <v>1151</v>
      </c>
      <c r="C477" s="25" t="s">
        <v>703</v>
      </c>
      <c r="D477" s="78">
        <f t="array" ref="D477">SUM(IF('SAP report test'!$A$2:$A$2298=$A477,IF('SAP report test'!$D$2:$D$2298=D$3,'SAP report test'!$N$2:$N$2298)))-SUM(H477,L477,P477,T477,X477,AB477,AF477,AJ477,AN477)</f>
        <v>0</v>
      </c>
      <c r="E477" s="78">
        <f t="array" ref="E477">SUM(IF('SAP report test'!$A$2:$A$2298=$A477,IF('SAP report test'!$D$2:$D$2298=E$3,'SAP report test'!$N$2:$N$2298)))-SUM(I477,M477,Q477,U477,Y477,AC477,AG477,AK477,AO477)</f>
        <v>0</v>
      </c>
      <c r="F477" s="78">
        <f t="array" ref="F477">SUM(IF('SAP report test'!$A$2:$A$2298=$A477,IF('SAP report test'!$D$2:$D$2298=F$3,'SAP report test'!$N$2:$N$2298)))-SUM(J477,N477,R477,V477,Z477,AD477,AH477,AL477,AP477)</f>
        <v>0</v>
      </c>
      <c r="G477" s="78">
        <f t="array" ref="G477">SUM(IF('SAP report test'!$A$2:$A$2298=$A477,IF('SAP report test'!$D$2:$D$2298=G$3,'SAP report test'!$N$2:$N$2298)))-SUM(K477,O477,S477,W477,AA477,AE477,AI477,AM477,AQ477)</f>
        <v>0</v>
      </c>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S477" s="23"/>
      <c r="AT477" s="42"/>
      <c r="BJ477" s="23">
        <f t="shared" si="188"/>
        <v>0</v>
      </c>
      <c r="BK477" s="23">
        <f t="shared" si="189"/>
        <v>0</v>
      </c>
      <c r="BL477" s="23">
        <f t="shared" si="190"/>
        <v>0</v>
      </c>
      <c r="BM477" s="23">
        <f t="shared" si="191"/>
        <v>0</v>
      </c>
      <c r="BN477" s="23">
        <f t="shared" si="192"/>
        <v>0</v>
      </c>
      <c r="BO477" s="23">
        <f t="shared" si="193"/>
        <v>0</v>
      </c>
      <c r="BP477" s="23">
        <f t="shared" si="194"/>
        <v>0</v>
      </c>
      <c r="BQ477" s="23">
        <f t="shared" si="195"/>
        <v>0</v>
      </c>
      <c r="BR477" s="23">
        <f t="shared" si="207"/>
        <v>0</v>
      </c>
      <c r="BS477" s="23">
        <f t="shared" si="208"/>
        <v>0</v>
      </c>
      <c r="BT477" s="23">
        <f t="shared" si="209"/>
        <v>0</v>
      </c>
      <c r="BX477" s="73">
        <v>3854</v>
      </c>
      <c r="BY477" s="25" t="s">
        <v>1151</v>
      </c>
      <c r="BZ477" s="23">
        <f t="shared" si="196"/>
        <v>0</v>
      </c>
      <c r="CA477" s="130">
        <f t="shared" si="197"/>
        <v>0</v>
      </c>
      <c r="CB477" s="156">
        <f t="shared" si="198"/>
        <v>0</v>
      </c>
      <c r="CC477" s="156">
        <f t="shared" si="199"/>
        <v>0</v>
      </c>
      <c r="CD477" s="156">
        <f t="shared" si="200"/>
        <v>0</v>
      </c>
      <c r="CE477" s="156">
        <f t="shared" si="201"/>
        <v>0</v>
      </c>
      <c r="CG477" s="156">
        <f t="shared" si="202"/>
        <v>0</v>
      </c>
      <c r="CH477" s="156">
        <f t="shared" si="203"/>
        <v>0</v>
      </c>
      <c r="CJ477" s="204" t="str">
        <f t="shared" si="204"/>
        <v>ok</v>
      </c>
      <c r="CK477" s="205">
        <f t="shared" si="186"/>
        <v>0</v>
      </c>
      <c r="CL477">
        <f t="shared" si="210"/>
        <v>0</v>
      </c>
      <c r="CN477" s="216">
        <f t="shared" si="205"/>
        <v>0</v>
      </c>
      <c r="CO477" s="216">
        <f t="shared" si="206"/>
        <v>0</v>
      </c>
      <c r="CP477" s="216">
        <f t="shared" si="185"/>
        <v>0</v>
      </c>
      <c r="CQ477" s="156">
        <f t="shared" si="187"/>
        <v>0</v>
      </c>
    </row>
    <row r="478" spans="1:95" x14ac:dyDescent="0.2">
      <c r="A478" s="73">
        <v>3855</v>
      </c>
      <c r="B478" s="25" t="s">
        <v>966</v>
      </c>
      <c r="C478" s="25" t="s">
        <v>702</v>
      </c>
      <c r="D478" s="78"/>
      <c r="E478" s="78"/>
      <c r="F478" s="78"/>
      <c r="G478" s="78"/>
      <c r="H478" s="147">
        <f t="array" ref="H478">SUM(IF('SAP report test'!$A$2:$A$2298=$A478,IF('SAP report test'!$D$2:$D$2298="CI04",'SAP report test'!$N$2:$N$2298)))</f>
        <v>0</v>
      </c>
      <c r="I478" s="148"/>
      <c r="J478" s="148"/>
      <c r="K478" s="149"/>
      <c r="L478" s="147">
        <f>SUMIF(Balances!$A$5:$A$313,$A478,Balances!$P$5:$P$313)-SUMIF(Funding!$A$6:$A$294,$A478,Funding!$D$6:$D$294)</f>
        <v>0</v>
      </c>
      <c r="M478" s="148"/>
      <c r="N478" s="148"/>
      <c r="O478" s="149"/>
      <c r="P478" s="147">
        <f>SUMIF(Balances!$A$5:$A$313,$A478,Balances!$Q$5:$Q$313)-SUMIF(Funding!$A$6:$A$294,$A478,Funding!$E$6:$E$294)</f>
        <v>0</v>
      </c>
      <c r="Q478" s="148"/>
      <c r="R478" s="148"/>
      <c r="S478" s="149"/>
      <c r="T478" s="147">
        <f>SUMIF(Balances!$A$5:$A$313,$A478,Balances!$R$5:$R$313)-SUMIF(Funding!$A$6:$A$294,$A478,Funding!$F$6:$F$294)</f>
        <v>0</v>
      </c>
      <c r="U478" s="148"/>
      <c r="V478" s="148"/>
      <c r="W478" s="149"/>
      <c r="X478" s="147">
        <f>SUMIF(Balances!$A$7:$A$313,$A478,Balances!$S$7:$S$313)</f>
        <v>0</v>
      </c>
      <c r="Y478" s="148"/>
      <c r="Z478" s="148"/>
      <c r="AA478" s="149"/>
      <c r="AB478" s="147">
        <f>SUMIF(Balances!$A$7:$A$313,$A478,Balances!$T$7:$T$313)</f>
        <v>0</v>
      </c>
      <c r="AC478" s="148"/>
      <c r="AD478" s="148"/>
      <c r="AE478" s="149"/>
      <c r="AF478" s="147"/>
      <c r="AG478" s="148"/>
      <c r="AH478" s="148"/>
      <c r="AI478" s="149"/>
      <c r="AJ478" s="147">
        <f t="array" ref="AJ478">SUM(IF('SAP report test'!$A$2:$A$2298=$A478,IF('SAP report test'!$D$2:$D$2298="CI03",'SAP report test'!$N$2:$N$2298)))+SUMIF(Balances!$A$7:$A$313,$A478,Balances!$V$7:$V$313)</f>
        <v>0</v>
      </c>
      <c r="AK478" s="148"/>
      <c r="AL478" s="148"/>
      <c r="AM478" s="149"/>
      <c r="AN478" s="147">
        <f>SUMIF(Balances!$A$5:$A$313,$A478,Balances!$O$5:$O$313)-SUMIF(Funding!$A$6:$A$294,$A478,Funding!$K$6:$K$294)</f>
        <v>0</v>
      </c>
      <c r="AO478" s="148"/>
      <c r="AP478" s="148"/>
      <c r="AQ478" s="149"/>
      <c r="AS478" s="23">
        <f>SUM(D478:AQ479)</f>
        <v>0</v>
      </c>
      <c r="AT478" s="42"/>
      <c r="AU478" s="23">
        <f>SUM(AS478:AT478)</f>
        <v>0</v>
      </c>
      <c r="AW478" s="23">
        <f>SUM(AN478:AQ479)</f>
        <v>0</v>
      </c>
      <c r="AX478" s="23">
        <f>SUM(H478:K479)</f>
        <v>0</v>
      </c>
      <c r="AY478" s="23">
        <f>SUM(L478:O479)</f>
        <v>0</v>
      </c>
      <c r="AZ478" s="23">
        <f>SUM(P478:S479)</f>
        <v>0</v>
      </c>
      <c r="BA478" s="23">
        <f>SUM(T478:W479)</f>
        <v>0</v>
      </c>
      <c r="BB478" s="23">
        <f>SUM(X478:AA479)</f>
        <v>0</v>
      </c>
      <c r="BC478" s="23">
        <f>SUM(AB478:AE479)</f>
        <v>0</v>
      </c>
      <c r="BD478" s="23">
        <f>SUM(AF478:AI479)</f>
        <v>0</v>
      </c>
      <c r="BE478" s="23">
        <f>SUM(AJ478:AM479)</f>
        <v>0</v>
      </c>
      <c r="BF478" s="23">
        <f>SUM(AW478:BE478)</f>
        <v>0</v>
      </c>
      <c r="BG478" s="23">
        <f>SUM(AS478-BF478)</f>
        <v>0</v>
      </c>
      <c r="BH478" s="23">
        <f>SUM(AW478:BD478)</f>
        <v>0</v>
      </c>
      <c r="BJ478" s="23">
        <f t="shared" si="188"/>
        <v>0</v>
      </c>
      <c r="BK478" s="23">
        <f t="shared" si="189"/>
        <v>0</v>
      </c>
      <c r="BL478" s="23">
        <f t="shared" si="190"/>
        <v>0</v>
      </c>
      <c r="BM478" s="23">
        <f t="shared" si="191"/>
        <v>0</v>
      </c>
      <c r="BN478" s="23">
        <f t="shared" si="192"/>
        <v>0</v>
      </c>
      <c r="BO478" s="23">
        <f t="shared" si="193"/>
        <v>0</v>
      </c>
      <c r="BP478" s="23">
        <f t="shared" si="194"/>
        <v>0</v>
      </c>
      <c r="BQ478" s="23">
        <f t="shared" si="195"/>
        <v>0</v>
      </c>
      <c r="BR478" s="23">
        <f t="shared" si="207"/>
        <v>0</v>
      </c>
      <c r="BS478" s="23">
        <f t="shared" si="208"/>
        <v>0</v>
      </c>
      <c r="BT478" s="23">
        <f t="shared" si="209"/>
        <v>0</v>
      </c>
      <c r="BX478" s="73">
        <v>3855</v>
      </c>
      <c r="BY478" s="25" t="s">
        <v>966</v>
      </c>
      <c r="BZ478" s="23">
        <f t="shared" si="196"/>
        <v>0</v>
      </c>
      <c r="CA478" s="130">
        <f t="shared" si="197"/>
        <v>0</v>
      </c>
      <c r="CB478" s="156">
        <f t="shared" si="198"/>
        <v>0</v>
      </c>
      <c r="CC478" s="156">
        <f t="shared" si="199"/>
        <v>0</v>
      </c>
      <c r="CD478" s="156">
        <f t="shared" si="200"/>
        <v>0</v>
      </c>
      <c r="CE478" s="156">
        <f t="shared" si="201"/>
        <v>0</v>
      </c>
      <c r="CG478" s="156">
        <f t="shared" si="202"/>
        <v>0</v>
      </c>
      <c r="CH478" s="156">
        <f t="shared" si="203"/>
        <v>0</v>
      </c>
      <c r="CJ478" s="204" t="str">
        <f t="shared" si="204"/>
        <v>ok</v>
      </c>
      <c r="CK478" s="205">
        <f t="shared" si="186"/>
        <v>0</v>
      </c>
      <c r="CL478">
        <f t="shared" si="210"/>
        <v>0</v>
      </c>
      <c r="CN478" s="216">
        <f t="shared" si="205"/>
        <v>0</v>
      </c>
      <c r="CO478" s="216">
        <f t="shared" si="206"/>
        <v>0</v>
      </c>
      <c r="CP478" s="216">
        <f t="shared" si="185"/>
        <v>0</v>
      </c>
      <c r="CQ478" s="156">
        <f t="shared" si="187"/>
        <v>0</v>
      </c>
    </row>
    <row r="479" spans="1:95" x14ac:dyDescent="0.2">
      <c r="A479" s="73">
        <v>3855</v>
      </c>
      <c r="B479" s="25" t="s">
        <v>966</v>
      </c>
      <c r="C479" s="25" t="s">
        <v>703</v>
      </c>
      <c r="D479" s="78">
        <f t="array" ref="D479">SUM(IF('SAP report test'!$A$2:$A$2298=$A479,IF('SAP report test'!$D$2:$D$2298=D$3,'SAP report test'!$N$2:$N$2298)))-SUM(H479,L479,P479,T479,X479,AB479,AF479,AJ479,AN479)</f>
        <v>0</v>
      </c>
      <c r="E479" s="78">
        <f t="array" ref="E479">SUM(IF('SAP report test'!$A$2:$A$2298=$A479,IF('SAP report test'!$D$2:$D$2298=E$3,'SAP report test'!$N$2:$N$2298)))-SUM(I479,M479,Q479,U479,Y479,AC479,AG479,AK479,AO479)</f>
        <v>0</v>
      </c>
      <c r="F479" s="78">
        <f t="array" ref="F479">SUM(IF('SAP report test'!$A$2:$A$2298=$A479,IF('SAP report test'!$D$2:$D$2298=F$3,'SAP report test'!$N$2:$N$2298)))-SUM(J479,N479,R479,V479,Z479,AD479,AH479,AL479,AP479)</f>
        <v>0</v>
      </c>
      <c r="G479" s="78">
        <f t="array" ref="G479">SUM(IF('SAP report test'!$A$2:$A$2298=$A479,IF('SAP report test'!$D$2:$D$2298=G$3,'SAP report test'!$N$2:$N$2298)))-SUM(K479,O479,S479,W479,AA479,AE479,AI479,AM479,AQ479)</f>
        <v>0</v>
      </c>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S479" s="23"/>
      <c r="AT479" s="42"/>
      <c r="BJ479" s="23">
        <f t="shared" si="188"/>
        <v>0</v>
      </c>
      <c r="BK479" s="23">
        <f t="shared" si="189"/>
        <v>0</v>
      </c>
      <c r="BL479" s="23">
        <f t="shared" si="190"/>
        <v>0</v>
      </c>
      <c r="BM479" s="23">
        <f t="shared" si="191"/>
        <v>0</v>
      </c>
      <c r="BN479" s="23">
        <f t="shared" si="192"/>
        <v>0</v>
      </c>
      <c r="BO479" s="23">
        <f t="shared" si="193"/>
        <v>0</v>
      </c>
      <c r="BP479" s="23">
        <f t="shared" si="194"/>
        <v>0</v>
      </c>
      <c r="BQ479" s="23">
        <f t="shared" si="195"/>
        <v>0</v>
      </c>
      <c r="BR479" s="23">
        <f t="shared" si="207"/>
        <v>0</v>
      </c>
      <c r="BS479" s="23">
        <f t="shared" si="208"/>
        <v>0</v>
      </c>
      <c r="BT479" s="23">
        <f t="shared" si="209"/>
        <v>0</v>
      </c>
      <c r="BX479" s="73">
        <v>3855</v>
      </c>
      <c r="BY479" s="25" t="s">
        <v>966</v>
      </c>
      <c r="BZ479" s="23">
        <f t="shared" si="196"/>
        <v>0</v>
      </c>
      <c r="CA479" s="130">
        <f t="shared" si="197"/>
        <v>0</v>
      </c>
      <c r="CB479" s="156">
        <f t="shared" si="198"/>
        <v>0</v>
      </c>
      <c r="CC479" s="156">
        <f t="shared" si="199"/>
        <v>0</v>
      </c>
      <c r="CD479" s="156">
        <f t="shared" si="200"/>
        <v>0</v>
      </c>
      <c r="CE479" s="156">
        <f t="shared" si="201"/>
        <v>0</v>
      </c>
      <c r="CG479" s="156">
        <f t="shared" si="202"/>
        <v>0</v>
      </c>
      <c r="CH479" s="156">
        <f t="shared" si="203"/>
        <v>0</v>
      </c>
      <c r="CJ479" s="204" t="str">
        <f t="shared" si="204"/>
        <v>ok</v>
      </c>
      <c r="CK479" s="205">
        <f t="shared" si="186"/>
        <v>0</v>
      </c>
      <c r="CL479">
        <f t="shared" si="210"/>
        <v>0</v>
      </c>
      <c r="CN479" s="216">
        <f t="shared" si="205"/>
        <v>0</v>
      </c>
      <c r="CO479" s="216">
        <f t="shared" si="206"/>
        <v>0</v>
      </c>
      <c r="CP479" s="216">
        <f t="shared" si="185"/>
        <v>0</v>
      </c>
      <c r="CQ479" s="156">
        <f t="shared" si="187"/>
        <v>0</v>
      </c>
    </row>
    <row r="480" spans="1:95" x14ac:dyDescent="0.2">
      <c r="A480" s="73">
        <v>3856</v>
      </c>
      <c r="B480" s="25" t="s">
        <v>967</v>
      </c>
      <c r="C480" s="25" t="s">
        <v>702</v>
      </c>
      <c r="D480" s="78"/>
      <c r="E480" s="78"/>
      <c r="F480" s="78"/>
      <c r="G480" s="78"/>
      <c r="H480" s="147">
        <f t="array" ref="H480">SUM(IF('SAP report test'!$A$2:$A$2298=$A480,IF('SAP report test'!$D$2:$D$2298="CI04",'SAP report test'!$N$2:$N$2298)))</f>
        <v>0</v>
      </c>
      <c r="I480" s="148"/>
      <c r="J480" s="148"/>
      <c r="K480" s="149"/>
      <c r="L480" s="147">
        <f>SUMIF(Balances!$A$5:$A$313,$A480,Balances!$P$5:$P$313)-SUMIF(Funding!$A$6:$A$294,$A480,Funding!$D$6:$D$294)</f>
        <v>0</v>
      </c>
      <c r="M480" s="148"/>
      <c r="N480" s="148"/>
      <c r="O480" s="149"/>
      <c r="P480" s="147">
        <f>SUMIF(Balances!$A$5:$A$313,$A480,Balances!$Q$5:$Q$313)-SUMIF(Funding!$A$6:$A$294,$A480,Funding!$E$6:$E$294)</f>
        <v>0</v>
      </c>
      <c r="Q480" s="148"/>
      <c r="R480" s="148"/>
      <c r="S480" s="149"/>
      <c r="T480" s="147">
        <f>SUMIF(Balances!$A$5:$A$313,$A480,Balances!$R$5:$R$313)-SUMIF(Funding!$A$6:$A$294,$A480,Funding!$F$6:$F$294)</f>
        <v>0</v>
      </c>
      <c r="U480" s="148"/>
      <c r="V480" s="148"/>
      <c r="W480" s="149"/>
      <c r="X480" s="147">
        <f>SUMIF(Balances!$A$7:$A$313,$A480,Balances!$S$7:$S$313)</f>
        <v>0</v>
      </c>
      <c r="Y480" s="148"/>
      <c r="Z480" s="148"/>
      <c r="AA480" s="149"/>
      <c r="AB480" s="147">
        <f>SUMIF(Balances!$A$7:$A$313,$A480,Balances!$T$7:$T$313)</f>
        <v>0</v>
      </c>
      <c r="AC480" s="148"/>
      <c r="AD480" s="148"/>
      <c r="AE480" s="149"/>
      <c r="AF480" s="147"/>
      <c r="AG480" s="148"/>
      <c r="AH480" s="148"/>
      <c r="AI480" s="149"/>
      <c r="AJ480" s="147">
        <f t="array" ref="AJ480">SUM(IF('SAP report test'!$A$2:$A$2298=$A480,IF('SAP report test'!$D$2:$D$2298="CI03",'SAP report test'!$N$2:$N$2298)))+SUMIF(Balances!$A$7:$A$313,$A480,Balances!$V$7:$V$313)</f>
        <v>0</v>
      </c>
      <c r="AK480" s="148"/>
      <c r="AL480" s="148"/>
      <c r="AM480" s="149"/>
      <c r="AN480" s="147">
        <f>SUMIF(Balances!$A$5:$A$313,$A480,Balances!$O$5:$O$313)-SUMIF(Funding!$A$6:$A$294,$A480,Funding!$K$6:$K$294)</f>
        <v>0</v>
      </c>
      <c r="AO480" s="148"/>
      <c r="AP480" s="148"/>
      <c r="AQ480" s="149"/>
      <c r="AS480" s="23">
        <f>SUM(D480:AQ481)</f>
        <v>0</v>
      </c>
      <c r="AT480" s="42"/>
      <c r="AU480" s="23">
        <f>SUM(AS480:AT480)</f>
        <v>0</v>
      </c>
      <c r="AW480" s="23">
        <f>SUM(AN480:AQ481)</f>
        <v>0</v>
      </c>
      <c r="AX480" s="23">
        <f>SUM(H480:K481)</f>
        <v>0</v>
      </c>
      <c r="AY480" s="23">
        <f>SUM(L480:O481)</f>
        <v>0</v>
      </c>
      <c r="AZ480" s="23">
        <f>SUM(P480:S481)</f>
        <v>0</v>
      </c>
      <c r="BA480" s="23">
        <f>SUM(T480:W481)</f>
        <v>0</v>
      </c>
      <c r="BB480" s="23">
        <f>SUM(X480:AA481)</f>
        <v>0</v>
      </c>
      <c r="BC480" s="23">
        <f>SUM(AB480:AE481)</f>
        <v>0</v>
      </c>
      <c r="BD480" s="23">
        <f>SUM(AF480:AI481)</f>
        <v>0</v>
      </c>
      <c r="BE480" s="23">
        <f>SUM(AJ480:AM481)</f>
        <v>0</v>
      </c>
      <c r="BF480" s="23">
        <f>SUM(AW480:BE480)</f>
        <v>0</v>
      </c>
      <c r="BG480" s="23">
        <f>SUM(AS480-BF480)</f>
        <v>0</v>
      </c>
      <c r="BH480" s="23">
        <f>SUM(AW480:BD480)</f>
        <v>0</v>
      </c>
      <c r="BJ480" s="23">
        <f t="shared" si="188"/>
        <v>0</v>
      </c>
      <c r="BK480" s="23">
        <f t="shared" si="189"/>
        <v>0</v>
      </c>
      <c r="BL480" s="23">
        <f t="shared" si="190"/>
        <v>0</v>
      </c>
      <c r="BM480" s="23">
        <f t="shared" si="191"/>
        <v>0</v>
      </c>
      <c r="BN480" s="23">
        <f t="shared" si="192"/>
        <v>0</v>
      </c>
      <c r="BO480" s="23">
        <f t="shared" si="193"/>
        <v>0</v>
      </c>
      <c r="BP480" s="23">
        <f t="shared" si="194"/>
        <v>0</v>
      </c>
      <c r="BQ480" s="23">
        <f t="shared" si="195"/>
        <v>0</v>
      </c>
      <c r="BR480" s="23">
        <f t="shared" si="207"/>
        <v>0</v>
      </c>
      <c r="BS480" s="23">
        <f t="shared" si="208"/>
        <v>0</v>
      </c>
      <c r="BT480" s="23">
        <f t="shared" si="209"/>
        <v>0</v>
      </c>
      <c r="BX480" s="73">
        <v>3856</v>
      </c>
      <c r="BY480" s="25" t="s">
        <v>967</v>
      </c>
      <c r="BZ480" s="23">
        <f t="shared" si="196"/>
        <v>0</v>
      </c>
      <c r="CA480" s="130">
        <f t="shared" si="197"/>
        <v>0</v>
      </c>
      <c r="CB480" s="156">
        <f t="shared" si="198"/>
        <v>0</v>
      </c>
      <c r="CC480" s="156">
        <f t="shared" si="199"/>
        <v>0</v>
      </c>
      <c r="CD480" s="156">
        <f t="shared" si="200"/>
        <v>0</v>
      </c>
      <c r="CE480" s="156">
        <f t="shared" si="201"/>
        <v>0</v>
      </c>
      <c r="CG480" s="156">
        <f t="shared" si="202"/>
        <v>0</v>
      </c>
      <c r="CH480" s="156">
        <f t="shared" si="203"/>
        <v>0</v>
      </c>
      <c r="CJ480" s="204" t="str">
        <f t="shared" si="204"/>
        <v>ok</v>
      </c>
      <c r="CK480" s="205">
        <f t="shared" si="186"/>
        <v>0</v>
      </c>
      <c r="CL480">
        <f t="shared" si="210"/>
        <v>0</v>
      </c>
      <c r="CN480" s="216">
        <f t="shared" si="205"/>
        <v>0</v>
      </c>
      <c r="CO480" s="216">
        <f t="shared" si="206"/>
        <v>0</v>
      </c>
      <c r="CP480" s="216">
        <f t="shared" si="185"/>
        <v>0</v>
      </c>
      <c r="CQ480" s="156">
        <f t="shared" si="187"/>
        <v>0</v>
      </c>
    </row>
    <row r="481" spans="1:95" x14ac:dyDescent="0.2">
      <c r="A481" s="73">
        <v>3856</v>
      </c>
      <c r="B481" s="25" t="s">
        <v>967</v>
      </c>
      <c r="C481" s="25" t="s">
        <v>703</v>
      </c>
      <c r="D481" s="78">
        <f t="array" ref="D481">SUM(IF('SAP report test'!$A$2:$A$2298=$A481,IF('SAP report test'!$D$2:$D$2298=D$3,'SAP report test'!$N$2:$N$2298)))-SUM(H481,L481,P481,T481,X481,AB481,AF481,AJ481,AN481)</f>
        <v>0</v>
      </c>
      <c r="E481" s="78">
        <f t="array" ref="E481">SUM(IF('SAP report test'!$A$2:$A$2298=$A481,IF('SAP report test'!$D$2:$D$2298=E$3,'SAP report test'!$N$2:$N$2298)))-SUM(I481,M481,Q481,U481,Y481,AC481,AG481,AK481,AO481)</f>
        <v>0</v>
      </c>
      <c r="F481" s="78">
        <f t="array" ref="F481">SUM(IF('SAP report test'!$A$2:$A$2298=$A481,IF('SAP report test'!$D$2:$D$2298=F$3,'SAP report test'!$N$2:$N$2298)))-SUM(J481,N481,R481,V481,Z481,AD481,AH481,AL481,AP481)</f>
        <v>0</v>
      </c>
      <c r="G481" s="78">
        <f t="array" ref="G481">SUM(IF('SAP report test'!$A$2:$A$2298=$A481,IF('SAP report test'!$D$2:$D$2298=G$3,'SAP report test'!$N$2:$N$2298)))-SUM(K481,O481,S481,W481,AA481,AE481,AI481,AM481,AQ481)</f>
        <v>0</v>
      </c>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S481" s="23"/>
      <c r="AT481" s="42"/>
      <c r="BJ481" s="23">
        <f t="shared" si="188"/>
        <v>0</v>
      </c>
      <c r="BK481" s="23">
        <f t="shared" si="189"/>
        <v>0</v>
      </c>
      <c r="BL481" s="23">
        <f t="shared" si="190"/>
        <v>0</v>
      </c>
      <c r="BM481" s="23">
        <f t="shared" si="191"/>
        <v>0</v>
      </c>
      <c r="BN481" s="23">
        <f t="shared" si="192"/>
        <v>0</v>
      </c>
      <c r="BO481" s="23">
        <f t="shared" si="193"/>
        <v>0</v>
      </c>
      <c r="BP481" s="23">
        <f t="shared" si="194"/>
        <v>0</v>
      </c>
      <c r="BQ481" s="23">
        <f t="shared" si="195"/>
        <v>0</v>
      </c>
      <c r="BR481" s="23">
        <f t="shared" si="207"/>
        <v>0</v>
      </c>
      <c r="BS481" s="23">
        <f t="shared" si="208"/>
        <v>0</v>
      </c>
      <c r="BT481" s="23">
        <f t="shared" si="209"/>
        <v>0</v>
      </c>
      <c r="BX481" s="73">
        <v>3856</v>
      </c>
      <c r="BY481" s="25" t="s">
        <v>967</v>
      </c>
      <c r="BZ481" s="23">
        <f t="shared" si="196"/>
        <v>0</v>
      </c>
      <c r="CA481" s="130">
        <f t="shared" si="197"/>
        <v>0</v>
      </c>
      <c r="CB481" s="156">
        <f t="shared" si="198"/>
        <v>0</v>
      </c>
      <c r="CC481" s="156">
        <f t="shared" si="199"/>
        <v>0</v>
      </c>
      <c r="CD481" s="156">
        <f t="shared" si="200"/>
        <v>0</v>
      </c>
      <c r="CE481" s="156">
        <f t="shared" si="201"/>
        <v>0</v>
      </c>
      <c r="CG481" s="156">
        <f t="shared" si="202"/>
        <v>0</v>
      </c>
      <c r="CH481" s="156">
        <f t="shared" si="203"/>
        <v>0</v>
      </c>
      <c r="CJ481" s="204" t="str">
        <f t="shared" si="204"/>
        <v>ok</v>
      </c>
      <c r="CK481" s="205">
        <f t="shared" si="186"/>
        <v>0</v>
      </c>
      <c r="CL481">
        <f t="shared" si="210"/>
        <v>0</v>
      </c>
      <c r="CN481" s="216">
        <f t="shared" si="205"/>
        <v>0</v>
      </c>
      <c r="CO481" s="216">
        <f t="shared" si="206"/>
        <v>0</v>
      </c>
      <c r="CP481" s="216">
        <f t="shared" si="185"/>
        <v>0</v>
      </c>
      <c r="CQ481" s="156">
        <f t="shared" si="187"/>
        <v>0</v>
      </c>
    </row>
    <row r="482" spans="1:95" x14ac:dyDescent="0.2">
      <c r="A482" s="73">
        <v>3858</v>
      </c>
      <c r="B482" s="25" t="s">
        <v>1152</v>
      </c>
      <c r="C482" s="25" t="s">
        <v>702</v>
      </c>
      <c r="D482" s="78"/>
      <c r="E482" s="78"/>
      <c r="F482" s="78"/>
      <c r="G482" s="78"/>
      <c r="H482" s="147">
        <f t="array" ref="H482">SUM(IF('SAP report test'!$A$2:$A$2298=$A482,IF('SAP report test'!$D$2:$D$2298="CI04",'SAP report test'!$N$2:$N$2298)))</f>
        <v>0</v>
      </c>
      <c r="I482" s="148"/>
      <c r="J482" s="148"/>
      <c r="K482" s="149"/>
      <c r="L482" s="147">
        <f>SUMIF(Balances!$A$5:$A$313,$A482,Balances!$P$5:$P$313)-SUMIF(Funding!$A$6:$A$294,$A482,Funding!$D$6:$D$294)</f>
        <v>0</v>
      </c>
      <c r="M482" s="148"/>
      <c r="N482" s="148"/>
      <c r="O482" s="149"/>
      <c r="P482" s="147">
        <f>SUMIF(Balances!$A$5:$A$313,$A482,Balances!$Q$5:$Q$313)-SUMIF(Funding!$A$6:$A$294,$A482,Funding!$E$6:$E$294)</f>
        <v>0</v>
      </c>
      <c r="Q482" s="148"/>
      <c r="R482" s="148"/>
      <c r="S482" s="149"/>
      <c r="T482" s="147">
        <f>SUMIF(Balances!$A$5:$A$313,$A482,Balances!$R$5:$R$313)-SUMIF(Funding!$A$6:$A$294,$A482,Funding!$F$6:$F$294)</f>
        <v>0</v>
      </c>
      <c r="U482" s="148"/>
      <c r="V482" s="148"/>
      <c r="W482" s="149"/>
      <c r="X482" s="147">
        <f>SUMIF(Balances!$A$7:$A$313,$A482,Balances!$S$7:$S$313)</f>
        <v>0</v>
      </c>
      <c r="Y482" s="148"/>
      <c r="Z482" s="148"/>
      <c r="AA482" s="149"/>
      <c r="AB482" s="147">
        <f>SUMIF(Balances!$A$7:$A$313,$A482,Balances!$T$7:$T$313)</f>
        <v>0</v>
      </c>
      <c r="AC482" s="148"/>
      <c r="AD482" s="148"/>
      <c r="AE482" s="149"/>
      <c r="AF482" s="147"/>
      <c r="AG482" s="148"/>
      <c r="AH482" s="148"/>
      <c r="AI482" s="149"/>
      <c r="AJ482" s="147">
        <f t="array" ref="AJ482">SUM(IF('SAP report test'!$A$2:$A$2298=$A482,IF('SAP report test'!$D$2:$D$2298="CI03",'SAP report test'!$N$2:$N$2298)))+SUMIF(Balances!$A$7:$A$313,$A482,Balances!$V$7:$V$313)</f>
        <v>0</v>
      </c>
      <c r="AK482" s="148"/>
      <c r="AL482" s="148"/>
      <c r="AM482" s="149"/>
      <c r="AN482" s="147">
        <f>SUMIF(Balances!$A$5:$A$313,$A482,Balances!$O$5:$O$313)-SUMIF(Funding!$A$6:$A$294,$A482,Funding!$K$6:$K$294)</f>
        <v>0</v>
      </c>
      <c r="AO482" s="148"/>
      <c r="AP482" s="148"/>
      <c r="AQ482" s="149"/>
      <c r="AS482" s="23">
        <f>SUM(D482:AQ483)</f>
        <v>0</v>
      </c>
      <c r="AT482" s="42"/>
      <c r="AU482" s="23">
        <f>SUM(AS482:AT482)</f>
        <v>0</v>
      </c>
      <c r="AW482" s="23">
        <f>SUM(AN482:AQ483)</f>
        <v>0</v>
      </c>
      <c r="AX482" s="23">
        <f>SUM(H482:K483)</f>
        <v>0</v>
      </c>
      <c r="AY482" s="23">
        <f>SUM(L482:O483)</f>
        <v>0</v>
      </c>
      <c r="AZ482" s="23">
        <f>SUM(P482:S483)</f>
        <v>0</v>
      </c>
      <c r="BA482" s="23">
        <f>SUM(T482:W483)</f>
        <v>0</v>
      </c>
      <c r="BB482" s="23">
        <f>SUM(X482:AA483)</f>
        <v>0</v>
      </c>
      <c r="BC482" s="23">
        <f>SUM(AB482:AE483)</f>
        <v>0</v>
      </c>
      <c r="BD482" s="23">
        <f>SUM(AF482:AI483)</f>
        <v>0</v>
      </c>
      <c r="BE482" s="23">
        <f>SUM(AJ482:AM483)</f>
        <v>0</v>
      </c>
      <c r="BF482" s="23">
        <f>SUM(AW482:BE482)</f>
        <v>0</v>
      </c>
      <c r="BG482" s="23">
        <f>SUM(AS482-BF482)</f>
        <v>0</v>
      </c>
      <c r="BH482" s="23">
        <f>SUM(AW482:BD482)</f>
        <v>0</v>
      </c>
      <c r="BJ482" s="23">
        <f t="shared" si="188"/>
        <v>0</v>
      </c>
      <c r="BK482" s="23">
        <f t="shared" si="189"/>
        <v>0</v>
      </c>
      <c r="BL482" s="23">
        <f t="shared" si="190"/>
        <v>0</v>
      </c>
      <c r="BM482" s="23">
        <f t="shared" si="191"/>
        <v>0</v>
      </c>
      <c r="BN482" s="23">
        <f t="shared" si="192"/>
        <v>0</v>
      </c>
      <c r="BO482" s="23">
        <f t="shared" si="193"/>
        <v>0</v>
      </c>
      <c r="BP482" s="23">
        <f t="shared" si="194"/>
        <v>0</v>
      </c>
      <c r="BQ482" s="23">
        <f t="shared" si="195"/>
        <v>0</v>
      </c>
      <c r="BR482" s="23">
        <f t="shared" si="207"/>
        <v>0</v>
      </c>
      <c r="BS482" s="23">
        <f t="shared" si="208"/>
        <v>0</v>
      </c>
      <c r="BT482" s="23">
        <f t="shared" si="209"/>
        <v>0</v>
      </c>
      <c r="BX482" s="94">
        <v>3858</v>
      </c>
      <c r="BY482" s="93" t="s">
        <v>1152</v>
      </c>
      <c r="BZ482" s="23">
        <f t="shared" si="196"/>
        <v>0</v>
      </c>
      <c r="CA482" s="130">
        <f t="shared" si="197"/>
        <v>0</v>
      </c>
      <c r="CB482" s="156">
        <f t="shared" si="198"/>
        <v>0</v>
      </c>
      <c r="CC482" s="156">
        <f t="shared" si="199"/>
        <v>0</v>
      </c>
      <c r="CD482" s="156">
        <f t="shared" si="200"/>
        <v>0</v>
      </c>
      <c r="CE482" s="156">
        <f t="shared" si="201"/>
        <v>0</v>
      </c>
      <c r="CG482" s="156">
        <f t="shared" si="202"/>
        <v>0</v>
      </c>
      <c r="CH482" s="156">
        <f t="shared" si="203"/>
        <v>0</v>
      </c>
      <c r="CJ482" s="204" t="str">
        <f t="shared" si="204"/>
        <v>ok</v>
      </c>
      <c r="CK482" s="205">
        <f t="shared" si="186"/>
        <v>0</v>
      </c>
      <c r="CL482">
        <f t="shared" si="210"/>
        <v>0</v>
      </c>
      <c r="CN482" s="216">
        <f t="shared" si="205"/>
        <v>0</v>
      </c>
      <c r="CO482" s="216">
        <f t="shared" si="206"/>
        <v>0</v>
      </c>
      <c r="CP482" s="216">
        <f t="shared" si="185"/>
        <v>0</v>
      </c>
      <c r="CQ482" s="156">
        <f t="shared" si="187"/>
        <v>0</v>
      </c>
    </row>
    <row r="483" spans="1:95" x14ac:dyDescent="0.2">
      <c r="A483" s="73">
        <v>3858</v>
      </c>
      <c r="B483" s="25" t="s">
        <v>1152</v>
      </c>
      <c r="C483" s="25" t="s">
        <v>703</v>
      </c>
      <c r="D483" s="78">
        <f t="array" ref="D483">SUM(IF('SAP report test'!$A$2:$A$2298=$A483,IF('SAP report test'!$D$2:$D$2298=D$3,'SAP report test'!$N$2:$N$2298)))-SUM(H483,L483,P483,T483,X483,AB483,AF483,AJ483,AN483)</f>
        <v>0</v>
      </c>
      <c r="E483" s="78">
        <f t="array" ref="E483">SUM(IF('SAP report test'!$A$2:$A$2298=$A483,IF('SAP report test'!$D$2:$D$2298=E$3,'SAP report test'!$N$2:$N$2298)))-SUM(I483,M483,Q483,U483,Y483,AC483,AG483,AK483,AO483)</f>
        <v>0</v>
      </c>
      <c r="F483" s="78">
        <f t="array" ref="F483">SUM(IF('SAP report test'!$A$2:$A$2298=$A483,IF('SAP report test'!$D$2:$D$2298=F$3,'SAP report test'!$N$2:$N$2298)))-SUM(J483,N483,R483,V483,Z483,AD483,AH483,AL483,AP483)</f>
        <v>0</v>
      </c>
      <c r="G483" s="78">
        <f t="array" ref="G483">SUM(IF('SAP report test'!$A$2:$A$2298=$A483,IF('SAP report test'!$D$2:$D$2298=G$3,'SAP report test'!$N$2:$N$2298)))-SUM(K483,O483,S483,W483,AA483,AE483,AI483,AM483,AQ483)</f>
        <v>0</v>
      </c>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S483" s="23"/>
      <c r="AT483" s="42"/>
      <c r="BJ483" s="23">
        <f t="shared" si="188"/>
        <v>0</v>
      </c>
      <c r="BK483" s="23">
        <f t="shared" si="189"/>
        <v>0</v>
      </c>
      <c r="BL483" s="23">
        <f t="shared" si="190"/>
        <v>0</v>
      </c>
      <c r="BM483" s="23">
        <f t="shared" si="191"/>
        <v>0</v>
      </c>
      <c r="BN483" s="23">
        <f t="shared" si="192"/>
        <v>0</v>
      </c>
      <c r="BO483" s="23">
        <f t="shared" si="193"/>
        <v>0</v>
      </c>
      <c r="BP483" s="23">
        <f t="shared" si="194"/>
        <v>0</v>
      </c>
      <c r="BQ483" s="23">
        <f t="shared" si="195"/>
        <v>0</v>
      </c>
      <c r="BR483" s="23">
        <f t="shared" si="207"/>
        <v>0</v>
      </c>
      <c r="BS483" s="23">
        <f t="shared" si="208"/>
        <v>0</v>
      </c>
      <c r="BT483" s="23">
        <f t="shared" si="209"/>
        <v>0</v>
      </c>
      <c r="BX483" s="94">
        <v>3858</v>
      </c>
      <c r="BY483" s="93" t="s">
        <v>1152</v>
      </c>
      <c r="BZ483" s="23">
        <f t="shared" si="196"/>
        <v>0</v>
      </c>
      <c r="CA483" s="130">
        <f t="shared" si="197"/>
        <v>0</v>
      </c>
      <c r="CB483" s="156">
        <f t="shared" si="198"/>
        <v>0</v>
      </c>
      <c r="CC483" s="156">
        <f t="shared" si="199"/>
        <v>0</v>
      </c>
      <c r="CD483" s="156">
        <f t="shared" si="200"/>
        <v>0</v>
      </c>
      <c r="CE483" s="156">
        <f t="shared" si="201"/>
        <v>0</v>
      </c>
      <c r="CG483" s="156">
        <f t="shared" si="202"/>
        <v>0</v>
      </c>
      <c r="CH483" s="156">
        <f t="shared" si="203"/>
        <v>0</v>
      </c>
      <c r="CJ483" s="204" t="str">
        <f t="shared" si="204"/>
        <v>ok</v>
      </c>
      <c r="CK483" s="205">
        <f t="shared" si="186"/>
        <v>0</v>
      </c>
      <c r="CL483">
        <f t="shared" si="210"/>
        <v>0</v>
      </c>
      <c r="CN483" s="216">
        <f t="shared" si="205"/>
        <v>0</v>
      </c>
      <c r="CO483" s="216">
        <f t="shared" si="206"/>
        <v>0</v>
      </c>
      <c r="CP483" s="216">
        <f t="shared" si="185"/>
        <v>0</v>
      </c>
      <c r="CQ483" s="156">
        <f t="shared" si="187"/>
        <v>0</v>
      </c>
    </row>
    <row r="484" spans="1:95" x14ac:dyDescent="0.2">
      <c r="A484" s="73">
        <v>3859</v>
      </c>
      <c r="B484" s="25" t="s">
        <v>1153</v>
      </c>
      <c r="C484" s="25" t="s">
        <v>702</v>
      </c>
      <c r="D484" s="78"/>
      <c r="E484" s="78"/>
      <c r="F484" s="78"/>
      <c r="G484" s="78"/>
      <c r="H484" s="147">
        <f t="array" ref="H484">SUM(IF('SAP report test'!$A$2:$A$2298=$A484,IF('SAP report test'!$D$2:$D$2298="CI04",'SAP report test'!$N$2:$N$2298)))</f>
        <v>0</v>
      </c>
      <c r="I484" s="148"/>
      <c r="J484" s="148"/>
      <c r="K484" s="149"/>
      <c r="L484" s="147">
        <f>SUMIF(Balances!$A$5:$A$313,$A484,Balances!$P$5:$P$313)-SUMIF(Funding!$A$6:$A$294,$A484,Funding!$D$6:$D$294)</f>
        <v>0</v>
      </c>
      <c r="M484" s="148"/>
      <c r="N484" s="148"/>
      <c r="O484" s="149"/>
      <c r="P484" s="147">
        <f>SUMIF(Balances!$A$5:$A$313,$A484,Balances!$Q$5:$Q$313)-SUMIF(Funding!$A$6:$A$294,$A484,Funding!$E$6:$E$294)</f>
        <v>0</v>
      </c>
      <c r="Q484" s="148"/>
      <c r="R484" s="148"/>
      <c r="S484" s="149"/>
      <c r="T484" s="147">
        <f>SUMIF(Balances!$A$5:$A$313,$A484,Balances!$R$5:$R$313)-SUMIF(Funding!$A$6:$A$294,$A484,Funding!$F$6:$F$294)</f>
        <v>0</v>
      </c>
      <c r="U484" s="148"/>
      <c r="V484" s="148"/>
      <c r="W484" s="149"/>
      <c r="X484" s="147">
        <f>SUMIF(Balances!$A$7:$A$313,$A484,Balances!$S$7:$S$313)</f>
        <v>0</v>
      </c>
      <c r="Y484" s="148"/>
      <c r="Z484" s="148"/>
      <c r="AA484" s="149"/>
      <c r="AB484" s="147">
        <f>SUMIF(Balances!$A$7:$A$313,$A484,Balances!$T$7:$T$313)</f>
        <v>0</v>
      </c>
      <c r="AC484" s="148"/>
      <c r="AD484" s="148"/>
      <c r="AE484" s="149"/>
      <c r="AF484" s="147"/>
      <c r="AG484" s="148"/>
      <c r="AH484" s="148"/>
      <c r="AI484" s="149"/>
      <c r="AJ484" s="147">
        <f t="array" ref="AJ484">SUM(IF('SAP report test'!$A$2:$A$2298=$A484,IF('SAP report test'!$D$2:$D$2298="CI03",'SAP report test'!$N$2:$N$2298)))+SUMIF(Balances!$A$7:$A$313,$A484,Balances!$V$7:$V$313)</f>
        <v>0</v>
      </c>
      <c r="AK484" s="148"/>
      <c r="AL484" s="148"/>
      <c r="AM484" s="149"/>
      <c r="AN484" s="147">
        <f>SUMIF(Balances!$A$5:$A$313,$A484,Balances!$O$5:$O$313)-SUMIF(Funding!$A$6:$A$294,$A484,Funding!$K$6:$K$294)</f>
        <v>0</v>
      </c>
      <c r="AO484" s="148"/>
      <c r="AP484" s="148"/>
      <c r="AQ484" s="149"/>
      <c r="AS484" s="23">
        <f>SUM(D484:AQ485)</f>
        <v>0</v>
      </c>
      <c r="AT484" s="130"/>
      <c r="AU484" s="23">
        <f>SUM(AS484:AT484)</f>
        <v>0</v>
      </c>
      <c r="AW484" s="23">
        <f>SUM(AN484:AQ485)</f>
        <v>0</v>
      </c>
      <c r="AX484" s="23">
        <f>SUM(H484:K485)</f>
        <v>0</v>
      </c>
      <c r="AY484" s="23">
        <f>SUM(L484:O485)</f>
        <v>0</v>
      </c>
      <c r="AZ484" s="23">
        <f>SUM(P484:S485)</f>
        <v>0</v>
      </c>
      <c r="BA484" s="23">
        <f>SUM(T484:W485)</f>
        <v>0</v>
      </c>
      <c r="BB484" s="23">
        <f>SUM(X484:AA485)</f>
        <v>0</v>
      </c>
      <c r="BC484" s="23">
        <f>SUM(AB484:AE485)</f>
        <v>0</v>
      </c>
      <c r="BD484" s="23">
        <f>SUM(AF484:AI485)</f>
        <v>0</v>
      </c>
      <c r="BE484" s="23">
        <f>SUM(AJ484:AM485)</f>
        <v>0</v>
      </c>
      <c r="BF484" s="23">
        <f>SUM(AW484:BE484)</f>
        <v>0</v>
      </c>
      <c r="BG484" s="23">
        <f>SUM(AS484-BF484)</f>
        <v>0</v>
      </c>
      <c r="BH484" s="23">
        <f>SUM(AW484:BD484)</f>
        <v>0</v>
      </c>
      <c r="BJ484" s="23">
        <f t="shared" si="188"/>
        <v>0</v>
      </c>
      <c r="BK484" s="23">
        <f t="shared" si="189"/>
        <v>0</v>
      </c>
      <c r="BL484" s="23">
        <f t="shared" si="190"/>
        <v>0</v>
      </c>
      <c r="BM484" s="23">
        <f t="shared" si="191"/>
        <v>0</v>
      </c>
      <c r="BN484" s="23">
        <f t="shared" si="192"/>
        <v>0</v>
      </c>
      <c r="BO484" s="23">
        <f t="shared" si="193"/>
        <v>0</v>
      </c>
      <c r="BP484" s="23">
        <f t="shared" si="194"/>
        <v>0</v>
      </c>
      <c r="BQ484" s="23">
        <f t="shared" si="195"/>
        <v>0</v>
      </c>
      <c r="BR484" s="23">
        <f t="shared" si="207"/>
        <v>0</v>
      </c>
      <c r="BS484" s="23">
        <f t="shared" si="208"/>
        <v>0</v>
      </c>
      <c r="BT484" s="23">
        <f t="shared" si="209"/>
        <v>0</v>
      </c>
      <c r="BX484" s="106">
        <v>3859</v>
      </c>
      <c r="BY484" s="107" t="s">
        <v>1153</v>
      </c>
      <c r="BZ484" s="23">
        <f t="shared" si="196"/>
        <v>0</v>
      </c>
      <c r="CA484" s="130">
        <f t="shared" si="197"/>
        <v>0</v>
      </c>
      <c r="CB484" s="156">
        <f t="shared" si="198"/>
        <v>0</v>
      </c>
      <c r="CC484" s="156">
        <f t="shared" si="199"/>
        <v>0</v>
      </c>
      <c r="CD484" s="156">
        <f t="shared" si="200"/>
        <v>0</v>
      </c>
      <c r="CE484" s="156">
        <f t="shared" si="201"/>
        <v>0</v>
      </c>
      <c r="CG484" s="156">
        <f t="shared" si="202"/>
        <v>0</v>
      </c>
      <c r="CH484" s="156">
        <f t="shared" si="203"/>
        <v>0</v>
      </c>
      <c r="CJ484" s="204" t="str">
        <f t="shared" si="204"/>
        <v>ok</v>
      </c>
      <c r="CK484" s="205">
        <f t="shared" si="186"/>
        <v>0</v>
      </c>
      <c r="CL484">
        <f t="shared" si="210"/>
        <v>0</v>
      </c>
      <c r="CN484" s="216">
        <f t="shared" si="205"/>
        <v>0</v>
      </c>
      <c r="CO484" s="216">
        <f t="shared" si="206"/>
        <v>0</v>
      </c>
      <c r="CP484" s="216">
        <f t="shared" si="185"/>
        <v>0</v>
      </c>
      <c r="CQ484" s="156">
        <f t="shared" si="187"/>
        <v>0</v>
      </c>
    </row>
    <row r="485" spans="1:95" x14ac:dyDescent="0.2">
      <c r="A485" s="73">
        <v>3859</v>
      </c>
      <c r="B485" s="25" t="s">
        <v>1153</v>
      </c>
      <c r="C485" s="25" t="s">
        <v>703</v>
      </c>
      <c r="D485" s="78">
        <f t="array" ref="D485">SUM(IF('SAP report test'!$A$2:$A$2298=$A485,IF('SAP report test'!$D$2:$D$2298=D$3,'SAP report test'!$N$2:$N$2298)))-SUM(H485,L485,P485,T485,X485,AB485,AF485,AJ485,AN485)</f>
        <v>0</v>
      </c>
      <c r="E485" s="78">
        <f t="array" ref="E485">SUM(IF('SAP report test'!$A$2:$A$2298=$A485,IF('SAP report test'!$D$2:$D$2298=E$3,'SAP report test'!$N$2:$N$2298)))-SUM(I485,M485,Q485,U485,Y485,AC485,AG485,AK485,AO485)</f>
        <v>0</v>
      </c>
      <c r="F485" s="78">
        <f t="array" ref="F485">SUM(IF('SAP report test'!$A$2:$A$2298=$A485,IF('SAP report test'!$D$2:$D$2298=F$3,'SAP report test'!$N$2:$N$2298)))-SUM(J485,N485,R485,V485,Z485,AD485,AH485,AL485,AP485)</f>
        <v>0</v>
      </c>
      <c r="G485" s="78">
        <f t="array" ref="G485">SUM(IF('SAP report test'!$A$2:$A$2298=$A485,IF('SAP report test'!$D$2:$D$2298=G$3,'SAP report test'!$N$2:$N$2298)))-SUM(K485,O485,S485,W485,AA485,AE485,AI485,AM485,AQ485)</f>
        <v>0</v>
      </c>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S485" s="23"/>
      <c r="AT485" s="42"/>
      <c r="BJ485" s="23">
        <f t="shared" si="188"/>
        <v>0</v>
      </c>
      <c r="BK485" s="23">
        <f t="shared" si="189"/>
        <v>0</v>
      </c>
      <c r="BL485" s="23">
        <f t="shared" si="190"/>
        <v>0</v>
      </c>
      <c r="BM485" s="23">
        <f t="shared" si="191"/>
        <v>0</v>
      </c>
      <c r="BN485" s="23">
        <f t="shared" si="192"/>
        <v>0</v>
      </c>
      <c r="BO485" s="23">
        <f t="shared" si="193"/>
        <v>0</v>
      </c>
      <c r="BP485" s="23">
        <f t="shared" si="194"/>
        <v>0</v>
      </c>
      <c r="BQ485" s="23">
        <f t="shared" si="195"/>
        <v>0</v>
      </c>
      <c r="BR485" s="23">
        <f t="shared" si="207"/>
        <v>0</v>
      </c>
      <c r="BS485" s="23">
        <f t="shared" si="208"/>
        <v>0</v>
      </c>
      <c r="BT485" s="23">
        <f t="shared" si="209"/>
        <v>0</v>
      </c>
      <c r="BX485" s="106">
        <v>3859</v>
      </c>
      <c r="BY485" s="107" t="s">
        <v>1153</v>
      </c>
      <c r="BZ485" s="23">
        <f t="shared" si="196"/>
        <v>0</v>
      </c>
      <c r="CA485" s="130">
        <f t="shared" si="197"/>
        <v>0</v>
      </c>
      <c r="CB485" s="156">
        <f t="shared" si="198"/>
        <v>0</v>
      </c>
      <c r="CC485" s="156">
        <f t="shared" si="199"/>
        <v>0</v>
      </c>
      <c r="CD485" s="156">
        <f t="shared" si="200"/>
        <v>0</v>
      </c>
      <c r="CE485" s="156">
        <f t="shared" si="201"/>
        <v>0</v>
      </c>
      <c r="CG485" s="156">
        <f t="shared" si="202"/>
        <v>0</v>
      </c>
      <c r="CH485" s="156">
        <f t="shared" si="203"/>
        <v>0</v>
      </c>
      <c r="CJ485" s="204" t="str">
        <f t="shared" si="204"/>
        <v>ok</v>
      </c>
      <c r="CK485" s="205">
        <f t="shared" si="186"/>
        <v>0</v>
      </c>
      <c r="CL485">
        <f t="shared" si="210"/>
        <v>0</v>
      </c>
      <c r="CN485" s="216">
        <f t="shared" si="205"/>
        <v>0</v>
      </c>
      <c r="CO485" s="216">
        <f t="shared" si="206"/>
        <v>0</v>
      </c>
      <c r="CP485" s="216">
        <f t="shared" si="185"/>
        <v>0</v>
      </c>
      <c r="CQ485" s="156">
        <f t="shared" si="187"/>
        <v>0</v>
      </c>
    </row>
    <row r="486" spans="1:95" x14ac:dyDescent="0.2">
      <c r="A486" s="254">
        <v>3861</v>
      </c>
      <c r="B486" s="239" t="s">
        <v>968</v>
      </c>
      <c r="C486" s="25" t="s">
        <v>702</v>
      </c>
      <c r="D486" s="78"/>
      <c r="E486" s="78"/>
      <c r="F486" s="78"/>
      <c r="G486" s="78"/>
      <c r="H486" s="147">
        <f t="array" ref="H486">SUM(IF('SAP report test'!$A$2:$A$2298=$A486,IF('SAP report test'!$D$2:$D$2298="CI04",'SAP report test'!$N$2:$N$2298)))</f>
        <v>0</v>
      </c>
      <c r="I486" s="148"/>
      <c r="J486" s="148"/>
      <c r="K486" s="149"/>
      <c r="L486" s="147">
        <f>SUMIF(Balances!$A$5:$A$313,$A486,Balances!$P$5:$P$313)-SUMIF(Funding!$A$6:$A$294,$A486,Funding!$D$6:$D$294)</f>
        <v>0</v>
      </c>
      <c r="M486" s="148"/>
      <c r="N486" s="148"/>
      <c r="O486" s="149"/>
      <c r="P486" s="147">
        <f>SUMIF(Balances!$A$5:$A$313,$A486,Balances!$Q$5:$Q$313)-SUMIF(Funding!$A$6:$A$294,$A486,Funding!$E$6:$E$294)</f>
        <v>0</v>
      </c>
      <c r="Q486" s="148"/>
      <c r="R486" s="148"/>
      <c r="S486" s="149"/>
      <c r="T486" s="147">
        <f>SUMIF(Balances!$A$5:$A$313,$A486,Balances!$R$5:$R$313)-SUMIF(Funding!$A$6:$A$294,$A486,Funding!$F$6:$F$294)</f>
        <v>0</v>
      </c>
      <c r="U486" s="148"/>
      <c r="V486" s="148"/>
      <c r="W486" s="149"/>
      <c r="X486" s="147">
        <f>SUMIF(Balances!$A$7:$A$313,$A486,Balances!$S$7:$S$313)</f>
        <v>0</v>
      </c>
      <c r="Y486" s="148"/>
      <c r="Z486" s="148"/>
      <c r="AA486" s="149"/>
      <c r="AB486" s="147">
        <f>SUMIF(Balances!$A$7:$A$313,$A486,Balances!$T$7:$T$313)</f>
        <v>0</v>
      </c>
      <c r="AC486" s="148"/>
      <c r="AD486" s="148"/>
      <c r="AE486" s="149"/>
      <c r="AF486" s="147"/>
      <c r="AG486" s="148"/>
      <c r="AH486" s="148"/>
      <c r="AI486" s="149"/>
      <c r="AJ486" s="147">
        <f t="array" ref="AJ486">SUM(IF('SAP report test'!$A$2:$A$2298=$A486,IF('SAP report test'!$D$2:$D$2298="CI03",'SAP report test'!$N$2:$N$2298)))+SUMIF(Balances!$A$7:$A$313,$A486,Balances!$V$7:$V$313)</f>
        <v>0</v>
      </c>
      <c r="AK486" s="148"/>
      <c r="AL486" s="148"/>
      <c r="AM486" s="149"/>
      <c r="AN486" s="147">
        <f>SUMIF(Balances!$A$5:$A$313,$A486,Balances!$O$5:$O$313)-SUMIF(Funding!$A$6:$A$294,$A486,Funding!$K$6:$K$294)</f>
        <v>-24771.5</v>
      </c>
      <c r="AO486" s="148"/>
      <c r="AP486" s="148"/>
      <c r="AQ486" s="149"/>
      <c r="AS486" s="23">
        <f>SUM(D486:AQ487)</f>
        <v>761.38000000000102</v>
      </c>
      <c r="AT486" s="42"/>
      <c r="AU486" s="23">
        <f>SUM(AS486:AT486)</f>
        <v>761.38000000000102</v>
      </c>
      <c r="AW486" s="23">
        <f>SUM(AN486:AQ487)</f>
        <v>761.5</v>
      </c>
      <c r="AX486" s="23">
        <f>SUM(H486:K487)</f>
        <v>0</v>
      </c>
      <c r="AY486" s="23">
        <f>SUM(L486:O487)</f>
        <v>0</v>
      </c>
      <c r="AZ486" s="23">
        <f>SUM(P486:S487)</f>
        <v>0</v>
      </c>
      <c r="BA486" s="23">
        <f>SUM(T486:W487)</f>
        <v>0</v>
      </c>
      <c r="BB486" s="23">
        <f>SUM(X486:AA487)</f>
        <v>0</v>
      </c>
      <c r="BC486" s="23">
        <f>SUM(AB486:AE487)</f>
        <v>0</v>
      </c>
      <c r="BD486" s="23">
        <f>SUM(AF486:AI487)</f>
        <v>0</v>
      </c>
      <c r="BE486" s="23">
        <f>SUM(AJ486:AM487)</f>
        <v>0</v>
      </c>
      <c r="BF486" s="23">
        <f>SUM(AW486:BE486)</f>
        <v>761.5</v>
      </c>
      <c r="BG486" s="23">
        <f>SUM(AS486-BF486)</f>
        <v>-0.11999999999898137</v>
      </c>
      <c r="BH486" s="23">
        <f>SUM(AW486:BD486)</f>
        <v>761.5</v>
      </c>
      <c r="BJ486" s="23">
        <f t="shared" si="188"/>
        <v>761.5</v>
      </c>
      <c r="BK486" s="23">
        <f t="shared" si="189"/>
        <v>0</v>
      </c>
      <c r="BL486" s="23">
        <f t="shared" si="190"/>
        <v>0</v>
      </c>
      <c r="BM486" s="23">
        <f t="shared" si="191"/>
        <v>0</v>
      </c>
      <c r="BN486" s="23">
        <f t="shared" si="192"/>
        <v>0</v>
      </c>
      <c r="BO486" s="23">
        <f t="shared" si="193"/>
        <v>0</v>
      </c>
      <c r="BP486" s="23">
        <f t="shared" si="194"/>
        <v>0</v>
      </c>
      <c r="BQ486" s="23">
        <f t="shared" si="195"/>
        <v>0</v>
      </c>
      <c r="BR486" s="23">
        <f t="shared" si="207"/>
        <v>761.5</v>
      </c>
      <c r="BS486" s="23">
        <f t="shared" si="208"/>
        <v>-0.11999999999898137</v>
      </c>
      <c r="BT486" s="23">
        <f t="shared" si="209"/>
        <v>761.5</v>
      </c>
      <c r="BX486" s="73">
        <v>3861</v>
      </c>
      <c r="BY486" s="25" t="s">
        <v>968</v>
      </c>
      <c r="BZ486" s="23">
        <f t="shared" si="196"/>
        <v>761.5</v>
      </c>
      <c r="CA486" s="130">
        <f t="shared" si="197"/>
        <v>0</v>
      </c>
      <c r="CB486" s="156">
        <f t="shared" si="198"/>
        <v>761.5</v>
      </c>
      <c r="CC486" s="156">
        <f t="shared" si="199"/>
        <v>762</v>
      </c>
      <c r="CD486" s="156">
        <f t="shared" si="200"/>
        <v>0</v>
      </c>
      <c r="CE486" s="156">
        <f t="shared" si="201"/>
        <v>762</v>
      </c>
      <c r="CG486" s="156">
        <f t="shared" si="202"/>
        <v>-0.5</v>
      </c>
      <c r="CH486" s="156">
        <f t="shared" si="203"/>
        <v>0</v>
      </c>
      <c r="CJ486" s="204" t="str">
        <f t="shared" si="204"/>
        <v>Deficit</v>
      </c>
      <c r="CK486" s="205">
        <f t="shared" si="186"/>
        <v>761.38000000000102</v>
      </c>
      <c r="CL486">
        <f t="shared" si="210"/>
        <v>1</v>
      </c>
      <c r="CN486" s="216">
        <f t="shared" si="205"/>
        <v>761.5</v>
      </c>
      <c r="CO486" s="216">
        <f t="shared" si="206"/>
        <v>0</v>
      </c>
      <c r="CP486" s="216">
        <f t="shared" si="185"/>
        <v>761.5</v>
      </c>
      <c r="CQ486" s="156">
        <f t="shared" si="187"/>
        <v>0</v>
      </c>
    </row>
    <row r="487" spans="1:95" x14ac:dyDescent="0.2">
      <c r="A487" s="254">
        <v>3861</v>
      </c>
      <c r="B487" s="239" t="s">
        <v>968</v>
      </c>
      <c r="C487" s="25" t="s">
        <v>703</v>
      </c>
      <c r="D487" s="78">
        <f t="array" ref="D487">SUM(IF('SAP report test'!$A$2:$A$2298=$A487,IF('SAP report test'!$D$2:$D$2298=D$3,'SAP report test'!$N$2:$N$2298)))-SUM(H487,L487,P487,T487,X487,AB487,AF487,AJ487,AN487)</f>
        <v>0</v>
      </c>
      <c r="E487" s="78">
        <f t="array" ref="E487">SUM(IF('SAP report test'!$A$2:$A$2298=$A487,IF('SAP report test'!$D$2:$D$2298=E$3,'SAP report test'!$N$2:$N$2298)))-SUM(I487,M487,Q487,U487,Y487,AC487,AG487,AK487,AO487)</f>
        <v>-0.11999999999898137</v>
      </c>
      <c r="F487" s="78">
        <f t="array" ref="F487">SUM(IF('SAP report test'!$A$2:$A$2298=$A487,IF('SAP report test'!$D$2:$D$2298=F$3,'SAP report test'!$N$2:$N$2298)))-SUM(J487,N487,R487,V487,Z487,AD487,AH487,AL487,AP487)</f>
        <v>0</v>
      </c>
      <c r="G487" s="78">
        <f t="array" ref="G487">SUM(IF('SAP report test'!$A$2:$A$2298=$A487,IF('SAP report test'!$D$2:$D$2298=G$3,'SAP report test'!$N$2:$N$2298)))-SUM(K487,O487,S487,W487,AA487,AE487,AI487,AM487,AQ487)</f>
        <v>0</v>
      </c>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v>25533</v>
      </c>
      <c r="AP487" s="62"/>
      <c r="AQ487" s="62"/>
      <c r="AS487" s="23"/>
      <c r="AT487" s="42"/>
      <c r="BJ487" s="23">
        <f t="shared" si="188"/>
        <v>0</v>
      </c>
      <c r="BK487" s="23">
        <f t="shared" si="189"/>
        <v>0</v>
      </c>
      <c r="BL487" s="23">
        <f t="shared" si="190"/>
        <v>0</v>
      </c>
      <c r="BM487" s="23">
        <f t="shared" si="191"/>
        <v>0</v>
      </c>
      <c r="BN487" s="23">
        <f t="shared" si="192"/>
        <v>0</v>
      </c>
      <c r="BO487" s="23">
        <f t="shared" si="193"/>
        <v>0</v>
      </c>
      <c r="BP487" s="23">
        <f t="shared" si="194"/>
        <v>0</v>
      </c>
      <c r="BQ487" s="23">
        <f t="shared" si="195"/>
        <v>0</v>
      </c>
      <c r="BR487" s="23">
        <f t="shared" si="207"/>
        <v>0</v>
      </c>
      <c r="BS487" s="23">
        <f t="shared" si="208"/>
        <v>0</v>
      </c>
      <c r="BT487" s="23">
        <f t="shared" si="209"/>
        <v>0</v>
      </c>
      <c r="BX487" s="73">
        <v>3861</v>
      </c>
      <c r="BY487" s="25" t="s">
        <v>968</v>
      </c>
      <c r="BZ487" s="23">
        <f t="shared" si="196"/>
        <v>0</v>
      </c>
      <c r="CA487" s="130">
        <f t="shared" si="197"/>
        <v>0</v>
      </c>
      <c r="CB487" s="156">
        <f t="shared" si="198"/>
        <v>0</v>
      </c>
      <c r="CC487" s="156">
        <f t="shared" si="199"/>
        <v>0</v>
      </c>
      <c r="CD487" s="156">
        <f t="shared" si="200"/>
        <v>0</v>
      </c>
      <c r="CE487" s="156">
        <f t="shared" si="201"/>
        <v>0</v>
      </c>
      <c r="CG487" s="156">
        <f t="shared" si="202"/>
        <v>0</v>
      </c>
      <c r="CH487" s="156">
        <f t="shared" si="203"/>
        <v>0</v>
      </c>
      <c r="CJ487" s="204" t="str">
        <f t="shared" si="204"/>
        <v>ok</v>
      </c>
      <c r="CK487" s="205">
        <f t="shared" si="186"/>
        <v>0</v>
      </c>
      <c r="CL487">
        <f t="shared" si="210"/>
        <v>0</v>
      </c>
      <c r="CN487" s="216">
        <f t="shared" si="205"/>
        <v>0</v>
      </c>
      <c r="CO487" s="216">
        <f t="shared" si="206"/>
        <v>0</v>
      </c>
      <c r="CP487" s="216">
        <f t="shared" si="185"/>
        <v>0</v>
      </c>
      <c r="CQ487" s="156">
        <f t="shared" si="187"/>
        <v>0</v>
      </c>
    </row>
    <row r="488" spans="1:95" x14ac:dyDescent="0.2">
      <c r="A488" s="73">
        <v>3912</v>
      </c>
      <c r="B488" s="25" t="s">
        <v>881</v>
      </c>
      <c r="C488" s="25" t="s">
        <v>702</v>
      </c>
      <c r="D488" s="78"/>
      <c r="E488" s="78"/>
      <c r="F488" s="78"/>
      <c r="G488" s="78"/>
      <c r="H488" s="147">
        <f t="array" ref="H488">SUM(IF('SAP report test'!$A$2:$A$2298=$A488,IF('SAP report test'!$D$2:$D$2298="CI04",'SAP report test'!$N$2:$N$2298)))</f>
        <v>0</v>
      </c>
      <c r="I488" s="148"/>
      <c r="J488" s="148"/>
      <c r="K488" s="149"/>
      <c r="L488" s="147">
        <f>SUMIF(Balances!$A$5:$A$313,$A488,Balances!$P$5:$P$313)-SUMIF(Funding!$A$6:$A$294,$A488,Funding!$D$6:$D$294)</f>
        <v>0</v>
      </c>
      <c r="M488" s="148"/>
      <c r="N488" s="148"/>
      <c r="O488" s="149"/>
      <c r="P488" s="147">
        <f>SUMIF(Balances!$A$5:$A$313,$A488,Balances!$Q$5:$Q$313)-SUMIF(Funding!$A$6:$A$294,$A488,Funding!$E$6:$E$294)</f>
        <v>0</v>
      </c>
      <c r="Q488" s="148"/>
      <c r="R488" s="148"/>
      <c r="S488" s="149"/>
      <c r="T488" s="147">
        <f>SUMIF(Balances!$A$5:$A$313,$A488,Balances!$R$5:$R$313)-SUMIF(Funding!$A$6:$A$294,$A488,Funding!$F$6:$F$294)</f>
        <v>0</v>
      </c>
      <c r="U488" s="148"/>
      <c r="V488" s="148"/>
      <c r="W488" s="149"/>
      <c r="X488" s="147">
        <f>SUMIF(Balances!$A$7:$A$313,$A488,Balances!$S$7:$S$313)</f>
        <v>0</v>
      </c>
      <c r="Y488" s="148"/>
      <c r="Z488" s="148"/>
      <c r="AA488" s="149"/>
      <c r="AB488" s="147">
        <f>SUMIF(Balances!$A$7:$A$313,$A488,Balances!$T$7:$T$313)</f>
        <v>0</v>
      </c>
      <c r="AC488" s="148"/>
      <c r="AD488" s="148"/>
      <c r="AE488" s="149"/>
      <c r="AF488" s="147"/>
      <c r="AG488" s="148"/>
      <c r="AH488" s="148"/>
      <c r="AI488" s="149"/>
      <c r="AJ488" s="147">
        <f t="array" ref="AJ488">SUM(IF('SAP report test'!$A$2:$A$2298=$A488,IF('SAP report test'!$D$2:$D$2298="CI03",'SAP report test'!$N$2:$N$2298)))+SUMIF(Balances!$A$7:$A$313,$A488,Balances!$V$7:$V$313)</f>
        <v>0</v>
      </c>
      <c r="AK488" s="148"/>
      <c r="AL488" s="148"/>
      <c r="AM488" s="149"/>
      <c r="AN488" s="147">
        <f>SUMIF(Balances!$A$5:$A$313,$A488,Balances!$O$5:$O$313)-SUMIF(Funding!$A$6:$A$294,$A488,Funding!$K$6:$K$294)</f>
        <v>0</v>
      </c>
      <c r="AO488" s="148"/>
      <c r="AP488" s="148"/>
      <c r="AQ488" s="149"/>
      <c r="AS488" s="23">
        <f>SUM(D488:AQ489)</f>
        <v>0</v>
      </c>
      <c r="AT488" s="42"/>
      <c r="AU488" s="23">
        <f>SUM(AS488:AT488)</f>
        <v>0</v>
      </c>
      <c r="AW488" s="23">
        <f>SUM(AN488:AQ489)</f>
        <v>0</v>
      </c>
      <c r="AX488" s="23">
        <f>SUM(H488:K489)</f>
        <v>0</v>
      </c>
      <c r="AY488" s="23">
        <f>SUM(L488:O489)</f>
        <v>0</v>
      </c>
      <c r="AZ488" s="23">
        <f>SUM(P488:S489)</f>
        <v>0</v>
      </c>
      <c r="BA488" s="23">
        <f>SUM(T488:W489)</f>
        <v>0</v>
      </c>
      <c r="BB488" s="23">
        <f>SUM(X488:AA489)</f>
        <v>0</v>
      </c>
      <c r="BC488" s="23">
        <f>SUM(AB488:AE489)</f>
        <v>0</v>
      </c>
      <c r="BD488" s="23">
        <f>SUM(AF488:AI489)</f>
        <v>0</v>
      </c>
      <c r="BE488" s="23">
        <f>SUM(AJ488:AM489)</f>
        <v>0</v>
      </c>
      <c r="BF488" s="23">
        <f>SUM(AW488:BE488)</f>
        <v>0</v>
      </c>
      <c r="BG488" s="23">
        <f>SUM(AS488-BF488)</f>
        <v>0</v>
      </c>
      <c r="BH488" s="23">
        <f>SUM(AW488:BD488)</f>
        <v>0</v>
      </c>
      <c r="BJ488" s="23">
        <f t="shared" si="188"/>
        <v>0</v>
      </c>
      <c r="BK488" s="23">
        <f t="shared" si="189"/>
        <v>0</v>
      </c>
      <c r="BL488" s="23">
        <f t="shared" si="190"/>
        <v>0</v>
      </c>
      <c r="BM488" s="23">
        <f t="shared" si="191"/>
        <v>0</v>
      </c>
      <c r="BN488" s="23">
        <f t="shared" si="192"/>
        <v>0</v>
      </c>
      <c r="BO488" s="23">
        <f t="shared" si="193"/>
        <v>0</v>
      </c>
      <c r="BP488" s="23">
        <f t="shared" si="194"/>
        <v>0</v>
      </c>
      <c r="BQ488" s="23">
        <f t="shared" si="195"/>
        <v>0</v>
      </c>
      <c r="BR488" s="23">
        <f t="shared" si="207"/>
        <v>0</v>
      </c>
      <c r="BS488" s="23">
        <f t="shared" si="208"/>
        <v>0</v>
      </c>
      <c r="BT488" s="23">
        <f t="shared" si="209"/>
        <v>0</v>
      </c>
      <c r="BX488" s="73">
        <v>3912</v>
      </c>
      <c r="BY488" s="25" t="s">
        <v>881</v>
      </c>
      <c r="BZ488" s="23">
        <f t="shared" si="196"/>
        <v>0</v>
      </c>
      <c r="CA488" s="130">
        <f t="shared" si="197"/>
        <v>0</v>
      </c>
      <c r="CB488" s="156">
        <f t="shared" si="198"/>
        <v>0</v>
      </c>
      <c r="CC488" s="156">
        <f t="shared" si="199"/>
        <v>0</v>
      </c>
      <c r="CD488" s="156">
        <f t="shared" si="200"/>
        <v>0</v>
      </c>
      <c r="CE488" s="156">
        <f t="shared" si="201"/>
        <v>0</v>
      </c>
      <c r="CG488" s="156">
        <f t="shared" si="202"/>
        <v>0</v>
      </c>
      <c r="CH488" s="156">
        <f t="shared" si="203"/>
        <v>0</v>
      </c>
      <c r="CJ488" s="204" t="str">
        <f t="shared" si="204"/>
        <v>ok</v>
      </c>
      <c r="CK488" s="205">
        <f t="shared" si="186"/>
        <v>0</v>
      </c>
      <c r="CL488">
        <f t="shared" si="210"/>
        <v>0</v>
      </c>
      <c r="CN488" s="216">
        <f t="shared" si="205"/>
        <v>0</v>
      </c>
      <c r="CO488" s="216">
        <f t="shared" si="206"/>
        <v>0</v>
      </c>
      <c r="CP488" s="216">
        <f t="shared" si="185"/>
        <v>0</v>
      </c>
      <c r="CQ488" s="156">
        <f t="shared" si="187"/>
        <v>0</v>
      </c>
    </row>
    <row r="489" spans="1:95" x14ac:dyDescent="0.2">
      <c r="A489" s="73">
        <v>3912</v>
      </c>
      <c r="B489" s="25" t="s">
        <v>881</v>
      </c>
      <c r="C489" s="25" t="s">
        <v>703</v>
      </c>
      <c r="D489" s="78">
        <f t="array" ref="D489">SUM(IF('SAP report test'!$A$2:$A$2298=$A489,IF('SAP report test'!$D$2:$D$2298=D$3,'SAP report test'!$N$2:$N$2298)))-SUM(H489,L489,P489,T489,X489,AB489,AF489,AJ489,AN489)</f>
        <v>0</v>
      </c>
      <c r="E489" s="78">
        <f t="array" ref="E489">SUM(IF('SAP report test'!$A$2:$A$2298=$A489,IF('SAP report test'!$D$2:$D$2298=E$3,'SAP report test'!$N$2:$N$2298)))-SUM(I489,M489,Q489,U489,Y489,AC489,AG489,AK489,AO489)</f>
        <v>0</v>
      </c>
      <c r="F489" s="78">
        <f t="array" ref="F489">SUM(IF('SAP report test'!$A$2:$A$2298=$A489,IF('SAP report test'!$D$2:$D$2298=F$3,'SAP report test'!$N$2:$N$2298)))-SUM(J489,N489,R489,V489,Z489,AD489,AH489,AL489,AP489)</f>
        <v>0</v>
      </c>
      <c r="G489" s="78">
        <f t="array" ref="G489">SUM(IF('SAP report test'!$A$2:$A$2298=$A489,IF('SAP report test'!$D$2:$D$2298=G$3,'SAP report test'!$N$2:$N$2298)))-SUM(K489,O489,S489,W489,AA489,AE489,AI489,AM489,AQ489)</f>
        <v>0</v>
      </c>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S489" s="23"/>
      <c r="AT489" s="42"/>
      <c r="BJ489" s="23">
        <f t="shared" si="188"/>
        <v>0</v>
      </c>
      <c r="BK489" s="23">
        <f t="shared" si="189"/>
        <v>0</v>
      </c>
      <c r="BL489" s="23">
        <f t="shared" si="190"/>
        <v>0</v>
      </c>
      <c r="BM489" s="23">
        <f t="shared" si="191"/>
        <v>0</v>
      </c>
      <c r="BN489" s="23">
        <f t="shared" si="192"/>
        <v>0</v>
      </c>
      <c r="BO489" s="23">
        <f t="shared" si="193"/>
        <v>0</v>
      </c>
      <c r="BP489" s="23">
        <f t="shared" si="194"/>
        <v>0</v>
      </c>
      <c r="BQ489" s="23">
        <f t="shared" si="195"/>
        <v>0</v>
      </c>
      <c r="BR489" s="23">
        <f t="shared" si="207"/>
        <v>0</v>
      </c>
      <c r="BS489" s="23">
        <f t="shared" si="208"/>
        <v>0</v>
      </c>
      <c r="BT489" s="23">
        <f t="shared" si="209"/>
        <v>0</v>
      </c>
      <c r="BX489" s="73">
        <v>3912</v>
      </c>
      <c r="BY489" s="25" t="s">
        <v>881</v>
      </c>
      <c r="BZ489" s="23">
        <f t="shared" si="196"/>
        <v>0</v>
      </c>
      <c r="CA489" s="130">
        <f t="shared" si="197"/>
        <v>0</v>
      </c>
      <c r="CB489" s="156">
        <f t="shared" si="198"/>
        <v>0</v>
      </c>
      <c r="CC489" s="156">
        <f t="shared" si="199"/>
        <v>0</v>
      </c>
      <c r="CD489" s="156">
        <f t="shared" si="200"/>
        <v>0</v>
      </c>
      <c r="CE489" s="156">
        <f t="shared" si="201"/>
        <v>0</v>
      </c>
      <c r="CG489" s="156">
        <f t="shared" si="202"/>
        <v>0</v>
      </c>
      <c r="CH489" s="156">
        <f t="shared" si="203"/>
        <v>0</v>
      </c>
      <c r="CJ489" s="204" t="str">
        <f t="shared" si="204"/>
        <v>ok</v>
      </c>
      <c r="CK489" s="205">
        <f t="shared" si="186"/>
        <v>0</v>
      </c>
      <c r="CL489">
        <f t="shared" si="210"/>
        <v>0</v>
      </c>
      <c r="CN489" s="216">
        <f t="shared" si="205"/>
        <v>0</v>
      </c>
      <c r="CO489" s="216">
        <f t="shared" si="206"/>
        <v>0</v>
      </c>
      <c r="CP489" s="216">
        <f t="shared" si="185"/>
        <v>0</v>
      </c>
      <c r="CQ489" s="156">
        <f t="shared" si="187"/>
        <v>0</v>
      </c>
    </row>
    <row r="490" spans="1:95" x14ac:dyDescent="0.2">
      <c r="A490" s="73">
        <v>5200</v>
      </c>
      <c r="B490" s="25" t="s">
        <v>1155</v>
      </c>
      <c r="C490" s="25" t="s">
        <v>702</v>
      </c>
      <c r="D490" s="78"/>
      <c r="E490" s="78"/>
      <c r="F490" s="78"/>
      <c r="G490" s="78"/>
      <c r="H490" s="147">
        <f t="array" ref="H490">SUM(IF('SAP report test'!$A$2:$A$2298=$A490,IF('SAP report test'!$D$2:$D$2298="CI04",'SAP report test'!$N$2:$N$2298)))</f>
        <v>0</v>
      </c>
      <c r="I490" s="148"/>
      <c r="J490" s="148"/>
      <c r="K490" s="149"/>
      <c r="L490" s="147">
        <f>SUMIF(Balances!$A$5:$A$313,$A490,Balances!$P$5:$P$313)-SUMIF(Funding!$A$6:$A$294,$A490,Funding!$D$6:$D$294)</f>
        <v>0</v>
      </c>
      <c r="M490" s="148"/>
      <c r="N490" s="148"/>
      <c r="O490" s="149"/>
      <c r="P490" s="147">
        <f>SUMIF(Balances!$A$5:$A$313,$A490,Balances!$Q$5:$Q$313)-SUMIF(Funding!$A$6:$A$294,$A490,Funding!$E$6:$E$294)</f>
        <v>0</v>
      </c>
      <c r="Q490" s="148"/>
      <c r="R490" s="148"/>
      <c r="S490" s="149"/>
      <c r="T490" s="147">
        <f>SUMIF(Balances!$A$5:$A$313,$A490,Balances!$R$5:$R$313)-SUMIF(Funding!$A$6:$A$294,$A490,Funding!$F$6:$F$294)</f>
        <v>0</v>
      </c>
      <c r="U490" s="148"/>
      <c r="V490" s="148"/>
      <c r="W490" s="149"/>
      <c r="X490" s="147">
        <f>SUMIF(Balances!$A$7:$A$313,$A490,Balances!$S$7:$S$313)</f>
        <v>0</v>
      </c>
      <c r="Y490" s="148"/>
      <c r="Z490" s="148"/>
      <c r="AA490" s="149"/>
      <c r="AB490" s="147">
        <f>SUMIF(Balances!$A$7:$A$313,$A490,Balances!$T$7:$T$313)</f>
        <v>0</v>
      </c>
      <c r="AC490" s="148"/>
      <c r="AD490" s="148"/>
      <c r="AE490" s="149"/>
      <c r="AF490" s="147"/>
      <c r="AG490" s="148"/>
      <c r="AH490" s="148"/>
      <c r="AI490" s="149"/>
      <c r="AJ490" s="147">
        <f t="array" ref="AJ490">SUM(IF('SAP report test'!$A$2:$A$2298=$A490,IF('SAP report test'!$D$2:$D$2298="CI03",'SAP report test'!$N$2:$N$2298)))+SUMIF(Balances!$A$7:$A$313,$A490,Balances!$V$7:$V$313)</f>
        <v>0</v>
      </c>
      <c r="AK490" s="148"/>
      <c r="AL490" s="148"/>
      <c r="AM490" s="149"/>
      <c r="AN490" s="147">
        <f>SUMIF(Balances!$A$5:$A$313,$A490,Balances!$O$5:$O$313)-SUMIF(Funding!$A$6:$A$294,$A490,Funding!$K$6:$K$294)</f>
        <v>0</v>
      </c>
      <c r="AO490" s="148"/>
      <c r="AP490" s="148"/>
      <c r="AQ490" s="149"/>
      <c r="AS490" s="23">
        <f>SUM(D490:AQ491)</f>
        <v>0</v>
      </c>
      <c r="AT490" s="42"/>
      <c r="AU490" s="23">
        <f>SUM(AS490:AT490)</f>
        <v>0</v>
      </c>
      <c r="AW490" s="23">
        <f>SUM(AN490:AQ491)</f>
        <v>0</v>
      </c>
      <c r="AX490" s="23">
        <f>SUM(H490:K491)</f>
        <v>0</v>
      </c>
      <c r="AY490" s="23">
        <f>SUM(L490:O491)</f>
        <v>0</v>
      </c>
      <c r="AZ490" s="23">
        <f>SUM(P490:S491)</f>
        <v>0</v>
      </c>
      <c r="BA490" s="23">
        <f>SUM(T490:W491)</f>
        <v>0</v>
      </c>
      <c r="BB490" s="23">
        <f>SUM(X490:AA491)</f>
        <v>0</v>
      </c>
      <c r="BC490" s="23">
        <f>SUM(AB490:AE491)</f>
        <v>0</v>
      </c>
      <c r="BD490" s="23">
        <f>SUM(AF490:AI491)</f>
        <v>0</v>
      </c>
      <c r="BE490" s="23">
        <f>SUM(AJ490:AM491)</f>
        <v>0</v>
      </c>
      <c r="BF490" s="23">
        <f>SUM(AW490:BE490)</f>
        <v>0</v>
      </c>
      <c r="BG490" s="23">
        <f>SUM(AS490-BF490)</f>
        <v>0</v>
      </c>
      <c r="BH490" s="23">
        <f>SUM(AW490:BD490)</f>
        <v>0</v>
      </c>
      <c r="BJ490" s="23">
        <f t="shared" si="188"/>
        <v>0</v>
      </c>
      <c r="BK490" s="23">
        <f t="shared" si="189"/>
        <v>0</v>
      </c>
      <c r="BL490" s="23">
        <f t="shared" si="190"/>
        <v>0</v>
      </c>
      <c r="BM490" s="23">
        <f t="shared" si="191"/>
        <v>0</v>
      </c>
      <c r="BN490" s="23">
        <f t="shared" si="192"/>
        <v>0</v>
      </c>
      <c r="BO490" s="23">
        <f t="shared" si="193"/>
        <v>0</v>
      </c>
      <c r="BP490" s="23">
        <f t="shared" si="194"/>
        <v>0</v>
      </c>
      <c r="BQ490" s="23">
        <f t="shared" si="195"/>
        <v>0</v>
      </c>
      <c r="BR490" s="23">
        <f t="shared" si="207"/>
        <v>0</v>
      </c>
      <c r="BS490" s="23">
        <f t="shared" si="208"/>
        <v>0</v>
      </c>
      <c r="BT490" s="23">
        <f t="shared" si="209"/>
        <v>0</v>
      </c>
      <c r="BX490" s="73">
        <v>5200</v>
      </c>
      <c r="BY490" s="25" t="s">
        <v>1155</v>
      </c>
      <c r="BZ490" s="23">
        <f t="shared" si="196"/>
        <v>0</v>
      </c>
      <c r="CA490" s="130">
        <f t="shared" si="197"/>
        <v>0</v>
      </c>
      <c r="CB490" s="156">
        <f t="shared" si="198"/>
        <v>0</v>
      </c>
      <c r="CC490" s="156">
        <f t="shared" si="199"/>
        <v>0</v>
      </c>
      <c r="CD490" s="156">
        <f t="shared" si="200"/>
        <v>0</v>
      </c>
      <c r="CE490" s="156">
        <f t="shared" si="201"/>
        <v>0</v>
      </c>
      <c r="CG490" s="156">
        <f t="shared" si="202"/>
        <v>0</v>
      </c>
      <c r="CH490" s="156">
        <f t="shared" si="203"/>
        <v>0</v>
      </c>
      <c r="CJ490" s="204" t="str">
        <f t="shared" si="204"/>
        <v>ok</v>
      </c>
      <c r="CK490" s="205">
        <f t="shared" si="186"/>
        <v>0</v>
      </c>
      <c r="CL490">
        <f t="shared" si="210"/>
        <v>0</v>
      </c>
      <c r="CN490" s="216">
        <f t="shared" si="205"/>
        <v>0</v>
      </c>
      <c r="CO490" s="216">
        <f t="shared" si="206"/>
        <v>0</v>
      </c>
      <c r="CP490" s="216">
        <f t="shared" si="185"/>
        <v>0</v>
      </c>
      <c r="CQ490" s="156">
        <f t="shared" si="187"/>
        <v>0</v>
      </c>
    </row>
    <row r="491" spans="1:95" x14ac:dyDescent="0.2">
      <c r="A491" s="73">
        <v>5200</v>
      </c>
      <c r="B491" s="25" t="s">
        <v>1155</v>
      </c>
      <c r="C491" s="25" t="s">
        <v>703</v>
      </c>
      <c r="D491" s="78">
        <f t="array" ref="D491">SUM(IF('SAP report test'!$A$2:$A$2298=$A491,IF('SAP report test'!$D$2:$D$2298=D$3,'SAP report test'!$N$2:$N$2298)))-SUM(H491,L491,P491,T491,X491,AB491,AF491,AJ491,AN491)</f>
        <v>0</v>
      </c>
      <c r="E491" s="78">
        <f t="array" ref="E491">SUM(IF('SAP report test'!$A$2:$A$2298=$A491,IF('SAP report test'!$D$2:$D$2298=E$3,'SAP report test'!$N$2:$N$2298)))-SUM(I491,M491,Q491,U491,Y491,AC491,AG491,AK491,AO491)</f>
        <v>0</v>
      </c>
      <c r="F491" s="78">
        <f t="array" ref="F491">SUM(IF('SAP report test'!$A$2:$A$2298=$A491,IF('SAP report test'!$D$2:$D$2298=F$3,'SAP report test'!$N$2:$N$2298)))-SUM(J491,N491,R491,V491,Z491,AD491,AH491,AL491,AP491)</f>
        <v>0</v>
      </c>
      <c r="G491" s="78">
        <f t="array" ref="G491">SUM(IF('SAP report test'!$A$2:$A$2298=$A491,IF('SAP report test'!$D$2:$D$2298=G$3,'SAP report test'!$N$2:$N$2298)))-SUM(K491,O491,S491,W491,AA491,AE491,AI491,AM491,AQ491)</f>
        <v>0</v>
      </c>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S491" s="23"/>
      <c r="AT491" s="42"/>
      <c r="BJ491" s="23">
        <f t="shared" si="188"/>
        <v>0</v>
      </c>
      <c r="BK491" s="23">
        <f t="shared" si="189"/>
        <v>0</v>
      </c>
      <c r="BL491" s="23">
        <f t="shared" si="190"/>
        <v>0</v>
      </c>
      <c r="BM491" s="23">
        <f t="shared" si="191"/>
        <v>0</v>
      </c>
      <c r="BN491" s="23">
        <f t="shared" si="192"/>
        <v>0</v>
      </c>
      <c r="BO491" s="23">
        <f t="shared" si="193"/>
        <v>0</v>
      </c>
      <c r="BP491" s="23">
        <f t="shared" si="194"/>
        <v>0</v>
      </c>
      <c r="BQ491" s="23">
        <f t="shared" si="195"/>
        <v>0</v>
      </c>
      <c r="BR491" s="23">
        <f t="shared" si="207"/>
        <v>0</v>
      </c>
      <c r="BS491" s="23">
        <f t="shared" si="208"/>
        <v>0</v>
      </c>
      <c r="BT491" s="23">
        <f t="shared" si="209"/>
        <v>0</v>
      </c>
      <c r="BX491" s="73">
        <v>5200</v>
      </c>
      <c r="BY491" s="25" t="s">
        <v>1155</v>
      </c>
      <c r="BZ491" s="23">
        <f t="shared" si="196"/>
        <v>0</v>
      </c>
      <c r="CA491" s="130">
        <f t="shared" si="197"/>
        <v>0</v>
      </c>
      <c r="CB491" s="156">
        <f t="shared" si="198"/>
        <v>0</v>
      </c>
      <c r="CC491" s="156">
        <f t="shared" si="199"/>
        <v>0</v>
      </c>
      <c r="CD491" s="156">
        <f t="shared" si="200"/>
        <v>0</v>
      </c>
      <c r="CE491" s="156">
        <f t="shared" si="201"/>
        <v>0</v>
      </c>
      <c r="CG491" s="156">
        <f t="shared" si="202"/>
        <v>0</v>
      </c>
      <c r="CH491" s="156">
        <f t="shared" si="203"/>
        <v>0</v>
      </c>
      <c r="CJ491" s="204" t="str">
        <f t="shared" si="204"/>
        <v>ok</v>
      </c>
      <c r="CK491" s="205">
        <f t="shared" si="186"/>
        <v>0</v>
      </c>
      <c r="CL491">
        <f t="shared" si="210"/>
        <v>0</v>
      </c>
      <c r="CN491" s="216">
        <f t="shared" si="205"/>
        <v>0</v>
      </c>
      <c r="CO491" s="216">
        <f t="shared" si="206"/>
        <v>0</v>
      </c>
      <c r="CP491" s="216">
        <f t="shared" si="185"/>
        <v>0</v>
      </c>
      <c r="CQ491" s="156">
        <f t="shared" si="187"/>
        <v>0</v>
      </c>
    </row>
    <row r="492" spans="1:95" x14ac:dyDescent="0.2">
      <c r="A492" s="73">
        <v>4007</v>
      </c>
      <c r="B492" s="25" t="s">
        <v>882</v>
      </c>
      <c r="C492" s="25" t="s">
        <v>702</v>
      </c>
      <c r="D492" s="78"/>
      <c r="E492" s="78"/>
      <c r="F492" s="78"/>
      <c r="G492" s="78"/>
      <c r="H492" s="147">
        <f t="array" ref="H492">SUM(IF('SAP report test'!$A$2:$A$2298=$A492,IF('SAP report test'!$D$2:$D$2298="CI04",'SAP report test'!$N$2:$N$2298)))</f>
        <v>0</v>
      </c>
      <c r="I492" s="148"/>
      <c r="J492" s="148"/>
      <c r="K492" s="149"/>
      <c r="L492" s="147">
        <f>SUMIF(Balances!$A$5:$A$313,$A492,Balances!$P$5:$P$313)-SUMIF(Funding!$A$6:$A$294,$A492,Funding!$D$6:$D$294)</f>
        <v>0</v>
      </c>
      <c r="M492" s="148"/>
      <c r="N492" s="148"/>
      <c r="O492" s="149"/>
      <c r="P492" s="147">
        <f>SUMIF(Balances!$A$5:$A$313,$A492,Balances!$Q$5:$Q$313)-SUMIF(Funding!$A$6:$A$294,$A492,Funding!$E$6:$E$294)</f>
        <v>0</v>
      </c>
      <c r="Q492" s="148"/>
      <c r="R492" s="148"/>
      <c r="S492" s="149"/>
      <c r="T492" s="147">
        <f>SUMIF(Balances!$A$5:$A$313,$A492,Balances!$R$5:$R$313)-SUMIF(Funding!$A$6:$A$294,$A492,Funding!$F$6:$F$294)</f>
        <v>0</v>
      </c>
      <c r="U492" s="148"/>
      <c r="V492" s="148"/>
      <c r="W492" s="149"/>
      <c r="X492" s="147">
        <f>SUMIF(Balances!$A$7:$A$313,$A492,Balances!$S$7:$S$313)</f>
        <v>0</v>
      </c>
      <c r="Y492" s="148"/>
      <c r="Z492" s="148"/>
      <c r="AA492" s="149"/>
      <c r="AB492" s="147">
        <f>SUMIF(Balances!$A$7:$A$313,$A492,Balances!$T$7:$T$313)</f>
        <v>0</v>
      </c>
      <c r="AC492" s="148"/>
      <c r="AD492" s="148"/>
      <c r="AE492" s="149"/>
      <c r="AF492" s="147"/>
      <c r="AG492" s="148"/>
      <c r="AH492" s="148"/>
      <c r="AI492" s="149"/>
      <c r="AJ492" s="147">
        <f t="array" ref="AJ492">SUM(IF('SAP report test'!$A$2:$A$2298=$A492,IF('SAP report test'!$D$2:$D$2298="CI03",'SAP report test'!$N$2:$N$2298)))+SUMIF(Balances!$A$7:$A$313,$A492,Balances!$V$7:$V$313)</f>
        <v>0</v>
      </c>
      <c r="AK492" s="148"/>
      <c r="AL492" s="148"/>
      <c r="AM492" s="149"/>
      <c r="AN492" s="147">
        <f>SUMIF(Balances!$A$5:$A$313,$A492,Balances!$O$5:$O$313)-SUMIF(Funding!$A$6:$A$294,$A492,Funding!$K$6:$K$294)</f>
        <v>0</v>
      </c>
      <c r="AO492" s="148"/>
      <c r="AP492" s="148"/>
      <c r="AQ492" s="149"/>
      <c r="AS492" s="23">
        <f>SUM(D492:AQ493)</f>
        <v>0</v>
      </c>
      <c r="AT492" s="130"/>
      <c r="AU492" s="23">
        <f>SUM(AS492:AT492)</f>
        <v>0</v>
      </c>
      <c r="AW492" s="23">
        <f>SUM(AN492:AQ493)</f>
        <v>0</v>
      </c>
      <c r="AX492" s="23">
        <f>SUM(H492:K493)</f>
        <v>0</v>
      </c>
      <c r="AY492" s="23">
        <f>SUM(L492:O493)</f>
        <v>0</v>
      </c>
      <c r="AZ492" s="23">
        <f>SUM(P492:S493)</f>
        <v>0</v>
      </c>
      <c r="BA492" s="23">
        <f>SUM(T492:W493)</f>
        <v>0</v>
      </c>
      <c r="BB492" s="23">
        <f>SUM(X492:AA493)</f>
        <v>0</v>
      </c>
      <c r="BC492" s="23">
        <f>SUM(AB492:AE493)</f>
        <v>0</v>
      </c>
      <c r="BD492" s="23">
        <f>SUM(AF492:AI493)</f>
        <v>0</v>
      </c>
      <c r="BE492" s="23">
        <f>SUM(AJ492:AM493)</f>
        <v>0</v>
      </c>
      <c r="BF492" s="23">
        <f>SUM(AW492:BE492)</f>
        <v>0</v>
      </c>
      <c r="BG492" s="23">
        <f>SUM(AS492-BF492)</f>
        <v>0</v>
      </c>
      <c r="BH492" s="23">
        <f>SUM(AW492:BD492)</f>
        <v>0</v>
      </c>
      <c r="BJ492" s="23">
        <f t="shared" si="188"/>
        <v>0</v>
      </c>
      <c r="BK492" s="23">
        <f t="shared" si="189"/>
        <v>0</v>
      </c>
      <c r="BL492" s="23">
        <f t="shared" si="190"/>
        <v>0</v>
      </c>
      <c r="BM492" s="23">
        <f t="shared" si="191"/>
        <v>0</v>
      </c>
      <c r="BN492" s="23">
        <f t="shared" si="192"/>
        <v>0</v>
      </c>
      <c r="BO492" s="23">
        <f t="shared" si="193"/>
        <v>0</v>
      </c>
      <c r="BP492" s="23">
        <f t="shared" si="194"/>
        <v>0</v>
      </c>
      <c r="BQ492" s="23">
        <f t="shared" si="195"/>
        <v>0</v>
      </c>
      <c r="BR492" s="23">
        <f t="shared" si="207"/>
        <v>0</v>
      </c>
      <c r="BS492" s="23">
        <f t="shared" si="208"/>
        <v>0</v>
      </c>
      <c r="BT492" s="23">
        <f t="shared" si="209"/>
        <v>0</v>
      </c>
      <c r="BX492" s="73">
        <v>4007</v>
      </c>
      <c r="BY492" s="25" t="s">
        <v>882</v>
      </c>
      <c r="BZ492" s="23">
        <f t="shared" si="196"/>
        <v>0</v>
      </c>
      <c r="CA492" s="130">
        <f t="shared" si="197"/>
        <v>0</v>
      </c>
      <c r="CB492" s="156">
        <f t="shared" si="198"/>
        <v>0</v>
      </c>
      <c r="CC492" s="156">
        <f t="shared" si="199"/>
        <v>0</v>
      </c>
      <c r="CD492" s="156">
        <f t="shared" si="200"/>
        <v>0</v>
      </c>
      <c r="CE492" s="156">
        <f t="shared" si="201"/>
        <v>0</v>
      </c>
      <c r="CG492" s="156">
        <f t="shared" si="202"/>
        <v>0</v>
      </c>
      <c r="CH492" s="156">
        <f t="shared" si="203"/>
        <v>0</v>
      </c>
      <c r="CJ492" s="204" t="str">
        <f t="shared" si="204"/>
        <v>ok</v>
      </c>
      <c r="CK492" s="205">
        <f t="shared" si="186"/>
        <v>0</v>
      </c>
      <c r="CL492">
        <f t="shared" si="210"/>
        <v>0</v>
      </c>
      <c r="CN492" s="216">
        <f t="shared" si="205"/>
        <v>0</v>
      </c>
      <c r="CO492" s="216">
        <f t="shared" si="206"/>
        <v>0</v>
      </c>
      <c r="CP492" s="216">
        <f t="shared" si="185"/>
        <v>0</v>
      </c>
      <c r="CQ492" s="156">
        <f t="shared" si="187"/>
        <v>0</v>
      </c>
    </row>
    <row r="493" spans="1:95" x14ac:dyDescent="0.2">
      <c r="A493" s="73">
        <v>4007</v>
      </c>
      <c r="B493" s="25" t="s">
        <v>882</v>
      </c>
      <c r="C493" s="25" t="s">
        <v>703</v>
      </c>
      <c r="D493" s="78">
        <f t="array" ref="D493">SUM(IF('SAP report test'!$A$2:$A$2298=$A493,IF('SAP report test'!$D$2:$D$2298=D$3,'SAP report test'!$N$2:$N$2298)))-SUM(H493,L493,P493,T493,X493,AB493,AF493,AJ493,AN493)</f>
        <v>0</v>
      </c>
      <c r="E493" s="78">
        <f t="array" ref="E493">SUM(IF('SAP report test'!$A$2:$A$2298=$A493,IF('SAP report test'!$D$2:$D$2298=E$3,'SAP report test'!$N$2:$N$2298)))-SUM(I493,M493,Q493,U493,Y493,AC493,AG493,AK493,AO493)</f>
        <v>0</v>
      </c>
      <c r="F493" s="78">
        <f t="array" ref="F493">SUM(IF('SAP report test'!$A$2:$A$2298=$A493,IF('SAP report test'!$D$2:$D$2298=F$3,'SAP report test'!$N$2:$N$2298)))-SUM(J493,N493,R493,V493,Z493,AD493,AH493,AL493,AP493)</f>
        <v>0</v>
      </c>
      <c r="G493" s="78">
        <f t="array" ref="G493">SUM(IF('SAP report test'!$A$2:$A$2298=$A493,IF('SAP report test'!$D$2:$D$2298=G$3,'SAP report test'!$N$2:$N$2298)))-SUM(K493,O493,S493,W493,AA493,AE493,AI493,AM493,AQ493)</f>
        <v>0</v>
      </c>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S493" s="23"/>
      <c r="AT493" s="42"/>
      <c r="BJ493" s="23">
        <f t="shared" si="188"/>
        <v>0</v>
      </c>
      <c r="BK493" s="23">
        <f t="shared" si="189"/>
        <v>0</v>
      </c>
      <c r="BL493" s="23">
        <f t="shared" si="190"/>
        <v>0</v>
      </c>
      <c r="BM493" s="23">
        <f t="shared" si="191"/>
        <v>0</v>
      </c>
      <c r="BN493" s="23">
        <f t="shared" si="192"/>
        <v>0</v>
      </c>
      <c r="BO493" s="23">
        <f t="shared" si="193"/>
        <v>0</v>
      </c>
      <c r="BP493" s="23">
        <f t="shared" si="194"/>
        <v>0</v>
      </c>
      <c r="BQ493" s="23">
        <f t="shared" si="195"/>
        <v>0</v>
      </c>
      <c r="BR493" s="23">
        <f t="shared" si="207"/>
        <v>0</v>
      </c>
      <c r="BS493" s="23">
        <f t="shared" si="208"/>
        <v>0</v>
      </c>
      <c r="BT493" s="23">
        <f t="shared" si="209"/>
        <v>0</v>
      </c>
      <c r="BX493" s="94">
        <v>4007</v>
      </c>
      <c r="BY493" s="93" t="s">
        <v>882</v>
      </c>
      <c r="BZ493" s="23">
        <f t="shared" si="196"/>
        <v>0</v>
      </c>
      <c r="CA493" s="130">
        <f t="shared" si="197"/>
        <v>0</v>
      </c>
      <c r="CB493" s="156">
        <f t="shared" si="198"/>
        <v>0</v>
      </c>
      <c r="CC493" s="156">
        <f t="shared" si="199"/>
        <v>0</v>
      </c>
      <c r="CD493" s="156">
        <f t="shared" si="200"/>
        <v>0</v>
      </c>
      <c r="CE493" s="156">
        <f t="shared" si="201"/>
        <v>0</v>
      </c>
      <c r="CG493" s="156">
        <f t="shared" si="202"/>
        <v>0</v>
      </c>
      <c r="CH493" s="156">
        <f t="shared" si="203"/>
        <v>0</v>
      </c>
      <c r="CJ493" s="204" t="str">
        <f t="shared" si="204"/>
        <v>ok</v>
      </c>
      <c r="CK493" s="205">
        <f t="shared" si="186"/>
        <v>0</v>
      </c>
      <c r="CL493">
        <f t="shared" si="210"/>
        <v>0</v>
      </c>
      <c r="CN493" s="216">
        <f t="shared" si="205"/>
        <v>0</v>
      </c>
      <c r="CO493" s="216">
        <f t="shared" si="206"/>
        <v>0</v>
      </c>
      <c r="CP493" s="216">
        <f t="shared" si="185"/>
        <v>0</v>
      </c>
      <c r="CQ493" s="156">
        <f t="shared" si="187"/>
        <v>0</v>
      </c>
    </row>
    <row r="494" spans="1:95" x14ac:dyDescent="0.2">
      <c r="A494" s="73">
        <v>4010</v>
      </c>
      <c r="B494" s="25" t="s">
        <v>883</v>
      </c>
      <c r="C494" s="25" t="s">
        <v>702</v>
      </c>
      <c r="D494" s="78"/>
      <c r="E494" s="78"/>
      <c r="F494" s="78"/>
      <c r="G494" s="78"/>
      <c r="H494" s="147">
        <f t="array" ref="H494">SUM(IF('SAP report test'!$A$2:$A$2298=$A494,IF('SAP report test'!$D$2:$D$2298="CI04",'SAP report test'!$N$2:$N$2298)))</f>
        <v>0</v>
      </c>
      <c r="I494" s="148"/>
      <c r="J494" s="148"/>
      <c r="K494" s="149"/>
      <c r="L494" s="147">
        <f>SUMIF(Balances!$A$5:$A$313,$A494,Balances!$P$5:$P$313)-SUMIF(Funding!$A$6:$A$294,$A494,Funding!$D$6:$D$294)</f>
        <v>0</v>
      </c>
      <c r="M494" s="148"/>
      <c r="N494" s="148"/>
      <c r="O494" s="149"/>
      <c r="P494" s="147">
        <f>SUMIF(Balances!$A$5:$A$313,$A494,Balances!$Q$5:$Q$313)-SUMIF(Funding!$A$6:$A$294,$A494,Funding!$E$6:$E$294)</f>
        <v>0</v>
      </c>
      <c r="Q494" s="148"/>
      <c r="R494" s="148"/>
      <c r="S494" s="149"/>
      <c r="T494" s="147">
        <f>SUMIF(Balances!$A$5:$A$313,$A494,Balances!$R$5:$R$313)-SUMIF(Funding!$A$6:$A$294,$A494,Funding!$F$6:$F$294)</f>
        <v>0</v>
      </c>
      <c r="U494" s="148"/>
      <c r="V494" s="148"/>
      <c r="W494" s="149"/>
      <c r="X494" s="147">
        <f>SUMIF(Balances!$A$7:$A$313,$A494,Balances!$S$7:$S$313)</f>
        <v>0</v>
      </c>
      <c r="Y494" s="148"/>
      <c r="Z494" s="148"/>
      <c r="AA494" s="149"/>
      <c r="AB494" s="147">
        <f>SUMIF(Balances!$A$7:$A$313,$A494,Balances!$T$7:$T$313)</f>
        <v>0</v>
      </c>
      <c r="AC494" s="148"/>
      <c r="AD494" s="148"/>
      <c r="AE494" s="149"/>
      <c r="AF494" s="147"/>
      <c r="AG494" s="148"/>
      <c r="AH494" s="148"/>
      <c r="AI494" s="149"/>
      <c r="AJ494" s="147">
        <f t="array" ref="AJ494">SUM(IF('SAP report test'!$A$2:$A$2298=$A494,IF('SAP report test'!$D$2:$D$2298="CI03",'SAP report test'!$N$2:$N$2298)))+SUMIF(Balances!$A$7:$A$313,$A494,Balances!$V$7:$V$313)</f>
        <v>0</v>
      </c>
      <c r="AK494" s="148"/>
      <c r="AL494" s="148"/>
      <c r="AM494" s="149"/>
      <c r="AN494" s="147">
        <f>SUMIF(Balances!$A$5:$A$313,$A494,Balances!$O$5:$O$313)-SUMIF(Funding!$A$6:$A$294,$A494,Funding!$K$6:$K$294)</f>
        <v>0</v>
      </c>
      <c r="AO494" s="148"/>
      <c r="AP494" s="148"/>
      <c r="AQ494" s="149"/>
      <c r="AS494" s="23">
        <f>SUM(D494:AQ495)</f>
        <v>0</v>
      </c>
      <c r="AT494" s="42"/>
      <c r="AU494" s="23">
        <f>SUM(AS494:AT494)</f>
        <v>0</v>
      </c>
      <c r="AW494" s="23">
        <f>SUM(AN494:AQ495)</f>
        <v>0</v>
      </c>
      <c r="AX494" s="23">
        <f>SUM(H494:K495)</f>
        <v>0</v>
      </c>
      <c r="AY494" s="23">
        <f>SUM(L494:O495)</f>
        <v>0</v>
      </c>
      <c r="AZ494" s="23">
        <f>SUM(P494:S495)</f>
        <v>0</v>
      </c>
      <c r="BA494" s="23">
        <f>SUM(T494:W495)</f>
        <v>0</v>
      </c>
      <c r="BB494" s="23">
        <f>SUM(X494:AA495)</f>
        <v>0</v>
      </c>
      <c r="BC494" s="23">
        <f>SUM(AB494:AE495)</f>
        <v>0</v>
      </c>
      <c r="BD494" s="23">
        <f>SUM(AF494:AI495)</f>
        <v>0</v>
      </c>
      <c r="BE494" s="23">
        <f>SUM(AJ494:AM495)</f>
        <v>0</v>
      </c>
      <c r="BF494" s="23">
        <f>SUM(AW494:BE494)</f>
        <v>0</v>
      </c>
      <c r="BG494" s="23">
        <f>SUM(AS494-BF494)</f>
        <v>0</v>
      </c>
      <c r="BH494" s="23">
        <f>SUM(AW494:BD494)</f>
        <v>0</v>
      </c>
      <c r="BJ494" s="23">
        <f t="shared" si="188"/>
        <v>0</v>
      </c>
      <c r="BK494" s="23">
        <f t="shared" si="189"/>
        <v>0</v>
      </c>
      <c r="BL494" s="23">
        <f t="shared" si="190"/>
        <v>0</v>
      </c>
      <c r="BM494" s="23">
        <f t="shared" si="191"/>
        <v>0</v>
      </c>
      <c r="BN494" s="23">
        <f t="shared" si="192"/>
        <v>0</v>
      </c>
      <c r="BO494" s="23">
        <f t="shared" si="193"/>
        <v>0</v>
      </c>
      <c r="BP494" s="23">
        <f t="shared" si="194"/>
        <v>0</v>
      </c>
      <c r="BQ494" s="23">
        <f t="shared" si="195"/>
        <v>0</v>
      </c>
      <c r="BR494" s="23">
        <f t="shared" si="207"/>
        <v>0</v>
      </c>
      <c r="BS494" s="23">
        <f t="shared" si="208"/>
        <v>0</v>
      </c>
      <c r="BT494" s="23">
        <f t="shared" si="209"/>
        <v>0</v>
      </c>
      <c r="BX494" s="73">
        <v>4010</v>
      </c>
      <c r="BY494" s="25" t="s">
        <v>883</v>
      </c>
      <c r="BZ494" s="23">
        <f t="shared" si="196"/>
        <v>0</v>
      </c>
      <c r="CA494" s="130">
        <f t="shared" si="197"/>
        <v>0</v>
      </c>
      <c r="CB494" s="156">
        <f t="shared" si="198"/>
        <v>0</v>
      </c>
      <c r="CC494" s="156">
        <f t="shared" si="199"/>
        <v>0</v>
      </c>
      <c r="CD494" s="156">
        <f t="shared" si="200"/>
        <v>0</v>
      </c>
      <c r="CE494" s="156">
        <f t="shared" si="201"/>
        <v>0</v>
      </c>
      <c r="CG494" s="156">
        <f t="shared" si="202"/>
        <v>0</v>
      </c>
      <c r="CH494" s="156">
        <f t="shared" si="203"/>
        <v>0</v>
      </c>
      <c r="CJ494" s="204" t="str">
        <f t="shared" si="204"/>
        <v>ok</v>
      </c>
      <c r="CK494" s="205">
        <f t="shared" si="186"/>
        <v>0</v>
      </c>
      <c r="CL494">
        <f t="shared" si="210"/>
        <v>0</v>
      </c>
      <c r="CN494" s="216">
        <f t="shared" si="205"/>
        <v>0</v>
      </c>
      <c r="CO494" s="216">
        <f t="shared" si="206"/>
        <v>0</v>
      </c>
      <c r="CP494" s="216">
        <f t="shared" ref="CP494:CP557" si="211">SUM(CN494:CO494)</f>
        <v>0</v>
      </c>
      <c r="CQ494" s="156">
        <f t="shared" si="187"/>
        <v>0</v>
      </c>
    </row>
    <row r="495" spans="1:95" x14ac:dyDescent="0.2">
      <c r="A495" s="73">
        <v>4010</v>
      </c>
      <c r="B495" s="25" t="s">
        <v>883</v>
      </c>
      <c r="C495" s="25" t="s">
        <v>703</v>
      </c>
      <c r="D495" s="78">
        <f t="array" ref="D495">SUM(IF('SAP report test'!$A$2:$A$2298=$A495,IF('SAP report test'!$D$2:$D$2298=D$3,'SAP report test'!$N$2:$N$2298)))-SUM(H495,L495,P495,T495,X495,AB495,AF495,AJ495,AN495)</f>
        <v>0</v>
      </c>
      <c r="E495" s="78">
        <f t="array" ref="E495">SUM(IF('SAP report test'!$A$2:$A$2298=$A495,IF('SAP report test'!$D$2:$D$2298=E$3,'SAP report test'!$N$2:$N$2298)))-SUM(I495,M495,Q495,U495,Y495,AC495,AG495,AK495,AO495)</f>
        <v>0</v>
      </c>
      <c r="F495" s="78">
        <f t="array" ref="F495">SUM(IF('SAP report test'!$A$2:$A$2298=$A495,IF('SAP report test'!$D$2:$D$2298=F$3,'SAP report test'!$N$2:$N$2298)))-SUM(J495,N495,R495,V495,Z495,AD495,AH495,AL495,AP495)</f>
        <v>0</v>
      </c>
      <c r="G495" s="78">
        <f t="array" ref="G495">SUM(IF('SAP report test'!$A$2:$A$2298=$A495,IF('SAP report test'!$D$2:$D$2298=G$3,'SAP report test'!$N$2:$N$2298)))-SUM(K495,O495,S495,W495,AA495,AE495,AI495,AM495,AQ495)</f>
        <v>0</v>
      </c>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S495" s="23"/>
      <c r="AT495" s="42"/>
      <c r="BJ495" s="23">
        <f t="shared" si="188"/>
        <v>0</v>
      </c>
      <c r="BK495" s="23">
        <f t="shared" si="189"/>
        <v>0</v>
      </c>
      <c r="BL495" s="23">
        <f t="shared" si="190"/>
        <v>0</v>
      </c>
      <c r="BM495" s="23">
        <f t="shared" si="191"/>
        <v>0</v>
      </c>
      <c r="BN495" s="23">
        <f t="shared" si="192"/>
        <v>0</v>
      </c>
      <c r="BO495" s="23">
        <f t="shared" si="193"/>
        <v>0</v>
      </c>
      <c r="BP495" s="23">
        <f t="shared" si="194"/>
        <v>0</v>
      </c>
      <c r="BQ495" s="23">
        <f t="shared" si="195"/>
        <v>0</v>
      </c>
      <c r="BR495" s="23">
        <f t="shared" si="207"/>
        <v>0</v>
      </c>
      <c r="BS495" s="23">
        <f t="shared" si="208"/>
        <v>0</v>
      </c>
      <c r="BT495" s="23">
        <f t="shared" si="209"/>
        <v>0</v>
      </c>
      <c r="BX495" s="73">
        <v>4010</v>
      </c>
      <c r="BY495" s="25" t="s">
        <v>883</v>
      </c>
      <c r="BZ495" s="23">
        <f t="shared" si="196"/>
        <v>0</v>
      </c>
      <c r="CA495" s="130">
        <f t="shared" si="197"/>
        <v>0</v>
      </c>
      <c r="CB495" s="156">
        <f t="shared" si="198"/>
        <v>0</v>
      </c>
      <c r="CC495" s="156">
        <f t="shared" si="199"/>
        <v>0</v>
      </c>
      <c r="CD495" s="156">
        <f t="shared" si="200"/>
        <v>0</v>
      </c>
      <c r="CE495" s="156">
        <f t="shared" si="201"/>
        <v>0</v>
      </c>
      <c r="CG495" s="156">
        <f t="shared" si="202"/>
        <v>0</v>
      </c>
      <c r="CH495" s="156">
        <f t="shared" si="203"/>
        <v>0</v>
      </c>
      <c r="CJ495" s="204" t="str">
        <f t="shared" si="204"/>
        <v>ok</v>
      </c>
      <c r="CK495" s="205">
        <f t="shared" si="186"/>
        <v>0</v>
      </c>
      <c r="CL495">
        <f t="shared" si="210"/>
        <v>0</v>
      </c>
      <c r="CN495" s="216">
        <f t="shared" si="205"/>
        <v>0</v>
      </c>
      <c r="CO495" s="216">
        <f t="shared" si="206"/>
        <v>0</v>
      </c>
      <c r="CP495" s="216">
        <f t="shared" si="211"/>
        <v>0</v>
      </c>
      <c r="CQ495" s="156">
        <f t="shared" si="187"/>
        <v>0</v>
      </c>
    </row>
    <row r="496" spans="1:95" x14ac:dyDescent="0.2">
      <c r="A496" s="73">
        <v>4021</v>
      </c>
      <c r="B496" s="25" t="s">
        <v>884</v>
      </c>
      <c r="C496" s="25" t="s">
        <v>702</v>
      </c>
      <c r="D496" s="78"/>
      <c r="E496" s="78"/>
      <c r="F496" s="78"/>
      <c r="G496" s="78"/>
      <c r="H496" s="147">
        <f t="array" ref="H496">SUM(IF('SAP report test'!$A$2:$A$2298=$A496,IF('SAP report test'!$D$2:$D$2298="CI04",'SAP report test'!$N$2:$N$2298)))</f>
        <v>0</v>
      </c>
      <c r="I496" s="148"/>
      <c r="J496" s="148"/>
      <c r="K496" s="149"/>
      <c r="L496" s="147">
        <f>SUMIF(Balances!$A$5:$A$313,$A496,Balances!$P$5:$P$313)-SUMIF(Funding!$A$6:$A$294,$A496,Funding!$D$6:$D$294)</f>
        <v>0</v>
      </c>
      <c r="M496" s="148"/>
      <c r="N496" s="148"/>
      <c r="O496" s="149"/>
      <c r="P496" s="147">
        <f>SUMIF(Balances!$A$5:$A$313,$A496,Balances!$Q$5:$Q$313)-SUMIF(Funding!$A$6:$A$294,$A496,Funding!$E$6:$E$294)</f>
        <v>0</v>
      </c>
      <c r="Q496" s="148"/>
      <c r="R496" s="148"/>
      <c r="S496" s="149"/>
      <c r="T496" s="147">
        <f>SUMIF(Balances!$A$5:$A$313,$A496,Balances!$R$5:$R$313)-SUMIF(Funding!$A$6:$A$294,$A496,Funding!$F$6:$F$294)</f>
        <v>0</v>
      </c>
      <c r="U496" s="148"/>
      <c r="V496" s="148"/>
      <c r="W496" s="149"/>
      <c r="X496" s="147">
        <f>SUMIF(Balances!$A$7:$A$313,$A496,Balances!$S$7:$S$313)</f>
        <v>0</v>
      </c>
      <c r="Y496" s="148"/>
      <c r="Z496" s="148"/>
      <c r="AA496" s="149"/>
      <c r="AB496" s="147">
        <f>SUMIF(Balances!$A$7:$A$313,$A496,Balances!$T$7:$T$313)</f>
        <v>0</v>
      </c>
      <c r="AC496" s="148"/>
      <c r="AD496" s="148"/>
      <c r="AE496" s="149"/>
      <c r="AF496" s="147"/>
      <c r="AG496" s="148"/>
      <c r="AH496" s="148"/>
      <c r="AI496" s="149"/>
      <c r="AJ496" s="147">
        <f t="array" ref="AJ496">SUM(IF('SAP report test'!$A$2:$A$2298=$A496,IF('SAP report test'!$D$2:$D$2298="CI03",'SAP report test'!$N$2:$N$2298)))+SUMIF(Balances!$A$7:$A$313,$A496,Balances!$V$7:$V$313)</f>
        <v>0</v>
      </c>
      <c r="AK496" s="148"/>
      <c r="AL496" s="148"/>
      <c r="AM496" s="149"/>
      <c r="AN496" s="147">
        <f>SUMIF(Balances!$A$5:$A$313,$A496,Balances!$O$5:$O$313)-SUMIF(Funding!$A$6:$A$294,$A496,Funding!$K$6:$K$294)</f>
        <v>0</v>
      </c>
      <c r="AO496" s="148"/>
      <c r="AP496" s="148"/>
      <c r="AQ496" s="149"/>
      <c r="AS496" s="23">
        <f>SUM(D496:AQ497)</f>
        <v>0</v>
      </c>
      <c r="AT496" s="42"/>
      <c r="AU496" s="23">
        <f>SUM(AS496:AT496)</f>
        <v>0</v>
      </c>
      <c r="AW496" s="23">
        <f>SUM(AN496:AQ497)</f>
        <v>0</v>
      </c>
      <c r="AX496" s="23">
        <f>SUM(H496:K497)</f>
        <v>0</v>
      </c>
      <c r="AY496" s="23">
        <f>SUM(L496:O497)</f>
        <v>0</v>
      </c>
      <c r="AZ496" s="23">
        <f>SUM(P496:S497)</f>
        <v>0</v>
      </c>
      <c r="BA496" s="23">
        <f>SUM(T496:W497)</f>
        <v>0</v>
      </c>
      <c r="BB496" s="23">
        <f>SUM(X496:AA497)</f>
        <v>0</v>
      </c>
      <c r="BC496" s="23">
        <f>SUM(AB496:AE497)</f>
        <v>0</v>
      </c>
      <c r="BD496" s="23">
        <f>SUM(AF496:AI497)</f>
        <v>0</v>
      </c>
      <c r="BE496" s="23">
        <f>SUM(AJ496:AM497)</f>
        <v>0</v>
      </c>
      <c r="BF496" s="23">
        <f>SUM(AW496:BE496)</f>
        <v>0</v>
      </c>
      <c r="BG496" s="23">
        <f>SUM(AS496-BF496)</f>
        <v>0</v>
      </c>
      <c r="BH496" s="23">
        <f>SUM(AW496:BD496)</f>
        <v>0</v>
      </c>
      <c r="BJ496" s="23">
        <f t="shared" si="188"/>
        <v>0</v>
      </c>
      <c r="BK496" s="23">
        <f t="shared" si="189"/>
        <v>0</v>
      </c>
      <c r="BL496" s="23">
        <f t="shared" si="190"/>
        <v>0</v>
      </c>
      <c r="BM496" s="23">
        <f t="shared" si="191"/>
        <v>0</v>
      </c>
      <c r="BN496" s="23">
        <f t="shared" si="192"/>
        <v>0</v>
      </c>
      <c r="BO496" s="23">
        <f t="shared" si="193"/>
        <v>0</v>
      </c>
      <c r="BP496" s="23">
        <f t="shared" si="194"/>
        <v>0</v>
      </c>
      <c r="BQ496" s="23">
        <f t="shared" si="195"/>
        <v>0</v>
      </c>
      <c r="BR496" s="23">
        <f t="shared" si="207"/>
        <v>0</v>
      </c>
      <c r="BS496" s="23">
        <f t="shared" si="208"/>
        <v>0</v>
      </c>
      <c r="BT496" s="23">
        <f t="shared" si="209"/>
        <v>0</v>
      </c>
      <c r="BX496" s="73">
        <v>4021</v>
      </c>
      <c r="BY496" s="25" t="s">
        <v>884</v>
      </c>
      <c r="BZ496" s="23">
        <f t="shared" si="196"/>
        <v>0</v>
      </c>
      <c r="CA496" s="130">
        <f t="shared" si="197"/>
        <v>0</v>
      </c>
      <c r="CB496" s="156">
        <f t="shared" si="198"/>
        <v>0</v>
      </c>
      <c r="CC496" s="156">
        <f t="shared" si="199"/>
        <v>0</v>
      </c>
      <c r="CD496" s="156">
        <f t="shared" si="200"/>
        <v>0</v>
      </c>
      <c r="CE496" s="156">
        <f t="shared" si="201"/>
        <v>0</v>
      </c>
      <c r="CG496" s="156">
        <f t="shared" si="202"/>
        <v>0</v>
      </c>
      <c r="CH496" s="156">
        <f t="shared" si="203"/>
        <v>0</v>
      </c>
      <c r="CJ496" s="204" t="str">
        <f t="shared" si="204"/>
        <v>ok</v>
      </c>
      <c r="CK496" s="205">
        <f t="shared" si="186"/>
        <v>0</v>
      </c>
      <c r="CL496">
        <f t="shared" si="210"/>
        <v>0</v>
      </c>
      <c r="CN496" s="216">
        <f t="shared" si="205"/>
        <v>0</v>
      </c>
      <c r="CO496" s="216">
        <f t="shared" si="206"/>
        <v>0</v>
      </c>
      <c r="CP496" s="216">
        <f t="shared" si="211"/>
        <v>0</v>
      </c>
      <c r="CQ496" s="156">
        <f t="shared" si="187"/>
        <v>0</v>
      </c>
    </row>
    <row r="497" spans="1:95" x14ac:dyDescent="0.2">
      <c r="A497" s="73">
        <v>4021</v>
      </c>
      <c r="B497" s="25" t="s">
        <v>884</v>
      </c>
      <c r="C497" s="25" t="s">
        <v>703</v>
      </c>
      <c r="D497" s="78">
        <f t="array" ref="D497">SUM(IF('SAP report test'!$A$2:$A$2298=$A497,IF('SAP report test'!$D$2:$D$2298=D$3,'SAP report test'!$N$2:$N$2298)))-SUM(H497,L497,P497,T497,X497,AB497,AF497,AJ497,AN497)</f>
        <v>0</v>
      </c>
      <c r="E497" s="78">
        <f t="array" ref="E497">SUM(IF('SAP report test'!$A$2:$A$2298=$A497,IF('SAP report test'!$D$2:$D$2298=E$3,'SAP report test'!$N$2:$N$2298)))-SUM(I497,M497,Q497,U497,Y497,AC497,AG497,AK497,AO497)</f>
        <v>0</v>
      </c>
      <c r="F497" s="78">
        <f t="array" ref="F497">SUM(IF('SAP report test'!$A$2:$A$2298=$A497,IF('SAP report test'!$D$2:$D$2298=F$3,'SAP report test'!$N$2:$N$2298)))-SUM(J497,N497,R497,V497,Z497,AD497,AH497,AL497,AP497)</f>
        <v>0</v>
      </c>
      <c r="G497" s="78">
        <f t="array" ref="G497">SUM(IF('SAP report test'!$A$2:$A$2298=$A497,IF('SAP report test'!$D$2:$D$2298=G$3,'SAP report test'!$N$2:$N$2298)))-SUM(K497,O497,S497,W497,AA497,AE497,AI497,AM497,AQ497)</f>
        <v>0</v>
      </c>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S497" s="23"/>
      <c r="AT497" s="42"/>
      <c r="BJ497" s="23">
        <f t="shared" si="188"/>
        <v>0</v>
      </c>
      <c r="BK497" s="23">
        <f t="shared" si="189"/>
        <v>0</v>
      </c>
      <c r="BL497" s="23">
        <f t="shared" si="190"/>
        <v>0</v>
      </c>
      <c r="BM497" s="23">
        <f t="shared" si="191"/>
        <v>0</v>
      </c>
      <c r="BN497" s="23">
        <f t="shared" si="192"/>
        <v>0</v>
      </c>
      <c r="BO497" s="23">
        <f t="shared" si="193"/>
        <v>0</v>
      </c>
      <c r="BP497" s="23">
        <f t="shared" si="194"/>
        <v>0</v>
      </c>
      <c r="BQ497" s="23">
        <f t="shared" si="195"/>
        <v>0</v>
      </c>
      <c r="BR497" s="23">
        <f t="shared" si="207"/>
        <v>0</v>
      </c>
      <c r="BS497" s="23">
        <f t="shared" si="208"/>
        <v>0</v>
      </c>
      <c r="BT497" s="23">
        <f t="shared" si="209"/>
        <v>0</v>
      </c>
      <c r="BX497" s="73">
        <v>4021</v>
      </c>
      <c r="BY497" s="25" t="s">
        <v>884</v>
      </c>
      <c r="BZ497" s="23">
        <f t="shared" si="196"/>
        <v>0</v>
      </c>
      <c r="CA497" s="130">
        <f t="shared" si="197"/>
        <v>0</v>
      </c>
      <c r="CB497" s="156">
        <f t="shared" si="198"/>
        <v>0</v>
      </c>
      <c r="CC497" s="156">
        <f t="shared" si="199"/>
        <v>0</v>
      </c>
      <c r="CD497" s="156">
        <f t="shared" si="200"/>
        <v>0</v>
      </c>
      <c r="CE497" s="156">
        <f t="shared" si="201"/>
        <v>0</v>
      </c>
      <c r="CG497" s="156">
        <f t="shared" si="202"/>
        <v>0</v>
      </c>
      <c r="CH497" s="156">
        <f t="shared" si="203"/>
        <v>0</v>
      </c>
      <c r="CJ497" s="204" t="str">
        <f t="shared" si="204"/>
        <v>ok</v>
      </c>
      <c r="CK497" s="205">
        <f t="shared" si="186"/>
        <v>0</v>
      </c>
      <c r="CL497">
        <f t="shared" si="210"/>
        <v>0</v>
      </c>
      <c r="CN497" s="216">
        <f t="shared" si="205"/>
        <v>0</v>
      </c>
      <c r="CO497" s="216">
        <f t="shared" si="206"/>
        <v>0</v>
      </c>
      <c r="CP497" s="216">
        <f t="shared" si="211"/>
        <v>0</v>
      </c>
      <c r="CQ497" s="156">
        <f t="shared" si="187"/>
        <v>0</v>
      </c>
    </row>
    <row r="498" spans="1:95" x14ac:dyDescent="0.2">
      <c r="A498" s="73">
        <v>4030</v>
      </c>
      <c r="B498" s="25" t="s">
        <v>62</v>
      </c>
      <c r="C498" s="25" t="s">
        <v>702</v>
      </c>
      <c r="D498" s="78"/>
      <c r="E498" s="78"/>
      <c r="F498" s="78"/>
      <c r="G498" s="78"/>
      <c r="H498" s="147">
        <f t="array" ref="H498">SUM(IF('SAP report test'!$A$2:$A$2298=$A498,IF('SAP report test'!$D$2:$D$2298="CI04",'SAP report test'!$N$2:$N$2298)))</f>
        <v>0</v>
      </c>
      <c r="I498" s="148"/>
      <c r="J498" s="148"/>
      <c r="K498" s="149"/>
      <c r="L498" s="147">
        <f>SUMIF(Balances!$A$5:$A$313,$A498,Balances!$P$5:$P$313)-SUMIF(Funding!$A$6:$A$294,$A498,Funding!$D$6:$D$294)</f>
        <v>0</v>
      </c>
      <c r="M498" s="148"/>
      <c r="N498" s="148"/>
      <c r="O498" s="149"/>
      <c r="P498" s="147">
        <f>SUMIF(Balances!$A$5:$A$313,$A498,Balances!$Q$5:$Q$313)-SUMIF(Funding!$A$6:$A$294,$A498,Funding!$E$6:$E$294)</f>
        <v>0</v>
      </c>
      <c r="Q498" s="148"/>
      <c r="R498" s="148"/>
      <c r="S498" s="149"/>
      <c r="T498" s="147">
        <f>SUMIF(Balances!$A$5:$A$313,$A498,Balances!$R$5:$R$313)-SUMIF(Funding!$A$6:$A$294,$A498,Funding!$F$6:$F$294)</f>
        <v>0</v>
      </c>
      <c r="U498" s="148"/>
      <c r="V498" s="148"/>
      <c r="W498" s="149"/>
      <c r="X498" s="147">
        <f>SUMIF(Balances!$A$7:$A$313,$A498,Balances!$S$7:$S$313)</f>
        <v>0</v>
      </c>
      <c r="Y498" s="148"/>
      <c r="Z498" s="148"/>
      <c r="AA498" s="149"/>
      <c r="AB498" s="147">
        <f>SUMIF(Balances!$A$7:$A$313,$A498,Balances!$T$7:$T$313)</f>
        <v>0</v>
      </c>
      <c r="AC498" s="148"/>
      <c r="AD498" s="148"/>
      <c r="AE498" s="149"/>
      <c r="AF498" s="147"/>
      <c r="AG498" s="148"/>
      <c r="AH498" s="148"/>
      <c r="AI498" s="149"/>
      <c r="AJ498" s="147">
        <f t="array" ref="AJ498">SUM(IF('SAP report test'!$A$2:$A$2298=$A498,IF('SAP report test'!$D$2:$D$2298="CI03",'SAP report test'!$N$2:$N$2298)))+SUMIF(Balances!$A$7:$A$313,$A498,Balances!$V$7:$V$313)</f>
        <v>0</v>
      </c>
      <c r="AK498" s="148"/>
      <c r="AL498" s="148"/>
      <c r="AM498" s="149"/>
      <c r="AN498" s="147">
        <f>SUMIF(Balances!$A$5:$A$313,$A498,Balances!$O$5:$O$313)-SUMIF(Funding!$A$6:$A$294,$A498,Funding!$K$6:$K$294)</f>
        <v>0</v>
      </c>
      <c r="AO498" s="148"/>
      <c r="AP498" s="148"/>
      <c r="AQ498" s="149"/>
      <c r="AS498" s="23">
        <f>SUM(D498:AQ499)</f>
        <v>0</v>
      </c>
      <c r="AT498" s="42"/>
      <c r="AU498" s="23">
        <f>SUM(AS498:AT498)</f>
        <v>0</v>
      </c>
      <c r="AW498" s="23">
        <f>SUM(AN498:AQ499)</f>
        <v>0</v>
      </c>
      <c r="AX498" s="23">
        <f>SUM(H498:K499)</f>
        <v>0</v>
      </c>
      <c r="AY498" s="23">
        <f>SUM(L498:O499)</f>
        <v>0</v>
      </c>
      <c r="AZ498" s="23">
        <f>SUM(P498:S499)</f>
        <v>0</v>
      </c>
      <c r="BA498" s="23">
        <f>SUM(T498:W499)</f>
        <v>0</v>
      </c>
      <c r="BB498" s="23">
        <f>SUM(X498:AA499)</f>
        <v>0</v>
      </c>
      <c r="BC498" s="23">
        <f>SUM(AB498:AE499)</f>
        <v>0</v>
      </c>
      <c r="BD498" s="23">
        <f>SUM(AF498:AI499)</f>
        <v>0</v>
      </c>
      <c r="BE498" s="23">
        <f>SUM(AJ498:AM499)</f>
        <v>0</v>
      </c>
      <c r="BF498" s="23">
        <f>SUM(AW498:BE498)</f>
        <v>0</v>
      </c>
      <c r="BG498" s="23">
        <f>SUM(AS498-BF498)</f>
        <v>0</v>
      </c>
      <c r="BH498" s="23">
        <f>SUM(AW498:BD498)</f>
        <v>0</v>
      </c>
      <c r="BJ498" s="23">
        <f t="shared" si="188"/>
        <v>0</v>
      </c>
      <c r="BK498" s="23">
        <f t="shared" si="189"/>
        <v>0</v>
      </c>
      <c r="BL498" s="23">
        <f t="shared" si="190"/>
        <v>0</v>
      </c>
      <c r="BM498" s="23">
        <f t="shared" si="191"/>
        <v>0</v>
      </c>
      <c r="BN498" s="23">
        <f t="shared" si="192"/>
        <v>0</v>
      </c>
      <c r="BO498" s="23">
        <f t="shared" si="193"/>
        <v>0</v>
      </c>
      <c r="BP498" s="23">
        <f t="shared" si="194"/>
        <v>0</v>
      </c>
      <c r="BQ498" s="23">
        <f t="shared" si="195"/>
        <v>0</v>
      </c>
      <c r="BR498" s="23">
        <f t="shared" si="207"/>
        <v>0</v>
      </c>
      <c r="BS498" s="23">
        <f t="shared" si="208"/>
        <v>0</v>
      </c>
      <c r="BT498" s="23">
        <f t="shared" si="209"/>
        <v>0</v>
      </c>
      <c r="BX498" s="104">
        <v>4030</v>
      </c>
      <c r="BY498" s="105" t="s">
        <v>62</v>
      </c>
      <c r="BZ498" s="23">
        <f t="shared" si="196"/>
        <v>0</v>
      </c>
      <c r="CA498" s="130">
        <f t="shared" si="197"/>
        <v>0</v>
      </c>
      <c r="CB498" s="156">
        <f t="shared" si="198"/>
        <v>0</v>
      </c>
      <c r="CC498" s="156">
        <f t="shared" si="199"/>
        <v>0</v>
      </c>
      <c r="CD498" s="156">
        <f t="shared" si="200"/>
        <v>0</v>
      </c>
      <c r="CE498" s="156">
        <f t="shared" si="201"/>
        <v>0</v>
      </c>
      <c r="CG498" s="156">
        <f t="shared" si="202"/>
        <v>0</v>
      </c>
      <c r="CH498" s="156">
        <f t="shared" si="203"/>
        <v>0</v>
      </c>
      <c r="CJ498" s="204" t="str">
        <f t="shared" si="204"/>
        <v>ok</v>
      </c>
      <c r="CK498" s="205">
        <f t="shared" si="186"/>
        <v>0</v>
      </c>
      <c r="CL498">
        <f t="shared" si="210"/>
        <v>0</v>
      </c>
      <c r="CN498" s="216">
        <f t="shared" si="205"/>
        <v>0</v>
      </c>
      <c r="CO498" s="216">
        <f t="shared" si="206"/>
        <v>0</v>
      </c>
      <c r="CP498" s="216">
        <f t="shared" si="211"/>
        <v>0</v>
      </c>
      <c r="CQ498" s="156">
        <f t="shared" si="187"/>
        <v>0</v>
      </c>
    </row>
    <row r="499" spans="1:95" x14ac:dyDescent="0.2">
      <c r="A499" s="73">
        <v>4030</v>
      </c>
      <c r="B499" s="25" t="s">
        <v>62</v>
      </c>
      <c r="C499" s="25" t="s">
        <v>703</v>
      </c>
      <c r="D499" s="78">
        <f t="array" ref="D499">SUM(IF('SAP report test'!$A$2:$A$2298=$A499,IF('SAP report test'!$D$2:$D$2298=D$3,'SAP report test'!$N$2:$N$2298)))-SUM(H499,L499,P499,T499,X499,AB499,AF499,AJ499,AN499)</f>
        <v>0</v>
      </c>
      <c r="E499" s="78">
        <f t="array" ref="E499">SUM(IF('SAP report test'!$A$2:$A$2298=$A499,IF('SAP report test'!$D$2:$D$2298=E$3,'SAP report test'!$N$2:$N$2298)))-SUM(I499,M499,Q499,U499,Y499,AC499,AG499,AK499,AO499)</f>
        <v>0</v>
      </c>
      <c r="F499" s="78">
        <f t="array" ref="F499">SUM(IF('SAP report test'!$A$2:$A$2298=$A499,IF('SAP report test'!$D$2:$D$2298=F$3,'SAP report test'!$N$2:$N$2298)))-SUM(J499,N499,R499,V499,Z499,AD499,AH499,AL499,AP499)</f>
        <v>0</v>
      </c>
      <c r="G499" s="78">
        <f t="array" ref="G499">SUM(IF('SAP report test'!$A$2:$A$2298=$A499,IF('SAP report test'!$D$2:$D$2298=G$3,'SAP report test'!$N$2:$N$2298)))-SUM(K499,O499,S499,W499,AA499,AE499,AI499,AM499,AQ499)</f>
        <v>0</v>
      </c>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S499" s="23"/>
      <c r="AT499" s="42"/>
      <c r="BJ499" s="23">
        <f t="shared" si="188"/>
        <v>0</v>
      </c>
      <c r="BK499" s="23">
        <f t="shared" si="189"/>
        <v>0</v>
      </c>
      <c r="BL499" s="23">
        <f t="shared" si="190"/>
        <v>0</v>
      </c>
      <c r="BM499" s="23">
        <f t="shared" si="191"/>
        <v>0</v>
      </c>
      <c r="BN499" s="23">
        <f t="shared" si="192"/>
        <v>0</v>
      </c>
      <c r="BO499" s="23">
        <f t="shared" si="193"/>
        <v>0</v>
      </c>
      <c r="BP499" s="23">
        <f t="shared" si="194"/>
        <v>0</v>
      </c>
      <c r="BQ499" s="23">
        <f t="shared" si="195"/>
        <v>0</v>
      </c>
      <c r="BR499" s="23">
        <f t="shared" si="207"/>
        <v>0</v>
      </c>
      <c r="BS499" s="23">
        <f t="shared" si="208"/>
        <v>0</v>
      </c>
      <c r="BT499" s="23">
        <f t="shared" si="209"/>
        <v>0</v>
      </c>
      <c r="BX499" s="104">
        <v>4030</v>
      </c>
      <c r="BY499" s="105" t="s">
        <v>62</v>
      </c>
      <c r="BZ499" s="23">
        <f t="shared" si="196"/>
        <v>0</v>
      </c>
      <c r="CA499" s="130">
        <f t="shared" si="197"/>
        <v>0</v>
      </c>
      <c r="CB499" s="156">
        <f t="shared" si="198"/>
        <v>0</v>
      </c>
      <c r="CC499" s="156">
        <f t="shared" si="199"/>
        <v>0</v>
      </c>
      <c r="CD499" s="156">
        <f t="shared" si="200"/>
        <v>0</v>
      </c>
      <c r="CE499" s="156">
        <f t="shared" si="201"/>
        <v>0</v>
      </c>
      <c r="CG499" s="156">
        <f t="shared" si="202"/>
        <v>0</v>
      </c>
      <c r="CH499" s="156">
        <f t="shared" si="203"/>
        <v>0</v>
      </c>
      <c r="CJ499" s="204" t="str">
        <f t="shared" si="204"/>
        <v>ok</v>
      </c>
      <c r="CK499" s="205">
        <f t="shared" ref="CK499:CK562" si="212">SUMIF(CJ499,"Deficit",AU499)</f>
        <v>0</v>
      </c>
      <c r="CL499">
        <f t="shared" si="210"/>
        <v>0</v>
      </c>
      <c r="CN499" s="216">
        <f t="shared" si="205"/>
        <v>0</v>
      </c>
      <c r="CO499" s="216">
        <f t="shared" si="206"/>
        <v>0</v>
      </c>
      <c r="CP499" s="216">
        <f t="shared" si="211"/>
        <v>0</v>
      </c>
      <c r="CQ499" s="156">
        <f t="shared" ref="CQ499:CQ562" si="213">SUM(BF499-CP499)</f>
        <v>0</v>
      </c>
    </row>
    <row r="500" spans="1:95" x14ac:dyDescent="0.2">
      <c r="A500" s="73">
        <v>4032</v>
      </c>
      <c r="B500" s="25" t="s">
        <v>885</v>
      </c>
      <c r="C500" s="25" t="s">
        <v>702</v>
      </c>
      <c r="D500" s="78"/>
      <c r="E500" s="78"/>
      <c r="F500" s="78"/>
      <c r="G500" s="78"/>
      <c r="H500" s="147">
        <f t="array" ref="H500">SUM(IF('SAP report test'!$A$2:$A$2298=$A500,IF('SAP report test'!$D$2:$D$2298="CI04",'SAP report test'!$N$2:$N$2298)))</f>
        <v>0</v>
      </c>
      <c r="I500" s="148"/>
      <c r="J500" s="148"/>
      <c r="K500" s="149"/>
      <c r="L500" s="147">
        <f>SUMIF(Balances!$A$5:$A$313,$A500,Balances!$P$5:$P$313)-SUMIF(Funding!$A$6:$A$294,$A500,Funding!$D$6:$D$294)</f>
        <v>0</v>
      </c>
      <c r="M500" s="148"/>
      <c r="N500" s="148"/>
      <c r="O500" s="149"/>
      <c r="P500" s="147">
        <f>SUMIF(Balances!$A$5:$A$313,$A500,Balances!$Q$5:$Q$313)-SUMIF(Funding!$A$6:$A$294,$A500,Funding!$E$6:$E$294)</f>
        <v>0</v>
      </c>
      <c r="Q500" s="148"/>
      <c r="R500" s="148"/>
      <c r="S500" s="149"/>
      <c r="T500" s="147">
        <f>SUMIF(Balances!$A$5:$A$313,$A500,Balances!$R$5:$R$313)-SUMIF(Funding!$A$6:$A$294,$A500,Funding!$F$6:$F$294)</f>
        <v>0</v>
      </c>
      <c r="U500" s="148"/>
      <c r="V500" s="148"/>
      <c r="W500" s="149"/>
      <c r="X500" s="147">
        <f>SUMIF(Balances!$A$7:$A$313,$A500,Balances!$S$7:$S$313)</f>
        <v>0</v>
      </c>
      <c r="Y500" s="148"/>
      <c r="Z500" s="148"/>
      <c r="AA500" s="149"/>
      <c r="AB500" s="147">
        <f>SUMIF(Balances!$A$7:$A$313,$A500,Balances!$T$7:$T$313)</f>
        <v>0</v>
      </c>
      <c r="AC500" s="148"/>
      <c r="AD500" s="148"/>
      <c r="AE500" s="149"/>
      <c r="AF500" s="147"/>
      <c r="AG500" s="148"/>
      <c r="AH500" s="148"/>
      <c r="AI500" s="149"/>
      <c r="AJ500" s="147">
        <f t="array" ref="AJ500">SUM(IF('SAP report test'!$A$2:$A$2298=$A500,IF('SAP report test'!$D$2:$D$2298="CI03",'SAP report test'!$N$2:$N$2298)))+SUMIF(Balances!$A$7:$A$313,$A500,Balances!$V$7:$V$313)</f>
        <v>0</v>
      </c>
      <c r="AK500" s="148"/>
      <c r="AL500" s="148"/>
      <c r="AM500" s="149"/>
      <c r="AN500" s="147">
        <f>SUMIF(Balances!$A$5:$A$313,$A500,Balances!$O$5:$O$313)-SUMIF(Funding!$A$6:$A$294,$A500,Funding!$K$6:$K$294)</f>
        <v>0</v>
      </c>
      <c r="AO500" s="148"/>
      <c r="AP500" s="148"/>
      <c r="AQ500" s="149"/>
      <c r="AS500" s="23">
        <f>SUM(D500:AQ501)</f>
        <v>0</v>
      </c>
      <c r="AT500" s="130"/>
      <c r="AU500" s="23">
        <f>SUM(AS500:AT500)</f>
        <v>0</v>
      </c>
      <c r="AW500" s="23">
        <f>SUM(AN500:AQ501)</f>
        <v>0</v>
      </c>
      <c r="AX500" s="23">
        <f>SUM(H500:K501)</f>
        <v>0</v>
      </c>
      <c r="AY500" s="23">
        <f>SUM(L500:O501)</f>
        <v>0</v>
      </c>
      <c r="AZ500" s="23">
        <f>SUM(P500:S501)</f>
        <v>0</v>
      </c>
      <c r="BA500" s="23">
        <f>SUM(T500:W501)</f>
        <v>0</v>
      </c>
      <c r="BB500" s="23">
        <f>SUM(X500:AA501)</f>
        <v>0</v>
      </c>
      <c r="BC500" s="23">
        <f>SUM(AB500:AE501)</f>
        <v>0</v>
      </c>
      <c r="BD500" s="23">
        <f>SUM(AF500:AI501)</f>
        <v>0</v>
      </c>
      <c r="BE500" s="23">
        <f>SUM(AJ500:AM501)</f>
        <v>0</v>
      </c>
      <c r="BF500" s="23">
        <f>SUM(AW500:BE500)</f>
        <v>0</v>
      </c>
      <c r="BG500" s="23">
        <f>SUM(AS500-BF500)</f>
        <v>0</v>
      </c>
      <c r="BH500" s="23">
        <f>SUM(AW500:BD500)</f>
        <v>0</v>
      </c>
      <c r="BJ500" s="23">
        <f t="shared" si="188"/>
        <v>0</v>
      </c>
      <c r="BK500" s="23">
        <f t="shared" si="189"/>
        <v>0</v>
      </c>
      <c r="BL500" s="23">
        <f t="shared" si="190"/>
        <v>0</v>
      </c>
      <c r="BM500" s="23">
        <f t="shared" si="191"/>
        <v>0</v>
      </c>
      <c r="BN500" s="23">
        <f t="shared" si="192"/>
        <v>0</v>
      </c>
      <c r="BO500" s="23">
        <f t="shared" si="193"/>
        <v>0</v>
      </c>
      <c r="BP500" s="23">
        <f t="shared" si="194"/>
        <v>0</v>
      </c>
      <c r="BQ500" s="23">
        <f t="shared" si="195"/>
        <v>0</v>
      </c>
      <c r="BR500" s="23">
        <f t="shared" si="207"/>
        <v>0</v>
      </c>
      <c r="BS500" s="23">
        <f t="shared" si="208"/>
        <v>0</v>
      </c>
      <c r="BT500" s="23">
        <f t="shared" si="209"/>
        <v>0</v>
      </c>
      <c r="BX500" s="73">
        <v>4032</v>
      </c>
      <c r="BY500" s="25" t="s">
        <v>885</v>
      </c>
      <c r="BZ500" s="23">
        <f t="shared" si="196"/>
        <v>0</v>
      </c>
      <c r="CA500" s="130">
        <f t="shared" si="197"/>
        <v>0</v>
      </c>
      <c r="CB500" s="156">
        <f t="shared" si="198"/>
        <v>0</v>
      </c>
      <c r="CC500" s="156">
        <f t="shared" si="199"/>
        <v>0</v>
      </c>
      <c r="CD500" s="156">
        <f t="shared" si="200"/>
        <v>0</v>
      </c>
      <c r="CE500" s="156">
        <f t="shared" si="201"/>
        <v>0</v>
      </c>
      <c r="CG500" s="156">
        <f t="shared" si="202"/>
        <v>0</v>
      </c>
      <c r="CH500" s="156">
        <f t="shared" si="203"/>
        <v>0</v>
      </c>
      <c r="CJ500" s="204" t="str">
        <f t="shared" si="204"/>
        <v>ok</v>
      </c>
      <c r="CK500" s="205">
        <f t="shared" si="212"/>
        <v>0</v>
      </c>
      <c r="CL500">
        <f t="shared" si="210"/>
        <v>0</v>
      </c>
      <c r="CN500" s="216">
        <f t="shared" si="205"/>
        <v>0</v>
      </c>
      <c r="CO500" s="216">
        <f t="shared" si="206"/>
        <v>0</v>
      </c>
      <c r="CP500" s="216">
        <f t="shared" si="211"/>
        <v>0</v>
      </c>
      <c r="CQ500" s="156">
        <f t="shared" si="213"/>
        <v>0</v>
      </c>
    </row>
    <row r="501" spans="1:95" x14ac:dyDescent="0.2">
      <c r="A501" s="73">
        <v>4032</v>
      </c>
      <c r="B501" s="25" t="s">
        <v>885</v>
      </c>
      <c r="C501" s="25" t="s">
        <v>703</v>
      </c>
      <c r="D501" s="78">
        <f t="array" ref="D501">SUM(IF('SAP report test'!$A$2:$A$2298=$A501,IF('SAP report test'!$D$2:$D$2298=D$3,'SAP report test'!$N$2:$N$2298)))-SUM(H501,L501,P501,T501,X501,AB501,AF501,AJ501,AN501)</f>
        <v>0</v>
      </c>
      <c r="E501" s="78">
        <f t="array" ref="E501">SUM(IF('SAP report test'!$A$2:$A$2298=$A501,IF('SAP report test'!$D$2:$D$2298=E$3,'SAP report test'!$N$2:$N$2298)))-SUM(I501,M501,Q501,U501,Y501,AC501,AG501,AK501,AO501)</f>
        <v>0</v>
      </c>
      <c r="F501" s="78">
        <f t="array" ref="F501">SUM(IF('SAP report test'!$A$2:$A$2298=$A501,IF('SAP report test'!$D$2:$D$2298=F$3,'SAP report test'!$N$2:$N$2298)))-SUM(J501,N501,R501,V501,Z501,AD501,AH501,AL501,AP501)</f>
        <v>0</v>
      </c>
      <c r="G501" s="78">
        <f t="array" ref="G501">SUM(IF('SAP report test'!$A$2:$A$2298=$A501,IF('SAP report test'!$D$2:$D$2298=G$3,'SAP report test'!$N$2:$N$2298)))-SUM(K501,O501,S501,W501,AA501,AE501,AI501,AM501,AQ501)</f>
        <v>0</v>
      </c>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S501" s="23"/>
      <c r="AT501" s="42"/>
      <c r="BJ501" s="23">
        <f t="shared" si="188"/>
        <v>0</v>
      </c>
      <c r="BK501" s="23">
        <f t="shared" si="189"/>
        <v>0</v>
      </c>
      <c r="BL501" s="23">
        <f t="shared" si="190"/>
        <v>0</v>
      </c>
      <c r="BM501" s="23">
        <f t="shared" si="191"/>
        <v>0</v>
      </c>
      <c r="BN501" s="23">
        <f t="shared" si="192"/>
        <v>0</v>
      </c>
      <c r="BO501" s="23">
        <f t="shared" si="193"/>
        <v>0</v>
      </c>
      <c r="BP501" s="23">
        <f t="shared" si="194"/>
        <v>0</v>
      </c>
      <c r="BQ501" s="23">
        <f t="shared" si="195"/>
        <v>0</v>
      </c>
      <c r="BR501" s="23">
        <f t="shared" si="207"/>
        <v>0</v>
      </c>
      <c r="BS501" s="23">
        <f t="shared" si="208"/>
        <v>0</v>
      </c>
      <c r="BT501" s="23">
        <f t="shared" si="209"/>
        <v>0</v>
      </c>
      <c r="BX501" s="73">
        <v>4032</v>
      </c>
      <c r="BY501" s="25" t="s">
        <v>885</v>
      </c>
      <c r="BZ501" s="23">
        <f t="shared" si="196"/>
        <v>0</v>
      </c>
      <c r="CA501" s="130">
        <f t="shared" si="197"/>
        <v>0</v>
      </c>
      <c r="CB501" s="156">
        <f t="shared" si="198"/>
        <v>0</v>
      </c>
      <c r="CC501" s="156">
        <f t="shared" si="199"/>
        <v>0</v>
      </c>
      <c r="CD501" s="156">
        <f t="shared" si="200"/>
        <v>0</v>
      </c>
      <c r="CE501" s="156">
        <f t="shared" si="201"/>
        <v>0</v>
      </c>
      <c r="CG501" s="156">
        <f t="shared" si="202"/>
        <v>0</v>
      </c>
      <c r="CH501" s="156">
        <f t="shared" si="203"/>
        <v>0</v>
      </c>
      <c r="CJ501" s="204" t="str">
        <f t="shared" si="204"/>
        <v>ok</v>
      </c>
      <c r="CK501" s="205">
        <f t="shared" si="212"/>
        <v>0</v>
      </c>
      <c r="CL501">
        <f t="shared" si="210"/>
        <v>0</v>
      </c>
      <c r="CN501" s="216">
        <f t="shared" si="205"/>
        <v>0</v>
      </c>
      <c r="CO501" s="216">
        <f t="shared" si="206"/>
        <v>0</v>
      </c>
      <c r="CP501" s="216">
        <f t="shared" si="211"/>
        <v>0</v>
      </c>
      <c r="CQ501" s="156">
        <f t="shared" si="213"/>
        <v>0</v>
      </c>
    </row>
    <row r="502" spans="1:95" x14ac:dyDescent="0.2">
      <c r="A502" s="73">
        <v>4040</v>
      </c>
      <c r="B502" s="25" t="s">
        <v>886</v>
      </c>
      <c r="C502" s="25" t="s">
        <v>702</v>
      </c>
      <c r="D502" s="78"/>
      <c r="E502" s="78"/>
      <c r="F502" s="78"/>
      <c r="G502" s="78"/>
      <c r="H502" s="147">
        <f t="array" ref="H502">SUM(IF('SAP report test'!$A$2:$A$2298=$A502,IF('SAP report test'!$D$2:$D$2298="CI04",'SAP report test'!$N$2:$N$2298)))</f>
        <v>0</v>
      </c>
      <c r="I502" s="148"/>
      <c r="J502" s="148"/>
      <c r="K502" s="149"/>
      <c r="L502" s="147">
        <f>SUMIF(Balances!$A$5:$A$313,$A502,Balances!$P$5:$P$313)-SUMIF(Funding!$A$6:$A$294,$A502,Funding!$D$6:$D$294)</f>
        <v>0</v>
      </c>
      <c r="M502" s="148"/>
      <c r="N502" s="148"/>
      <c r="O502" s="149"/>
      <c r="P502" s="147">
        <f>SUMIF(Balances!$A$5:$A$313,$A502,Balances!$Q$5:$Q$313)-SUMIF(Funding!$A$6:$A$294,$A502,Funding!$E$6:$E$294)</f>
        <v>0</v>
      </c>
      <c r="Q502" s="148"/>
      <c r="R502" s="148"/>
      <c r="S502" s="149"/>
      <c r="T502" s="147">
        <f>SUMIF(Balances!$A$5:$A$313,$A502,Balances!$R$5:$R$313)-SUMIF(Funding!$A$6:$A$294,$A502,Funding!$F$6:$F$294)</f>
        <v>0</v>
      </c>
      <c r="U502" s="148"/>
      <c r="V502" s="148"/>
      <c r="W502" s="149"/>
      <c r="X502" s="147">
        <f>SUMIF(Balances!$A$7:$A$313,$A502,Balances!$S$7:$S$313)</f>
        <v>0</v>
      </c>
      <c r="Y502" s="148"/>
      <c r="Z502" s="148"/>
      <c r="AA502" s="149"/>
      <c r="AB502" s="147">
        <f>SUMIF(Balances!$A$7:$A$313,$A502,Balances!$T$7:$T$313)</f>
        <v>0</v>
      </c>
      <c r="AC502" s="148"/>
      <c r="AD502" s="148"/>
      <c r="AE502" s="149"/>
      <c r="AF502" s="147"/>
      <c r="AG502" s="148"/>
      <c r="AH502" s="148"/>
      <c r="AI502" s="149"/>
      <c r="AJ502" s="147">
        <f t="array" ref="AJ502">SUM(IF('SAP report test'!$A$2:$A$2298=$A502,IF('SAP report test'!$D$2:$D$2298="CI03",'SAP report test'!$N$2:$N$2298)))+SUMIF(Balances!$A$7:$A$313,$A502,Balances!$V$7:$V$313)</f>
        <v>0</v>
      </c>
      <c r="AK502" s="148"/>
      <c r="AL502" s="148"/>
      <c r="AM502" s="149"/>
      <c r="AN502" s="147">
        <f>SUMIF(Balances!$A$5:$A$313,$A502,Balances!$O$5:$O$313)-SUMIF(Funding!$A$6:$A$294,$A502,Funding!$K$6:$K$294)</f>
        <v>0</v>
      </c>
      <c r="AO502" s="148"/>
      <c r="AP502" s="148"/>
      <c r="AQ502" s="149"/>
      <c r="AS502" s="23">
        <f>SUM(D502:AQ503)</f>
        <v>0</v>
      </c>
      <c r="AT502" s="42"/>
      <c r="AU502" s="23">
        <f>SUM(AS502:AT502)</f>
        <v>0</v>
      </c>
      <c r="AW502" s="23">
        <f>SUM(AN502:AQ503)</f>
        <v>0</v>
      </c>
      <c r="AX502" s="23">
        <f>SUM(H502:K503)</f>
        <v>0</v>
      </c>
      <c r="AY502" s="23">
        <f>SUM(L502:O503)</f>
        <v>0</v>
      </c>
      <c r="AZ502" s="23">
        <f>SUM(P502:S503)</f>
        <v>0</v>
      </c>
      <c r="BA502" s="23">
        <f>SUM(T502:W503)</f>
        <v>0</v>
      </c>
      <c r="BB502" s="23">
        <f>SUM(X502:AA503)</f>
        <v>0</v>
      </c>
      <c r="BC502" s="23">
        <f>SUM(AB502:AE503)</f>
        <v>0</v>
      </c>
      <c r="BD502" s="23">
        <f>SUM(AF502:AI503)</f>
        <v>0</v>
      </c>
      <c r="BE502" s="23">
        <f>SUM(AJ502:AM503)</f>
        <v>0</v>
      </c>
      <c r="BF502" s="23">
        <f>SUM(AW502:BE502)</f>
        <v>0</v>
      </c>
      <c r="BG502" s="23">
        <f>SUM(AS502-BF502)</f>
        <v>0</v>
      </c>
      <c r="BH502" s="23">
        <f>SUM(AW502:BD502)</f>
        <v>0</v>
      </c>
      <c r="BJ502" s="23">
        <f t="shared" si="188"/>
        <v>0</v>
      </c>
      <c r="BK502" s="23">
        <f t="shared" si="189"/>
        <v>0</v>
      </c>
      <c r="BL502" s="23">
        <f t="shared" si="190"/>
        <v>0</v>
      </c>
      <c r="BM502" s="23">
        <f t="shared" si="191"/>
        <v>0</v>
      </c>
      <c r="BN502" s="23">
        <f t="shared" si="192"/>
        <v>0</v>
      </c>
      <c r="BO502" s="23">
        <f t="shared" si="193"/>
        <v>0</v>
      </c>
      <c r="BP502" s="23">
        <f t="shared" si="194"/>
        <v>0</v>
      </c>
      <c r="BQ502" s="23">
        <f t="shared" si="195"/>
        <v>0</v>
      </c>
      <c r="BR502" s="23">
        <f t="shared" si="207"/>
        <v>0</v>
      </c>
      <c r="BS502" s="23">
        <f t="shared" si="208"/>
        <v>0</v>
      </c>
      <c r="BT502" s="23">
        <f t="shared" si="209"/>
        <v>0</v>
      </c>
      <c r="BX502" s="104">
        <v>4040</v>
      </c>
      <c r="BY502" s="105" t="s">
        <v>886</v>
      </c>
      <c r="BZ502" s="23">
        <f t="shared" si="196"/>
        <v>0</v>
      </c>
      <c r="CA502" s="130">
        <f t="shared" si="197"/>
        <v>0</v>
      </c>
      <c r="CB502" s="156">
        <f t="shared" si="198"/>
        <v>0</v>
      </c>
      <c r="CC502" s="156">
        <f t="shared" si="199"/>
        <v>0</v>
      </c>
      <c r="CD502" s="156">
        <f t="shared" si="200"/>
        <v>0</v>
      </c>
      <c r="CE502" s="156">
        <f t="shared" si="201"/>
        <v>0</v>
      </c>
      <c r="CG502" s="156">
        <f t="shared" si="202"/>
        <v>0</v>
      </c>
      <c r="CH502" s="156">
        <f t="shared" si="203"/>
        <v>0</v>
      </c>
      <c r="CJ502" s="204" t="str">
        <f t="shared" si="204"/>
        <v>ok</v>
      </c>
      <c r="CK502" s="205">
        <f t="shared" si="212"/>
        <v>0</v>
      </c>
      <c r="CL502">
        <f t="shared" si="210"/>
        <v>0</v>
      </c>
      <c r="CN502" s="216">
        <f t="shared" si="205"/>
        <v>0</v>
      </c>
      <c r="CO502" s="216">
        <f t="shared" si="206"/>
        <v>0</v>
      </c>
      <c r="CP502" s="216">
        <f t="shared" si="211"/>
        <v>0</v>
      </c>
      <c r="CQ502" s="156">
        <f t="shared" si="213"/>
        <v>0</v>
      </c>
    </row>
    <row r="503" spans="1:95" x14ac:dyDescent="0.2">
      <c r="A503" s="73">
        <v>4040</v>
      </c>
      <c r="B503" s="25" t="s">
        <v>886</v>
      </c>
      <c r="C503" s="25" t="s">
        <v>703</v>
      </c>
      <c r="D503" s="78">
        <f t="array" ref="D503">SUM(IF('SAP report test'!$A$2:$A$2298=$A503,IF('SAP report test'!$D$2:$D$2298=D$3,'SAP report test'!$N$2:$N$2298)))-SUM(H503,L503,P503,T503,X503,AB503,AF503,AJ503,AN503)</f>
        <v>0</v>
      </c>
      <c r="E503" s="78">
        <f t="array" ref="E503">SUM(IF('SAP report test'!$A$2:$A$2298=$A503,IF('SAP report test'!$D$2:$D$2298=E$3,'SAP report test'!$N$2:$N$2298)))-SUM(I503,M503,Q503,U503,Y503,AC503,AG503,AK503,AO503)</f>
        <v>0</v>
      </c>
      <c r="F503" s="78">
        <f t="array" ref="F503">SUM(IF('SAP report test'!$A$2:$A$2298=$A503,IF('SAP report test'!$D$2:$D$2298=F$3,'SAP report test'!$N$2:$N$2298)))-SUM(J503,N503,R503,V503,Z503,AD503,AH503,AL503,AP503)</f>
        <v>0</v>
      </c>
      <c r="G503" s="78">
        <f t="array" ref="G503">SUM(IF('SAP report test'!$A$2:$A$2298=$A503,IF('SAP report test'!$D$2:$D$2298=G$3,'SAP report test'!$N$2:$N$2298)))-SUM(K503,O503,S503,W503,AA503,AE503,AI503,AM503,AQ503)</f>
        <v>0</v>
      </c>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S503" s="23"/>
      <c r="AT503" s="42"/>
      <c r="BJ503" s="23">
        <f t="shared" si="188"/>
        <v>0</v>
      </c>
      <c r="BK503" s="23">
        <f t="shared" si="189"/>
        <v>0</v>
      </c>
      <c r="BL503" s="23">
        <f t="shared" si="190"/>
        <v>0</v>
      </c>
      <c r="BM503" s="23">
        <f t="shared" si="191"/>
        <v>0</v>
      </c>
      <c r="BN503" s="23">
        <f t="shared" si="192"/>
        <v>0</v>
      </c>
      <c r="BO503" s="23">
        <f t="shared" si="193"/>
        <v>0</v>
      </c>
      <c r="BP503" s="23">
        <f t="shared" si="194"/>
        <v>0</v>
      </c>
      <c r="BQ503" s="23">
        <f t="shared" si="195"/>
        <v>0</v>
      </c>
      <c r="BR503" s="23">
        <f t="shared" si="207"/>
        <v>0</v>
      </c>
      <c r="BS503" s="23">
        <f t="shared" si="208"/>
        <v>0</v>
      </c>
      <c r="BT503" s="23">
        <f t="shared" si="209"/>
        <v>0</v>
      </c>
      <c r="BX503" s="104">
        <v>4040</v>
      </c>
      <c r="BY503" s="105" t="s">
        <v>886</v>
      </c>
      <c r="BZ503" s="23">
        <f t="shared" si="196"/>
        <v>0</v>
      </c>
      <c r="CA503" s="130">
        <f t="shared" si="197"/>
        <v>0</v>
      </c>
      <c r="CB503" s="156">
        <f t="shared" si="198"/>
        <v>0</v>
      </c>
      <c r="CC503" s="156">
        <f t="shared" si="199"/>
        <v>0</v>
      </c>
      <c r="CD503" s="156">
        <f t="shared" si="200"/>
        <v>0</v>
      </c>
      <c r="CE503" s="156">
        <f t="shared" si="201"/>
        <v>0</v>
      </c>
      <c r="CG503" s="156">
        <f t="shared" si="202"/>
        <v>0</v>
      </c>
      <c r="CH503" s="156">
        <f t="shared" si="203"/>
        <v>0</v>
      </c>
      <c r="CJ503" s="204" t="str">
        <f t="shared" si="204"/>
        <v>ok</v>
      </c>
      <c r="CK503" s="205">
        <f t="shared" si="212"/>
        <v>0</v>
      </c>
      <c r="CL503">
        <f t="shared" si="210"/>
        <v>0</v>
      </c>
      <c r="CN503" s="216">
        <f t="shared" si="205"/>
        <v>0</v>
      </c>
      <c r="CO503" s="216">
        <f t="shared" si="206"/>
        <v>0</v>
      </c>
      <c r="CP503" s="216">
        <f t="shared" si="211"/>
        <v>0</v>
      </c>
      <c r="CQ503" s="156">
        <f t="shared" si="213"/>
        <v>0</v>
      </c>
    </row>
    <row r="504" spans="1:95" x14ac:dyDescent="0.2">
      <c r="A504" s="73">
        <v>4041</v>
      </c>
      <c r="B504" s="25" t="s">
        <v>65</v>
      </c>
      <c r="C504" s="25" t="s">
        <v>702</v>
      </c>
      <c r="D504" s="78"/>
      <c r="E504" s="78"/>
      <c r="F504" s="78"/>
      <c r="G504" s="78"/>
      <c r="H504" s="147">
        <f t="array" ref="H504">SUM(IF('SAP report test'!$A$2:$A$2298=$A504,IF('SAP report test'!$D$2:$D$2298="CI04",'SAP report test'!$N$2:$N$2298)))</f>
        <v>0</v>
      </c>
      <c r="I504" s="148"/>
      <c r="J504" s="148"/>
      <c r="K504" s="149"/>
      <c r="L504" s="147">
        <f>SUMIF(Balances!$A$5:$A$313,$A504,Balances!$P$5:$P$313)-SUMIF(Funding!$A$6:$A$294,$A504,Funding!$D$6:$D$294)</f>
        <v>0</v>
      </c>
      <c r="M504" s="148"/>
      <c r="N504" s="148"/>
      <c r="O504" s="149"/>
      <c r="P504" s="147">
        <f>SUMIF(Balances!$A$5:$A$313,$A504,Balances!$Q$5:$Q$313)-SUMIF(Funding!$A$6:$A$294,$A504,Funding!$E$6:$E$294)</f>
        <v>0</v>
      </c>
      <c r="Q504" s="148"/>
      <c r="R504" s="148"/>
      <c r="S504" s="149"/>
      <c r="T504" s="147">
        <f>SUMIF(Balances!$A$5:$A$313,$A504,Balances!$R$5:$R$313)-SUMIF(Funding!$A$6:$A$294,$A504,Funding!$F$6:$F$294)</f>
        <v>0</v>
      </c>
      <c r="U504" s="148"/>
      <c r="V504" s="148"/>
      <c r="W504" s="149"/>
      <c r="X504" s="147">
        <f>SUMIF(Balances!$A$7:$A$313,$A504,Balances!$S$7:$S$313)</f>
        <v>0</v>
      </c>
      <c r="Y504" s="148"/>
      <c r="Z504" s="148"/>
      <c r="AA504" s="149"/>
      <c r="AB504" s="147">
        <f>SUMIF(Balances!$A$7:$A$313,$A504,Balances!$T$7:$T$313)</f>
        <v>0</v>
      </c>
      <c r="AC504" s="148"/>
      <c r="AD504" s="148"/>
      <c r="AE504" s="149"/>
      <c r="AF504" s="147"/>
      <c r="AG504" s="148"/>
      <c r="AH504" s="148"/>
      <c r="AI504" s="149"/>
      <c r="AJ504" s="147">
        <f t="array" ref="AJ504">SUM(IF('SAP report test'!$A$2:$A$2298=$A504,IF('SAP report test'!$D$2:$D$2298="CI03",'SAP report test'!$N$2:$N$2298)))+SUMIF(Balances!$A$7:$A$313,$A504,Balances!$V$7:$V$313)</f>
        <v>0</v>
      </c>
      <c r="AK504" s="148"/>
      <c r="AL504" s="148"/>
      <c r="AM504" s="149"/>
      <c r="AN504" s="147">
        <f>SUMIF(Balances!$A$5:$A$313,$A504,Balances!$O$5:$O$313)-SUMIF(Funding!$A$6:$A$294,$A504,Funding!$K$6:$K$294)</f>
        <v>-85735.38</v>
      </c>
      <c r="AO504" s="148"/>
      <c r="AP504" s="148"/>
      <c r="AQ504" s="149"/>
      <c r="AS504" s="23">
        <f>SUM(D504:AQ505)</f>
        <v>-63568.630000000005</v>
      </c>
      <c r="AT504" s="42"/>
      <c r="AU504" s="23">
        <f>SUM(AS504:AT504)</f>
        <v>-63568.630000000005</v>
      </c>
      <c r="AW504" s="23">
        <f>SUM(AN504:AQ505)</f>
        <v>-63568.380000000005</v>
      </c>
      <c r="AX504" s="23">
        <f>SUM(H504:K505)</f>
        <v>0</v>
      </c>
      <c r="AY504" s="23">
        <f>SUM(L504:O505)</f>
        <v>0</v>
      </c>
      <c r="AZ504" s="23">
        <f>SUM(P504:S505)</f>
        <v>0</v>
      </c>
      <c r="BA504" s="23">
        <f>SUM(T504:W505)</f>
        <v>0</v>
      </c>
      <c r="BB504" s="23">
        <f>SUM(X504:AA505)</f>
        <v>0</v>
      </c>
      <c r="BC504" s="23">
        <f>SUM(AB504:AE505)</f>
        <v>0</v>
      </c>
      <c r="BD504" s="23">
        <f>SUM(AF504:AI505)</f>
        <v>0</v>
      </c>
      <c r="BE504" s="23">
        <f>SUM(AJ504:AM505)</f>
        <v>0</v>
      </c>
      <c r="BF504" s="23">
        <f>SUM(AW504:BE504)</f>
        <v>-63568.380000000005</v>
      </c>
      <c r="BG504" s="23">
        <f>SUM(AS504-BF504)</f>
        <v>-0.25</v>
      </c>
      <c r="BH504" s="23">
        <f>SUM(AW504:BD504)</f>
        <v>-63568.380000000005</v>
      </c>
      <c r="BJ504" s="23">
        <f t="shared" si="188"/>
        <v>-63568.380000000005</v>
      </c>
      <c r="BK504" s="23">
        <f t="shared" si="189"/>
        <v>0</v>
      </c>
      <c r="BL504" s="23">
        <f t="shared" si="190"/>
        <v>0</v>
      </c>
      <c r="BM504" s="23">
        <f t="shared" si="191"/>
        <v>0</v>
      </c>
      <c r="BN504" s="23">
        <f t="shared" si="192"/>
        <v>0</v>
      </c>
      <c r="BO504" s="23">
        <f t="shared" si="193"/>
        <v>0</v>
      </c>
      <c r="BP504" s="23">
        <f t="shared" si="194"/>
        <v>0</v>
      </c>
      <c r="BQ504" s="23">
        <f t="shared" si="195"/>
        <v>0</v>
      </c>
      <c r="BR504" s="23">
        <f t="shared" si="207"/>
        <v>-63568.380000000005</v>
      </c>
      <c r="BS504" s="23">
        <f t="shared" si="208"/>
        <v>-0.25</v>
      </c>
      <c r="BT504" s="23">
        <f t="shared" si="209"/>
        <v>-63568.380000000005</v>
      </c>
      <c r="BX504" s="73">
        <v>4041</v>
      </c>
      <c r="BY504" s="25" t="s">
        <v>65</v>
      </c>
      <c r="BZ504" s="23">
        <f t="shared" si="196"/>
        <v>-63568.380000000005</v>
      </c>
      <c r="CA504" s="130">
        <f t="shared" si="197"/>
        <v>0</v>
      </c>
      <c r="CB504" s="156">
        <f t="shared" si="198"/>
        <v>-63568.380000000005</v>
      </c>
      <c r="CC504" s="156">
        <f t="shared" si="199"/>
        <v>-63568</v>
      </c>
      <c r="CD504" s="156">
        <f t="shared" si="200"/>
        <v>0</v>
      </c>
      <c r="CE504" s="156">
        <f t="shared" si="201"/>
        <v>-63568</v>
      </c>
      <c r="CG504" s="156">
        <f t="shared" si="202"/>
        <v>-0.38000000000465661</v>
      </c>
      <c r="CH504" s="156">
        <f t="shared" si="203"/>
        <v>0</v>
      </c>
      <c r="CJ504" s="204" t="str">
        <f t="shared" si="204"/>
        <v>ok</v>
      </c>
      <c r="CK504" s="205">
        <f t="shared" si="212"/>
        <v>0</v>
      </c>
      <c r="CL504">
        <f t="shared" si="210"/>
        <v>0</v>
      </c>
      <c r="CN504" s="216">
        <f t="shared" si="205"/>
        <v>-63568.380000000005</v>
      </c>
      <c r="CO504" s="216">
        <f t="shared" si="206"/>
        <v>0</v>
      </c>
      <c r="CP504" s="216">
        <f t="shared" si="211"/>
        <v>-63568.380000000005</v>
      </c>
      <c r="CQ504" s="156">
        <f t="shared" si="213"/>
        <v>0</v>
      </c>
    </row>
    <row r="505" spans="1:95" x14ac:dyDescent="0.2">
      <c r="A505" s="73">
        <v>4041</v>
      </c>
      <c r="B505" s="25" t="s">
        <v>65</v>
      </c>
      <c r="C505" s="25" t="s">
        <v>703</v>
      </c>
      <c r="D505" s="78">
        <f t="array" ref="D505">SUM(IF('SAP report test'!$A$2:$A$2298=$A505,IF('SAP report test'!$D$2:$D$2298=D$3,'SAP report test'!$N$2:$N$2298)))-SUM(H505,L505,P505,T505,X505,AB505,AF505,AJ505,AN505)</f>
        <v>0</v>
      </c>
      <c r="E505" s="78">
        <f t="array" ref="E505">SUM(IF('SAP report test'!$A$2:$A$2298=$A505,IF('SAP report test'!$D$2:$D$2298=E$3,'SAP report test'!$N$2:$N$2298)))-SUM(I505,M505,Q505,U505,Y505,AC505,AG505,AK505,AO505)</f>
        <v>0</v>
      </c>
      <c r="F505" s="78">
        <f t="array" ref="F505">SUM(IF('SAP report test'!$A$2:$A$2298=$A505,IF('SAP report test'!$D$2:$D$2298=F$3,'SAP report test'!$N$2:$N$2298)))-SUM(J505,N505,R505,V505,Z505,AD505,AH505,AL505,AP505)</f>
        <v>0</v>
      </c>
      <c r="G505" s="78">
        <f t="array" ref="G505">SUM(IF('SAP report test'!$A$2:$A$2298=$A505,IF('SAP report test'!$D$2:$D$2298=G$3,'SAP report test'!$N$2:$N$2298)))-SUM(K505,O505,S505,W505,AA505,AE505,AI505,AM505,AQ505)</f>
        <v>-0.25</v>
      </c>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v>22167</v>
      </c>
      <c r="AS505" s="23"/>
      <c r="AT505" s="42"/>
      <c r="BJ505" s="23">
        <f t="shared" si="188"/>
        <v>0</v>
      </c>
      <c r="BK505" s="23">
        <f t="shared" si="189"/>
        <v>0</v>
      </c>
      <c r="BL505" s="23">
        <f t="shared" si="190"/>
        <v>0</v>
      </c>
      <c r="BM505" s="23">
        <f t="shared" si="191"/>
        <v>0</v>
      </c>
      <c r="BN505" s="23">
        <f t="shared" si="192"/>
        <v>0</v>
      </c>
      <c r="BO505" s="23">
        <f t="shared" si="193"/>
        <v>0</v>
      </c>
      <c r="BP505" s="23">
        <f t="shared" si="194"/>
        <v>0</v>
      </c>
      <c r="BQ505" s="23">
        <f t="shared" si="195"/>
        <v>0</v>
      </c>
      <c r="BR505" s="23">
        <f t="shared" si="207"/>
        <v>0</v>
      </c>
      <c r="BS505" s="23">
        <f t="shared" si="208"/>
        <v>0</v>
      </c>
      <c r="BT505" s="23">
        <f t="shared" si="209"/>
        <v>0</v>
      </c>
      <c r="BX505" s="73">
        <v>4041</v>
      </c>
      <c r="BY505" s="25" t="s">
        <v>65</v>
      </c>
      <c r="BZ505" s="23">
        <f t="shared" si="196"/>
        <v>0</v>
      </c>
      <c r="CA505" s="130">
        <f t="shared" si="197"/>
        <v>0</v>
      </c>
      <c r="CB505" s="156">
        <f t="shared" si="198"/>
        <v>0</v>
      </c>
      <c r="CC505" s="156">
        <f t="shared" si="199"/>
        <v>0</v>
      </c>
      <c r="CD505" s="156">
        <f t="shared" si="200"/>
        <v>0</v>
      </c>
      <c r="CE505" s="156">
        <f t="shared" si="201"/>
        <v>0</v>
      </c>
      <c r="CG505" s="156">
        <f t="shared" si="202"/>
        <v>0</v>
      </c>
      <c r="CH505" s="156">
        <f t="shared" si="203"/>
        <v>0</v>
      </c>
      <c r="CJ505" s="204" t="str">
        <f t="shared" si="204"/>
        <v>ok</v>
      </c>
      <c r="CK505" s="205">
        <f t="shared" si="212"/>
        <v>0</v>
      </c>
      <c r="CL505">
        <f t="shared" si="210"/>
        <v>0</v>
      </c>
      <c r="CN505" s="216">
        <f t="shared" si="205"/>
        <v>0</v>
      </c>
      <c r="CO505" s="216">
        <f t="shared" si="206"/>
        <v>0</v>
      </c>
      <c r="CP505" s="216">
        <f t="shared" si="211"/>
        <v>0</v>
      </c>
      <c r="CQ505" s="156">
        <f t="shared" si="213"/>
        <v>0</v>
      </c>
    </row>
    <row r="506" spans="1:95" x14ac:dyDescent="0.2">
      <c r="A506" s="73">
        <v>4050</v>
      </c>
      <c r="B506" s="25" t="s">
        <v>887</v>
      </c>
      <c r="C506" s="25" t="s">
        <v>702</v>
      </c>
      <c r="D506" s="78"/>
      <c r="E506" s="78"/>
      <c r="F506" s="78"/>
      <c r="G506" s="78"/>
      <c r="H506" s="147">
        <f t="array" ref="H506">SUM(IF('SAP report test'!$A$2:$A$2298=$A506,IF('SAP report test'!$D$2:$D$2298="CI04",'SAP report test'!$N$2:$N$2298)))</f>
        <v>0</v>
      </c>
      <c r="I506" s="148"/>
      <c r="J506" s="148"/>
      <c r="K506" s="149"/>
      <c r="L506" s="147">
        <f>SUMIF(Balances!$A$5:$A$313,$A506,Balances!$P$5:$P$313)-SUMIF(Funding!$A$6:$A$294,$A506,Funding!$D$6:$D$294)</f>
        <v>0</v>
      </c>
      <c r="M506" s="148"/>
      <c r="N506" s="148"/>
      <c r="O506" s="149"/>
      <c r="P506" s="147">
        <f>SUMIF(Balances!$A$5:$A$313,$A506,Balances!$Q$5:$Q$313)-SUMIF(Funding!$A$6:$A$294,$A506,Funding!$E$6:$E$294)</f>
        <v>0</v>
      </c>
      <c r="Q506" s="148"/>
      <c r="R506" s="148"/>
      <c r="S506" s="149"/>
      <c r="T506" s="147">
        <f>SUMIF(Balances!$A$5:$A$313,$A506,Balances!$R$5:$R$313)-SUMIF(Funding!$A$6:$A$294,$A506,Funding!$F$6:$F$294)</f>
        <v>0</v>
      </c>
      <c r="U506" s="148"/>
      <c r="V506" s="148"/>
      <c r="W506" s="149"/>
      <c r="X506" s="147">
        <f>SUMIF(Balances!$A$7:$A$313,$A506,Balances!$S$7:$S$313)</f>
        <v>0</v>
      </c>
      <c r="Y506" s="148"/>
      <c r="Z506" s="148"/>
      <c r="AA506" s="149"/>
      <c r="AB506" s="147">
        <f>SUMIF(Balances!$A$7:$A$313,$A506,Balances!$T$7:$T$313)</f>
        <v>0</v>
      </c>
      <c r="AC506" s="148"/>
      <c r="AD506" s="148"/>
      <c r="AE506" s="149"/>
      <c r="AF506" s="147"/>
      <c r="AG506" s="148"/>
      <c r="AH506" s="148"/>
      <c r="AI506" s="149"/>
      <c r="AJ506" s="147">
        <f t="array" ref="AJ506">SUM(IF('SAP report test'!$A$2:$A$2298=$A506,IF('SAP report test'!$D$2:$D$2298="CI03",'SAP report test'!$N$2:$N$2298)))+SUMIF(Balances!$A$7:$A$313,$A506,Balances!$V$7:$V$313)</f>
        <v>0</v>
      </c>
      <c r="AK506" s="148"/>
      <c r="AL506" s="148"/>
      <c r="AM506" s="149"/>
      <c r="AN506" s="147">
        <f>SUMIF(Balances!$A$5:$A$313,$A506,Balances!$O$5:$O$313)-SUMIF(Funding!$A$6:$A$294,$A506,Funding!$K$6:$K$294)</f>
        <v>0</v>
      </c>
      <c r="AO506" s="148"/>
      <c r="AP506" s="148"/>
      <c r="AQ506" s="149"/>
      <c r="AS506" s="23">
        <f>SUM(D506:AQ507)</f>
        <v>0</v>
      </c>
      <c r="AT506" s="42"/>
      <c r="AU506" s="23">
        <f>SUM(AS506:AT506)</f>
        <v>0</v>
      </c>
      <c r="AW506" s="23">
        <f>SUM(AN506:AQ507)</f>
        <v>0</v>
      </c>
      <c r="AX506" s="23">
        <f>SUM(H506:K507)</f>
        <v>0</v>
      </c>
      <c r="AY506" s="23">
        <f>SUM(L506:O507)</f>
        <v>0</v>
      </c>
      <c r="AZ506" s="23">
        <f>SUM(P506:S507)</f>
        <v>0</v>
      </c>
      <c r="BA506" s="23">
        <f>SUM(T506:W507)</f>
        <v>0</v>
      </c>
      <c r="BB506" s="23">
        <f>SUM(X506:AA507)</f>
        <v>0</v>
      </c>
      <c r="BC506" s="23">
        <f>SUM(AB506:AE507)</f>
        <v>0</v>
      </c>
      <c r="BD506" s="23">
        <f>SUM(AF506:AI507)</f>
        <v>0</v>
      </c>
      <c r="BE506" s="23">
        <f>SUM(AJ506:AM507)</f>
        <v>0</v>
      </c>
      <c r="BF506" s="23">
        <f>SUM(AW506:BE506)</f>
        <v>0</v>
      </c>
      <c r="BG506" s="23">
        <f>SUM(AS506-BF506)</f>
        <v>0</v>
      </c>
      <c r="BH506" s="23">
        <f>SUM(AW506:BD506)</f>
        <v>0</v>
      </c>
      <c r="BJ506" s="23">
        <f t="shared" si="188"/>
        <v>0</v>
      </c>
      <c r="BK506" s="23">
        <f t="shared" si="189"/>
        <v>0</v>
      </c>
      <c r="BL506" s="23">
        <f t="shared" si="190"/>
        <v>0</v>
      </c>
      <c r="BM506" s="23">
        <f t="shared" si="191"/>
        <v>0</v>
      </c>
      <c r="BN506" s="23">
        <f t="shared" si="192"/>
        <v>0</v>
      </c>
      <c r="BO506" s="23">
        <f t="shared" si="193"/>
        <v>0</v>
      </c>
      <c r="BP506" s="23">
        <f t="shared" si="194"/>
        <v>0</v>
      </c>
      <c r="BQ506" s="23">
        <f t="shared" si="195"/>
        <v>0</v>
      </c>
      <c r="BR506" s="23">
        <f t="shared" si="207"/>
        <v>0</v>
      </c>
      <c r="BS506" s="23">
        <f t="shared" si="208"/>
        <v>0</v>
      </c>
      <c r="BT506" s="23">
        <f t="shared" si="209"/>
        <v>0</v>
      </c>
      <c r="BX506" s="73">
        <v>4050</v>
      </c>
      <c r="BY506" s="25" t="s">
        <v>887</v>
      </c>
      <c r="BZ506" s="23">
        <f t="shared" si="196"/>
        <v>0</v>
      </c>
      <c r="CA506" s="130">
        <f t="shared" si="197"/>
        <v>0</v>
      </c>
      <c r="CB506" s="156">
        <f t="shared" si="198"/>
        <v>0</v>
      </c>
      <c r="CC506" s="156">
        <f t="shared" si="199"/>
        <v>0</v>
      </c>
      <c r="CD506" s="156">
        <f t="shared" si="200"/>
        <v>0</v>
      </c>
      <c r="CE506" s="156">
        <f t="shared" si="201"/>
        <v>0</v>
      </c>
      <c r="CG506" s="156">
        <f t="shared" si="202"/>
        <v>0</v>
      </c>
      <c r="CH506" s="156">
        <f t="shared" si="203"/>
        <v>0</v>
      </c>
      <c r="CJ506" s="204" t="str">
        <f t="shared" si="204"/>
        <v>ok</v>
      </c>
      <c r="CK506" s="205">
        <f t="shared" si="212"/>
        <v>0</v>
      </c>
      <c r="CL506">
        <f t="shared" si="210"/>
        <v>0</v>
      </c>
      <c r="CN506" s="216">
        <f t="shared" si="205"/>
        <v>0</v>
      </c>
      <c r="CO506" s="216">
        <f t="shared" si="206"/>
        <v>0</v>
      </c>
      <c r="CP506" s="216">
        <f t="shared" si="211"/>
        <v>0</v>
      </c>
      <c r="CQ506" s="156">
        <f t="shared" si="213"/>
        <v>0</v>
      </c>
    </row>
    <row r="507" spans="1:95" x14ac:dyDescent="0.2">
      <c r="A507" s="73">
        <v>4050</v>
      </c>
      <c r="B507" s="25" t="s">
        <v>887</v>
      </c>
      <c r="C507" s="25" t="s">
        <v>703</v>
      </c>
      <c r="D507" s="78">
        <f t="array" ref="D507">SUM(IF('SAP report test'!$A$2:$A$2298=$A507,IF('SAP report test'!$D$2:$D$2298=D$3,'SAP report test'!$N$2:$N$2298)))-SUM(H507,L507,P507,T507,X507,AB507,AF507,AJ507,AN507)</f>
        <v>0</v>
      </c>
      <c r="E507" s="78">
        <f t="array" ref="E507">SUM(IF('SAP report test'!$A$2:$A$2298=$A507,IF('SAP report test'!$D$2:$D$2298=E$3,'SAP report test'!$N$2:$N$2298)))-SUM(I507,M507,Q507,U507,Y507,AC507,AG507,AK507,AO507)</f>
        <v>0</v>
      </c>
      <c r="F507" s="78">
        <f t="array" ref="F507">SUM(IF('SAP report test'!$A$2:$A$2298=$A507,IF('SAP report test'!$D$2:$D$2298=F$3,'SAP report test'!$N$2:$N$2298)))-SUM(J507,N507,R507,V507,Z507,AD507,AH507,AL507,AP507)</f>
        <v>0</v>
      </c>
      <c r="G507" s="78">
        <f t="array" ref="G507">SUM(IF('SAP report test'!$A$2:$A$2298=$A507,IF('SAP report test'!$D$2:$D$2298=G$3,'SAP report test'!$N$2:$N$2298)))-SUM(K507,O507,S507,W507,AA507,AE507,AI507,AM507,AQ507)</f>
        <v>0</v>
      </c>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S507" s="23"/>
      <c r="AT507" s="42"/>
      <c r="BJ507" s="23">
        <f t="shared" si="188"/>
        <v>0</v>
      </c>
      <c r="BK507" s="23">
        <f t="shared" si="189"/>
        <v>0</v>
      </c>
      <c r="BL507" s="23">
        <f t="shared" si="190"/>
        <v>0</v>
      </c>
      <c r="BM507" s="23">
        <f t="shared" si="191"/>
        <v>0</v>
      </c>
      <c r="BN507" s="23">
        <f t="shared" si="192"/>
        <v>0</v>
      </c>
      <c r="BO507" s="23">
        <f t="shared" si="193"/>
        <v>0</v>
      </c>
      <c r="BP507" s="23">
        <f t="shared" si="194"/>
        <v>0</v>
      </c>
      <c r="BQ507" s="23">
        <f t="shared" si="195"/>
        <v>0</v>
      </c>
      <c r="BR507" s="23">
        <f t="shared" si="207"/>
        <v>0</v>
      </c>
      <c r="BS507" s="23">
        <f t="shared" si="208"/>
        <v>0</v>
      </c>
      <c r="BT507" s="23">
        <f t="shared" si="209"/>
        <v>0</v>
      </c>
      <c r="BX507" s="73">
        <v>4050</v>
      </c>
      <c r="BY507" s="25" t="s">
        <v>887</v>
      </c>
      <c r="BZ507" s="23">
        <f t="shared" si="196"/>
        <v>0</v>
      </c>
      <c r="CA507" s="130">
        <f t="shared" si="197"/>
        <v>0</v>
      </c>
      <c r="CB507" s="156">
        <f t="shared" si="198"/>
        <v>0</v>
      </c>
      <c r="CC507" s="156">
        <f t="shared" si="199"/>
        <v>0</v>
      </c>
      <c r="CD507" s="156">
        <f t="shared" si="200"/>
        <v>0</v>
      </c>
      <c r="CE507" s="156">
        <f t="shared" si="201"/>
        <v>0</v>
      </c>
      <c r="CG507" s="156">
        <f t="shared" si="202"/>
        <v>0</v>
      </c>
      <c r="CH507" s="156">
        <f t="shared" si="203"/>
        <v>0</v>
      </c>
      <c r="CJ507" s="204" t="str">
        <f t="shared" si="204"/>
        <v>ok</v>
      </c>
      <c r="CK507" s="205">
        <f t="shared" si="212"/>
        <v>0</v>
      </c>
      <c r="CL507">
        <f t="shared" si="210"/>
        <v>0</v>
      </c>
      <c r="CN507" s="216">
        <f t="shared" si="205"/>
        <v>0</v>
      </c>
      <c r="CO507" s="216">
        <f t="shared" si="206"/>
        <v>0</v>
      </c>
      <c r="CP507" s="216">
        <f t="shared" si="211"/>
        <v>0</v>
      </c>
      <c r="CQ507" s="156">
        <f t="shared" si="213"/>
        <v>0</v>
      </c>
    </row>
    <row r="508" spans="1:95" x14ac:dyDescent="0.2">
      <c r="A508" s="73">
        <v>4052</v>
      </c>
      <c r="B508" s="25" t="s">
        <v>888</v>
      </c>
      <c r="C508" s="25" t="s">
        <v>702</v>
      </c>
      <c r="D508" s="78"/>
      <c r="E508" s="78"/>
      <c r="F508" s="78"/>
      <c r="G508" s="78"/>
      <c r="H508" s="147">
        <f t="array" ref="H508">SUM(IF('SAP report test'!$A$2:$A$2298=$A508,IF('SAP report test'!$D$2:$D$2298="CI04",'SAP report test'!$N$2:$N$2298)))</f>
        <v>0</v>
      </c>
      <c r="I508" s="148"/>
      <c r="J508" s="148"/>
      <c r="K508" s="149"/>
      <c r="L508" s="147">
        <f>SUMIF(Balances!$A$5:$A$313,$A508,Balances!$P$5:$P$313)-SUMIF(Funding!$A$6:$A$294,$A508,Funding!$D$6:$D$294)</f>
        <v>0</v>
      </c>
      <c r="M508" s="148"/>
      <c r="N508" s="148"/>
      <c r="O508" s="149"/>
      <c r="P508" s="147">
        <f>SUMIF(Balances!$A$5:$A$313,$A508,Balances!$Q$5:$Q$313)-SUMIF(Funding!$A$6:$A$294,$A508,Funding!$E$6:$E$294)</f>
        <v>0</v>
      </c>
      <c r="Q508" s="148"/>
      <c r="R508" s="148"/>
      <c r="S508" s="149"/>
      <c r="T508" s="147">
        <f>SUMIF(Balances!$A$5:$A$313,$A508,Balances!$R$5:$R$313)-SUMIF(Funding!$A$6:$A$294,$A508,Funding!$F$6:$F$294)</f>
        <v>0</v>
      </c>
      <c r="U508" s="148"/>
      <c r="V508" s="148"/>
      <c r="W508" s="149"/>
      <c r="X508" s="147">
        <f>SUMIF(Balances!$A$7:$A$313,$A508,Balances!$S$7:$S$313)</f>
        <v>0</v>
      </c>
      <c r="Y508" s="148"/>
      <c r="Z508" s="148"/>
      <c r="AA508" s="149"/>
      <c r="AB508" s="147">
        <f>SUMIF(Balances!$A$7:$A$313,$A508,Balances!$T$7:$T$313)</f>
        <v>0</v>
      </c>
      <c r="AC508" s="148"/>
      <c r="AD508" s="148"/>
      <c r="AE508" s="149"/>
      <c r="AF508" s="147"/>
      <c r="AG508" s="148"/>
      <c r="AH508" s="148"/>
      <c r="AI508" s="149"/>
      <c r="AJ508" s="147">
        <f t="array" ref="AJ508">SUM(IF('SAP report test'!$A$2:$A$2298=$A508,IF('SAP report test'!$D$2:$D$2298="CI03",'SAP report test'!$N$2:$N$2298)))+SUMIF(Balances!$A$7:$A$313,$A508,Balances!$V$7:$V$313)</f>
        <v>0</v>
      </c>
      <c r="AK508" s="148"/>
      <c r="AL508" s="148"/>
      <c r="AM508" s="149"/>
      <c r="AN508" s="147">
        <f>SUMIF(Balances!$A$5:$A$313,$A508,Balances!$O$5:$O$313)-SUMIF(Funding!$A$6:$A$294,$A508,Funding!$K$6:$K$294)</f>
        <v>0</v>
      </c>
      <c r="AO508" s="148"/>
      <c r="AP508" s="148"/>
      <c r="AQ508" s="149"/>
      <c r="AS508" s="23">
        <f>SUM(D508:AQ509)</f>
        <v>0</v>
      </c>
      <c r="AT508" s="130"/>
      <c r="AU508" s="23">
        <f>SUM(AS508:AT508)</f>
        <v>0</v>
      </c>
      <c r="AW508" s="23">
        <f>SUM(AN508:AQ509)</f>
        <v>0</v>
      </c>
      <c r="AX508" s="23">
        <f>SUM(H508:K509)</f>
        <v>0</v>
      </c>
      <c r="AY508" s="23">
        <f>SUM(L508:O509)</f>
        <v>0</v>
      </c>
      <c r="AZ508" s="23">
        <f>SUM(P508:S509)</f>
        <v>0</v>
      </c>
      <c r="BA508" s="23">
        <f>SUM(T508:W509)</f>
        <v>0</v>
      </c>
      <c r="BB508" s="23">
        <f>SUM(X508:AA509)</f>
        <v>0</v>
      </c>
      <c r="BC508" s="23">
        <f>SUM(AB508:AE509)</f>
        <v>0</v>
      </c>
      <c r="BD508" s="23">
        <f>SUM(AF508:AI509)</f>
        <v>0</v>
      </c>
      <c r="BE508" s="23">
        <f>SUM(AJ508:AM509)</f>
        <v>0</v>
      </c>
      <c r="BF508" s="23">
        <f>SUM(AW508:BE508)</f>
        <v>0</v>
      </c>
      <c r="BG508" s="23">
        <f>SUM(AS508-BF508)</f>
        <v>0</v>
      </c>
      <c r="BH508" s="23">
        <f>SUM(AW508:BD508)</f>
        <v>0</v>
      </c>
      <c r="BJ508" s="23">
        <f t="shared" si="188"/>
        <v>0</v>
      </c>
      <c r="BK508" s="23">
        <f t="shared" si="189"/>
        <v>0</v>
      </c>
      <c r="BL508" s="23">
        <f t="shared" si="190"/>
        <v>0</v>
      </c>
      <c r="BM508" s="23">
        <f t="shared" si="191"/>
        <v>0</v>
      </c>
      <c r="BN508" s="23">
        <f t="shared" si="192"/>
        <v>0</v>
      </c>
      <c r="BO508" s="23">
        <f t="shared" si="193"/>
        <v>0</v>
      </c>
      <c r="BP508" s="23">
        <f t="shared" si="194"/>
        <v>0</v>
      </c>
      <c r="BQ508" s="23">
        <f t="shared" si="195"/>
        <v>0</v>
      </c>
      <c r="BR508" s="23">
        <f t="shared" si="207"/>
        <v>0</v>
      </c>
      <c r="BS508" s="23">
        <f t="shared" si="208"/>
        <v>0</v>
      </c>
      <c r="BT508" s="23">
        <f t="shared" si="209"/>
        <v>0</v>
      </c>
      <c r="BX508" s="73">
        <v>4052</v>
      </c>
      <c r="BY508" s="25" t="s">
        <v>888</v>
      </c>
      <c r="BZ508" s="23">
        <f t="shared" si="196"/>
        <v>0</v>
      </c>
      <c r="CA508" s="130">
        <f t="shared" si="197"/>
        <v>0</v>
      </c>
      <c r="CB508" s="156">
        <f t="shared" si="198"/>
        <v>0</v>
      </c>
      <c r="CC508" s="156">
        <f t="shared" si="199"/>
        <v>0</v>
      </c>
      <c r="CD508" s="156">
        <f t="shared" si="200"/>
        <v>0</v>
      </c>
      <c r="CE508" s="156">
        <f t="shared" si="201"/>
        <v>0</v>
      </c>
      <c r="CG508" s="156">
        <f t="shared" si="202"/>
        <v>0</v>
      </c>
      <c r="CH508" s="156">
        <f t="shared" si="203"/>
        <v>0</v>
      </c>
      <c r="CJ508" s="204" t="str">
        <f t="shared" si="204"/>
        <v>ok</v>
      </c>
      <c r="CK508" s="205">
        <f t="shared" si="212"/>
        <v>0</v>
      </c>
      <c r="CL508">
        <f t="shared" si="210"/>
        <v>0</v>
      </c>
      <c r="CN508" s="216">
        <f t="shared" si="205"/>
        <v>0</v>
      </c>
      <c r="CO508" s="216">
        <f t="shared" si="206"/>
        <v>0</v>
      </c>
      <c r="CP508" s="216">
        <f t="shared" si="211"/>
        <v>0</v>
      </c>
      <c r="CQ508" s="156">
        <f t="shared" si="213"/>
        <v>0</v>
      </c>
    </row>
    <row r="509" spans="1:95" x14ac:dyDescent="0.2">
      <c r="A509" s="73">
        <v>4052</v>
      </c>
      <c r="B509" s="25" t="s">
        <v>888</v>
      </c>
      <c r="C509" s="25" t="s">
        <v>703</v>
      </c>
      <c r="D509" s="78">
        <f t="array" ref="D509">SUM(IF('SAP report test'!$A$2:$A$2298=$A509,IF('SAP report test'!$D$2:$D$2298=D$3,'SAP report test'!$N$2:$N$2298)))-SUM(H509,L509,P509,T509,X509,AB509,AF509,AJ509,AN509)</f>
        <v>0</v>
      </c>
      <c r="E509" s="78">
        <f t="array" ref="E509">SUM(IF('SAP report test'!$A$2:$A$2298=$A509,IF('SAP report test'!$D$2:$D$2298=E$3,'SAP report test'!$N$2:$N$2298)))-SUM(I509,M509,Q509,U509,Y509,AC509,AG509,AK509,AO509)</f>
        <v>0</v>
      </c>
      <c r="F509" s="78">
        <f t="array" ref="F509">SUM(IF('SAP report test'!$A$2:$A$2298=$A509,IF('SAP report test'!$D$2:$D$2298=F$3,'SAP report test'!$N$2:$N$2298)))-SUM(J509,N509,R509,V509,Z509,AD509,AH509,AL509,AP509)</f>
        <v>0</v>
      </c>
      <c r="G509" s="78">
        <f t="array" ref="G509">SUM(IF('SAP report test'!$A$2:$A$2298=$A509,IF('SAP report test'!$D$2:$D$2298=G$3,'SAP report test'!$N$2:$N$2298)))-SUM(K509,O509,S509,W509,AA509,AE509,AI509,AM509,AQ509)</f>
        <v>0</v>
      </c>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S509" s="23"/>
      <c r="AT509" s="42"/>
      <c r="BJ509" s="23">
        <f t="shared" si="188"/>
        <v>0</v>
      </c>
      <c r="BK509" s="23">
        <f t="shared" si="189"/>
        <v>0</v>
      </c>
      <c r="BL509" s="23">
        <f t="shared" si="190"/>
        <v>0</v>
      </c>
      <c r="BM509" s="23">
        <f t="shared" si="191"/>
        <v>0</v>
      </c>
      <c r="BN509" s="23">
        <f t="shared" si="192"/>
        <v>0</v>
      </c>
      <c r="BO509" s="23">
        <f t="shared" si="193"/>
        <v>0</v>
      </c>
      <c r="BP509" s="23">
        <f t="shared" si="194"/>
        <v>0</v>
      </c>
      <c r="BQ509" s="23">
        <f t="shared" si="195"/>
        <v>0</v>
      </c>
      <c r="BR509" s="23">
        <f t="shared" si="207"/>
        <v>0</v>
      </c>
      <c r="BS509" s="23">
        <f t="shared" si="208"/>
        <v>0</v>
      </c>
      <c r="BT509" s="23">
        <f t="shared" si="209"/>
        <v>0</v>
      </c>
      <c r="BX509" s="73">
        <v>4052</v>
      </c>
      <c r="BY509" s="25" t="s">
        <v>888</v>
      </c>
      <c r="BZ509" s="23">
        <f t="shared" si="196"/>
        <v>0</v>
      </c>
      <c r="CA509" s="130">
        <f t="shared" si="197"/>
        <v>0</v>
      </c>
      <c r="CB509" s="156">
        <f t="shared" si="198"/>
        <v>0</v>
      </c>
      <c r="CC509" s="156">
        <f t="shared" si="199"/>
        <v>0</v>
      </c>
      <c r="CD509" s="156">
        <f t="shared" si="200"/>
        <v>0</v>
      </c>
      <c r="CE509" s="156">
        <f t="shared" si="201"/>
        <v>0</v>
      </c>
      <c r="CG509" s="156">
        <f t="shared" si="202"/>
        <v>0</v>
      </c>
      <c r="CH509" s="156">
        <f t="shared" si="203"/>
        <v>0</v>
      </c>
      <c r="CJ509" s="204" t="str">
        <f t="shared" si="204"/>
        <v>ok</v>
      </c>
      <c r="CK509" s="205">
        <f t="shared" si="212"/>
        <v>0</v>
      </c>
      <c r="CL509">
        <f t="shared" si="210"/>
        <v>0</v>
      </c>
      <c r="CN509" s="216">
        <f t="shared" si="205"/>
        <v>0</v>
      </c>
      <c r="CO509" s="216">
        <f t="shared" si="206"/>
        <v>0</v>
      </c>
      <c r="CP509" s="216">
        <f t="shared" si="211"/>
        <v>0</v>
      </c>
      <c r="CQ509" s="156">
        <f t="shared" si="213"/>
        <v>0</v>
      </c>
    </row>
    <row r="510" spans="1:95" x14ac:dyDescent="0.2">
      <c r="A510" s="73">
        <v>4054</v>
      </c>
      <c r="B510" s="25" t="s">
        <v>889</v>
      </c>
      <c r="C510" s="25" t="s">
        <v>702</v>
      </c>
      <c r="D510" s="78"/>
      <c r="E510" s="78"/>
      <c r="F510" s="78"/>
      <c r="G510" s="78"/>
      <c r="H510" s="147">
        <f t="array" ref="H510">SUM(IF('SAP report test'!$A$2:$A$2298=$A510,IF('SAP report test'!$D$2:$D$2298="CI04",'SAP report test'!$N$2:$N$2298)))</f>
        <v>0</v>
      </c>
      <c r="I510" s="148"/>
      <c r="J510" s="148"/>
      <c r="K510" s="149"/>
      <c r="L510" s="147">
        <f>SUMIF(Balances!$A$5:$A$313,$A510,Balances!$P$5:$P$313)-SUMIF(Funding!$A$6:$A$294,$A510,Funding!$D$6:$D$294)</f>
        <v>0</v>
      </c>
      <c r="M510" s="148"/>
      <c r="N510" s="148"/>
      <c r="O510" s="149"/>
      <c r="P510" s="147">
        <f>SUMIF(Balances!$A$5:$A$313,$A510,Balances!$Q$5:$Q$313)-SUMIF(Funding!$A$6:$A$294,$A510,Funding!$E$6:$E$294)</f>
        <v>0</v>
      </c>
      <c r="Q510" s="148"/>
      <c r="R510" s="148"/>
      <c r="S510" s="149"/>
      <c r="T510" s="147">
        <f>SUMIF(Balances!$A$5:$A$313,$A510,Balances!$R$5:$R$313)-SUMIF(Funding!$A$6:$A$294,$A510,Funding!$F$6:$F$294)</f>
        <v>0</v>
      </c>
      <c r="U510" s="148"/>
      <c r="V510" s="148"/>
      <c r="W510" s="149"/>
      <c r="X510" s="147">
        <f>SUMIF(Balances!$A$7:$A$313,$A510,Balances!$S$7:$S$313)</f>
        <v>0</v>
      </c>
      <c r="Y510" s="148"/>
      <c r="Z510" s="148"/>
      <c r="AA510" s="149"/>
      <c r="AB510" s="147">
        <f>SUMIF(Balances!$A$7:$A$313,$A510,Balances!$T$7:$T$313)</f>
        <v>0</v>
      </c>
      <c r="AC510" s="148"/>
      <c r="AD510" s="148"/>
      <c r="AE510" s="149"/>
      <c r="AF510" s="147"/>
      <c r="AG510" s="148"/>
      <c r="AH510" s="148"/>
      <c r="AI510" s="149"/>
      <c r="AJ510" s="147">
        <f t="array" ref="AJ510">SUM(IF('SAP report test'!$A$2:$A$2298=$A510,IF('SAP report test'!$D$2:$D$2298="CI03",'SAP report test'!$N$2:$N$2298)))+SUMIF(Balances!$A$7:$A$313,$A510,Balances!$V$7:$V$313)</f>
        <v>0</v>
      </c>
      <c r="AK510" s="148"/>
      <c r="AL510" s="148"/>
      <c r="AM510" s="149"/>
      <c r="AN510" s="147">
        <f>SUMIF(Balances!$A$5:$A$313,$A510,Balances!$O$5:$O$313)-SUMIF(Funding!$A$6:$A$294,$A510,Funding!$K$6:$K$294)</f>
        <v>0</v>
      </c>
      <c r="AO510" s="148"/>
      <c r="AP510" s="148"/>
      <c r="AQ510" s="149"/>
      <c r="AS510" s="23">
        <f>SUM(D510:AQ511)</f>
        <v>0</v>
      </c>
      <c r="AT510" s="42"/>
      <c r="AU510" s="23">
        <f>SUM(AS510:AT510)</f>
        <v>0</v>
      </c>
      <c r="AW510" s="23">
        <f>SUM(AN510:AQ511)</f>
        <v>0</v>
      </c>
      <c r="AX510" s="23">
        <f>SUM(H510:K511)</f>
        <v>0</v>
      </c>
      <c r="AY510" s="23">
        <f>SUM(L510:O511)</f>
        <v>0</v>
      </c>
      <c r="AZ510" s="23">
        <f>SUM(P510:S511)</f>
        <v>0</v>
      </c>
      <c r="BA510" s="23">
        <f>SUM(T510:W511)</f>
        <v>0</v>
      </c>
      <c r="BB510" s="23">
        <f>SUM(X510:AA511)</f>
        <v>0</v>
      </c>
      <c r="BC510" s="23">
        <f>SUM(AB510:AE511)</f>
        <v>0</v>
      </c>
      <c r="BD510" s="23">
        <f>SUM(AF510:AI511)</f>
        <v>0</v>
      </c>
      <c r="BE510" s="23">
        <f>SUM(AJ510:AM511)</f>
        <v>0</v>
      </c>
      <c r="BF510" s="23">
        <f>SUM(AW510:BE510)</f>
        <v>0</v>
      </c>
      <c r="BG510" s="23">
        <f>SUM(AS510-BF510)</f>
        <v>0</v>
      </c>
      <c r="BH510" s="23">
        <f>SUM(AW510:BD510)</f>
        <v>0</v>
      </c>
      <c r="BJ510" s="23">
        <f t="shared" si="188"/>
        <v>0</v>
      </c>
      <c r="BK510" s="23">
        <f t="shared" si="189"/>
        <v>0</v>
      </c>
      <c r="BL510" s="23">
        <f t="shared" si="190"/>
        <v>0</v>
      </c>
      <c r="BM510" s="23">
        <f t="shared" si="191"/>
        <v>0</v>
      </c>
      <c r="BN510" s="23">
        <f t="shared" si="192"/>
        <v>0</v>
      </c>
      <c r="BO510" s="111">
        <f t="shared" si="193"/>
        <v>0</v>
      </c>
      <c r="BP510" s="23">
        <f t="shared" si="194"/>
        <v>0</v>
      </c>
      <c r="BQ510" s="23">
        <f t="shared" si="195"/>
        <v>0</v>
      </c>
      <c r="BR510" s="23">
        <f t="shared" si="207"/>
        <v>0</v>
      </c>
      <c r="BS510" s="23">
        <f t="shared" si="208"/>
        <v>0</v>
      </c>
      <c r="BT510" s="23">
        <f t="shared" si="209"/>
        <v>0</v>
      </c>
      <c r="BX510" s="73">
        <v>4054</v>
      </c>
      <c r="BY510" s="25" t="s">
        <v>889</v>
      </c>
      <c r="BZ510" s="23">
        <f t="shared" si="196"/>
        <v>0</v>
      </c>
      <c r="CA510" s="130">
        <f t="shared" si="197"/>
        <v>0</v>
      </c>
      <c r="CB510" s="156">
        <f t="shared" si="198"/>
        <v>0</v>
      </c>
      <c r="CC510" s="156">
        <f t="shared" si="199"/>
        <v>0</v>
      </c>
      <c r="CD510" s="156">
        <f t="shared" si="200"/>
        <v>0</v>
      </c>
      <c r="CE510" s="156">
        <f t="shared" si="201"/>
        <v>0</v>
      </c>
      <c r="CG510" s="156">
        <f t="shared" si="202"/>
        <v>0</v>
      </c>
      <c r="CH510" s="156">
        <f t="shared" si="203"/>
        <v>0</v>
      </c>
      <c r="CJ510" s="204" t="str">
        <f t="shared" si="204"/>
        <v>ok</v>
      </c>
      <c r="CK510" s="205">
        <f t="shared" si="212"/>
        <v>0</v>
      </c>
      <c r="CL510">
        <f t="shared" si="210"/>
        <v>0</v>
      </c>
      <c r="CN510" s="216">
        <f t="shared" si="205"/>
        <v>0</v>
      </c>
      <c r="CO510" s="216">
        <f t="shared" si="206"/>
        <v>0</v>
      </c>
      <c r="CP510" s="216">
        <f t="shared" si="211"/>
        <v>0</v>
      </c>
      <c r="CQ510" s="156">
        <f t="shared" si="213"/>
        <v>0</v>
      </c>
    </row>
    <row r="511" spans="1:95" x14ac:dyDescent="0.2">
      <c r="A511" s="73">
        <v>4054</v>
      </c>
      <c r="B511" s="25" t="s">
        <v>889</v>
      </c>
      <c r="C511" s="25" t="s">
        <v>703</v>
      </c>
      <c r="D511" s="78">
        <f t="array" ref="D511">SUM(IF('SAP report test'!$A$2:$A$2298=$A511,IF('SAP report test'!$D$2:$D$2298=D$3,'SAP report test'!$N$2:$N$2298)))-SUM(H511,L511,P511,T511,X511,AB511,AF511,AJ511,AN511)</f>
        <v>0</v>
      </c>
      <c r="E511" s="78">
        <f t="array" ref="E511">SUM(IF('SAP report test'!$A$2:$A$2298=$A511,IF('SAP report test'!$D$2:$D$2298=E$3,'SAP report test'!$N$2:$N$2298)))-SUM(I511,M511,Q511,U511,Y511,AC511,AG511,AK511,AO511)</f>
        <v>0</v>
      </c>
      <c r="F511" s="78">
        <f t="array" ref="F511">SUM(IF('SAP report test'!$A$2:$A$2298=$A511,IF('SAP report test'!$D$2:$D$2298=F$3,'SAP report test'!$N$2:$N$2298)))-SUM(J511,N511,R511,V511,Z511,AD511,AH511,AL511,AP511)</f>
        <v>0</v>
      </c>
      <c r="G511" s="78">
        <f t="array" ref="G511">SUM(IF('SAP report test'!$A$2:$A$2298=$A511,IF('SAP report test'!$D$2:$D$2298=G$3,'SAP report test'!$N$2:$N$2298)))-SUM(K511,O511,S511,W511,AA511,AE511,AI511,AM511,AQ511)</f>
        <v>0</v>
      </c>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S511" s="23"/>
      <c r="AT511" s="42"/>
      <c r="BJ511" s="23">
        <f t="shared" si="188"/>
        <v>0</v>
      </c>
      <c r="BK511" s="23">
        <f t="shared" si="189"/>
        <v>0</v>
      </c>
      <c r="BL511" s="23">
        <f t="shared" si="190"/>
        <v>0</v>
      </c>
      <c r="BM511" s="23">
        <f t="shared" si="191"/>
        <v>0</v>
      </c>
      <c r="BN511" s="23">
        <f t="shared" si="192"/>
        <v>0</v>
      </c>
      <c r="BO511" s="23">
        <f t="shared" si="193"/>
        <v>0</v>
      </c>
      <c r="BP511" s="23">
        <f t="shared" si="194"/>
        <v>0</v>
      </c>
      <c r="BQ511" s="23">
        <f t="shared" si="195"/>
        <v>0</v>
      </c>
      <c r="BR511" s="23">
        <f t="shared" si="207"/>
        <v>0</v>
      </c>
      <c r="BS511" s="23">
        <f t="shared" si="208"/>
        <v>0</v>
      </c>
      <c r="BT511" s="23">
        <f t="shared" si="209"/>
        <v>0</v>
      </c>
      <c r="BX511" s="73">
        <v>4054</v>
      </c>
      <c r="BY511" s="25" t="s">
        <v>889</v>
      </c>
      <c r="BZ511" s="23">
        <f t="shared" si="196"/>
        <v>0</v>
      </c>
      <c r="CA511" s="130">
        <f t="shared" si="197"/>
        <v>0</v>
      </c>
      <c r="CB511" s="156">
        <f t="shared" si="198"/>
        <v>0</v>
      </c>
      <c r="CC511" s="156">
        <f t="shared" si="199"/>
        <v>0</v>
      </c>
      <c r="CD511" s="156">
        <f t="shared" si="200"/>
        <v>0</v>
      </c>
      <c r="CE511" s="156">
        <f t="shared" si="201"/>
        <v>0</v>
      </c>
      <c r="CG511" s="156">
        <f t="shared" si="202"/>
        <v>0</v>
      </c>
      <c r="CH511" s="156">
        <f t="shared" si="203"/>
        <v>0</v>
      </c>
      <c r="CJ511" s="204" t="str">
        <f t="shared" si="204"/>
        <v>ok</v>
      </c>
      <c r="CK511" s="205">
        <f t="shared" si="212"/>
        <v>0</v>
      </c>
      <c r="CL511">
        <f t="shared" si="210"/>
        <v>0</v>
      </c>
      <c r="CN511" s="216">
        <f t="shared" si="205"/>
        <v>0</v>
      </c>
      <c r="CO511" s="216">
        <f t="shared" si="206"/>
        <v>0</v>
      </c>
      <c r="CP511" s="216">
        <f t="shared" si="211"/>
        <v>0</v>
      </c>
      <c r="CQ511" s="156">
        <f t="shared" si="213"/>
        <v>0</v>
      </c>
    </row>
    <row r="512" spans="1:95" x14ac:dyDescent="0.2">
      <c r="A512" s="73">
        <v>4055</v>
      </c>
      <c r="B512" s="25" t="s">
        <v>890</v>
      </c>
      <c r="C512" s="25" t="s">
        <v>702</v>
      </c>
      <c r="D512" s="78"/>
      <c r="E512" s="78"/>
      <c r="F512" s="78"/>
      <c r="G512" s="78"/>
      <c r="H512" s="147">
        <f t="array" ref="H512">SUM(IF('SAP report test'!$A$2:$A$2298=$A512,IF('SAP report test'!$D$2:$D$2298="CI04",'SAP report test'!$N$2:$N$2298)))</f>
        <v>0</v>
      </c>
      <c r="I512" s="148"/>
      <c r="J512" s="148"/>
      <c r="K512" s="149"/>
      <c r="L512" s="147">
        <f>SUMIF(Balances!$A$5:$A$313,$A512,Balances!$P$5:$P$313)-SUMIF(Funding!$A$6:$A$294,$A512,Funding!$D$6:$D$294)</f>
        <v>0</v>
      </c>
      <c r="M512" s="148"/>
      <c r="N512" s="148"/>
      <c r="O512" s="149"/>
      <c r="P512" s="147">
        <f>SUMIF(Balances!$A$5:$A$313,$A512,Balances!$Q$5:$Q$313)-SUMIF(Funding!$A$6:$A$294,$A512,Funding!$E$6:$E$294)</f>
        <v>0</v>
      </c>
      <c r="Q512" s="148"/>
      <c r="R512" s="148"/>
      <c r="S512" s="149"/>
      <c r="T512" s="147">
        <f>SUMIF(Balances!$A$5:$A$313,$A512,Balances!$R$5:$R$313)-SUMIF(Funding!$A$6:$A$294,$A512,Funding!$F$6:$F$294)</f>
        <v>0</v>
      </c>
      <c r="U512" s="148"/>
      <c r="V512" s="148"/>
      <c r="W512" s="149"/>
      <c r="X512" s="147">
        <f>SUMIF(Balances!$A$7:$A$313,$A512,Balances!$S$7:$S$313)</f>
        <v>0</v>
      </c>
      <c r="Y512" s="148"/>
      <c r="Z512" s="148"/>
      <c r="AA512" s="149"/>
      <c r="AB512" s="147">
        <f>SUMIF(Balances!$A$7:$A$313,$A512,Balances!$T$7:$T$313)</f>
        <v>0</v>
      </c>
      <c r="AC512" s="148"/>
      <c r="AD512" s="148"/>
      <c r="AE512" s="149"/>
      <c r="AF512" s="147"/>
      <c r="AG512" s="148"/>
      <c r="AH512" s="148"/>
      <c r="AI512" s="149"/>
      <c r="AJ512" s="147">
        <f t="array" ref="AJ512">SUM(IF('SAP report test'!$A$2:$A$2298=$A512,IF('SAP report test'!$D$2:$D$2298="CI03",'SAP report test'!$N$2:$N$2298)))+SUMIF(Balances!$A$7:$A$313,$A512,Balances!$V$7:$V$313)</f>
        <v>0</v>
      </c>
      <c r="AK512" s="148"/>
      <c r="AL512" s="148"/>
      <c r="AM512" s="149"/>
      <c r="AN512" s="147">
        <f>SUMIF(Balances!$A$5:$A$313,$A512,Balances!$O$5:$O$313)-SUMIF(Funding!$A$6:$A$294,$A512,Funding!$K$6:$K$294)</f>
        <v>0</v>
      </c>
      <c r="AO512" s="148"/>
      <c r="AP512" s="148"/>
      <c r="AQ512" s="149"/>
      <c r="AS512" s="23">
        <f>SUM(D512:AQ513)</f>
        <v>0</v>
      </c>
      <c r="AT512" s="42"/>
      <c r="AU512" s="23">
        <f>SUM(AS512:AT512)</f>
        <v>0</v>
      </c>
      <c r="AW512" s="23">
        <f>SUM(AN512:AQ513)</f>
        <v>0</v>
      </c>
      <c r="AX512" s="23">
        <f>SUM(H512:K513)</f>
        <v>0</v>
      </c>
      <c r="AY512" s="23">
        <f>SUM(L512:O513)</f>
        <v>0</v>
      </c>
      <c r="AZ512" s="23">
        <f>SUM(P512:S513)</f>
        <v>0</v>
      </c>
      <c r="BA512" s="23">
        <f>SUM(T512:W513)</f>
        <v>0</v>
      </c>
      <c r="BB512" s="23">
        <f>SUM(X512:AA513)</f>
        <v>0</v>
      </c>
      <c r="BC512" s="23">
        <f>SUM(AB512:AE513)</f>
        <v>0</v>
      </c>
      <c r="BD512" s="23">
        <f>SUM(AF512:AI513)</f>
        <v>0</v>
      </c>
      <c r="BE512" s="23">
        <f>SUM(AJ512:AM513)</f>
        <v>0</v>
      </c>
      <c r="BF512" s="23">
        <f>SUM(AW512:BE512)</f>
        <v>0</v>
      </c>
      <c r="BG512" s="23">
        <f>SUM(AS512-BF512)</f>
        <v>0</v>
      </c>
      <c r="BH512" s="23">
        <f>SUM(AW512:BD512)</f>
        <v>0</v>
      </c>
      <c r="BJ512" s="23">
        <f t="shared" si="188"/>
        <v>0</v>
      </c>
      <c r="BK512" s="23">
        <f t="shared" si="189"/>
        <v>0</v>
      </c>
      <c r="BL512" s="23">
        <f t="shared" si="190"/>
        <v>0</v>
      </c>
      <c r="BM512" s="23">
        <f t="shared" si="191"/>
        <v>0</v>
      </c>
      <c r="BN512" s="23">
        <f t="shared" si="192"/>
        <v>0</v>
      </c>
      <c r="BO512" s="23">
        <f t="shared" si="193"/>
        <v>0</v>
      </c>
      <c r="BP512" s="23">
        <f t="shared" si="194"/>
        <v>0</v>
      </c>
      <c r="BQ512" s="23">
        <f t="shared" si="195"/>
        <v>0</v>
      </c>
      <c r="BR512" s="23">
        <f t="shared" si="207"/>
        <v>0</v>
      </c>
      <c r="BS512" s="23">
        <f t="shared" si="208"/>
        <v>0</v>
      </c>
      <c r="BT512" s="23">
        <f t="shared" si="209"/>
        <v>0</v>
      </c>
      <c r="BX512" s="73">
        <v>4055</v>
      </c>
      <c r="BY512" s="25" t="s">
        <v>890</v>
      </c>
      <c r="BZ512" s="23">
        <f t="shared" si="196"/>
        <v>0</v>
      </c>
      <c r="CA512" s="130">
        <f t="shared" si="197"/>
        <v>0</v>
      </c>
      <c r="CB512" s="156">
        <f t="shared" si="198"/>
        <v>0</v>
      </c>
      <c r="CC512" s="156">
        <f t="shared" si="199"/>
        <v>0</v>
      </c>
      <c r="CD512" s="156">
        <f t="shared" si="200"/>
        <v>0</v>
      </c>
      <c r="CE512" s="156">
        <f t="shared" si="201"/>
        <v>0</v>
      </c>
      <c r="CG512" s="156">
        <f t="shared" si="202"/>
        <v>0</v>
      </c>
      <c r="CH512" s="156">
        <f t="shared" si="203"/>
        <v>0</v>
      </c>
      <c r="CJ512" s="204" t="str">
        <f t="shared" si="204"/>
        <v>ok</v>
      </c>
      <c r="CK512" s="205">
        <f t="shared" si="212"/>
        <v>0</v>
      </c>
      <c r="CL512">
        <f t="shared" si="210"/>
        <v>0</v>
      </c>
      <c r="CN512" s="216">
        <f t="shared" si="205"/>
        <v>0</v>
      </c>
      <c r="CO512" s="216">
        <f t="shared" si="206"/>
        <v>0</v>
      </c>
      <c r="CP512" s="216">
        <f t="shared" si="211"/>
        <v>0</v>
      </c>
      <c r="CQ512" s="156">
        <f t="shared" si="213"/>
        <v>0</v>
      </c>
    </row>
    <row r="513" spans="1:95" x14ac:dyDescent="0.2">
      <c r="A513" s="73">
        <v>4055</v>
      </c>
      <c r="B513" s="25" t="s">
        <v>890</v>
      </c>
      <c r="C513" s="25" t="s">
        <v>703</v>
      </c>
      <c r="D513" s="78">
        <f t="array" ref="D513">SUM(IF('SAP report test'!$A$2:$A$2298=$A513,IF('SAP report test'!$D$2:$D$2298=D$3,'SAP report test'!$N$2:$N$2298)))-SUM(H513,L513,P513,T513,X513,AB513,AF513,AJ513,AN513)</f>
        <v>0</v>
      </c>
      <c r="E513" s="78">
        <f t="array" ref="E513">SUM(IF('SAP report test'!$A$2:$A$2298=$A513,IF('SAP report test'!$D$2:$D$2298=E$3,'SAP report test'!$N$2:$N$2298)))-SUM(I513,M513,Q513,U513,Y513,AC513,AG513,AK513,AO513)</f>
        <v>0</v>
      </c>
      <c r="F513" s="78">
        <f t="array" ref="F513">SUM(IF('SAP report test'!$A$2:$A$2298=$A513,IF('SAP report test'!$D$2:$D$2298=F$3,'SAP report test'!$N$2:$N$2298)))-SUM(J513,N513,R513,V513,Z513,AD513,AH513,AL513,AP513)</f>
        <v>0</v>
      </c>
      <c r="G513" s="78">
        <f t="array" ref="G513">SUM(IF('SAP report test'!$A$2:$A$2298=$A513,IF('SAP report test'!$D$2:$D$2298=G$3,'SAP report test'!$N$2:$N$2298)))-SUM(K513,O513,S513,W513,AA513,AE513,AI513,AM513,AQ513)</f>
        <v>0</v>
      </c>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S513" s="23"/>
      <c r="AT513" s="42"/>
      <c r="BJ513" s="23">
        <f t="shared" si="188"/>
        <v>0</v>
      </c>
      <c r="BK513" s="23">
        <f t="shared" si="189"/>
        <v>0</v>
      </c>
      <c r="BL513" s="23">
        <f t="shared" si="190"/>
        <v>0</v>
      </c>
      <c r="BM513" s="23">
        <f t="shared" si="191"/>
        <v>0</v>
      </c>
      <c r="BN513" s="23">
        <f t="shared" si="192"/>
        <v>0</v>
      </c>
      <c r="BO513" s="23">
        <f t="shared" si="193"/>
        <v>0</v>
      </c>
      <c r="BP513" s="23">
        <f t="shared" si="194"/>
        <v>0</v>
      </c>
      <c r="BQ513" s="23">
        <f t="shared" si="195"/>
        <v>0</v>
      </c>
      <c r="BR513" s="23">
        <f t="shared" si="207"/>
        <v>0</v>
      </c>
      <c r="BS513" s="23">
        <f t="shared" si="208"/>
        <v>0</v>
      </c>
      <c r="BT513" s="23">
        <f t="shared" si="209"/>
        <v>0</v>
      </c>
      <c r="BX513" s="73">
        <v>4055</v>
      </c>
      <c r="BY513" s="25" t="s">
        <v>890</v>
      </c>
      <c r="BZ513" s="23">
        <f t="shared" si="196"/>
        <v>0</v>
      </c>
      <c r="CA513" s="130">
        <f t="shared" si="197"/>
        <v>0</v>
      </c>
      <c r="CB513" s="156">
        <f t="shared" si="198"/>
        <v>0</v>
      </c>
      <c r="CC513" s="156">
        <f t="shared" si="199"/>
        <v>0</v>
      </c>
      <c r="CD513" s="156">
        <f t="shared" si="200"/>
        <v>0</v>
      </c>
      <c r="CE513" s="156">
        <f t="shared" si="201"/>
        <v>0</v>
      </c>
      <c r="CG513" s="156">
        <f t="shared" si="202"/>
        <v>0</v>
      </c>
      <c r="CH513" s="156">
        <f t="shared" si="203"/>
        <v>0</v>
      </c>
      <c r="CJ513" s="204" t="str">
        <f t="shared" si="204"/>
        <v>ok</v>
      </c>
      <c r="CK513" s="205">
        <f t="shared" si="212"/>
        <v>0</v>
      </c>
      <c r="CL513">
        <f t="shared" si="210"/>
        <v>0</v>
      </c>
      <c r="CN513" s="216">
        <f t="shared" si="205"/>
        <v>0</v>
      </c>
      <c r="CO513" s="216">
        <f t="shared" si="206"/>
        <v>0</v>
      </c>
      <c r="CP513" s="216">
        <f t="shared" si="211"/>
        <v>0</v>
      </c>
      <c r="CQ513" s="156">
        <f t="shared" si="213"/>
        <v>0</v>
      </c>
    </row>
    <row r="514" spans="1:95" x14ac:dyDescent="0.2">
      <c r="A514" s="73">
        <v>4060</v>
      </c>
      <c r="B514" s="25" t="s">
        <v>891</v>
      </c>
      <c r="C514" s="25" t="s">
        <v>702</v>
      </c>
      <c r="D514" s="78"/>
      <c r="E514" s="78"/>
      <c r="F514" s="78"/>
      <c r="G514" s="78"/>
      <c r="H514" s="147">
        <f t="array" ref="H514">SUM(IF('SAP report test'!$A$2:$A$2298=$A514,IF('SAP report test'!$D$2:$D$2298="CI04",'SAP report test'!$N$2:$N$2298)))</f>
        <v>0</v>
      </c>
      <c r="I514" s="148"/>
      <c r="J514" s="148"/>
      <c r="K514" s="149"/>
      <c r="L514" s="147">
        <f>SUMIF(Balances!$A$5:$A$313,$A514,Balances!$P$5:$P$313)-SUMIF(Funding!$A$6:$A$294,$A514,Funding!$D$6:$D$294)</f>
        <v>0</v>
      </c>
      <c r="M514" s="148"/>
      <c r="N514" s="148"/>
      <c r="O514" s="149"/>
      <c r="P514" s="147">
        <f>SUMIF(Balances!$A$5:$A$313,$A514,Balances!$Q$5:$Q$313)-SUMIF(Funding!$A$6:$A$294,$A514,Funding!$E$6:$E$294)</f>
        <v>0</v>
      </c>
      <c r="Q514" s="148"/>
      <c r="R514" s="148"/>
      <c r="S514" s="149"/>
      <c r="T514" s="147">
        <f>SUMIF(Balances!$A$5:$A$313,$A514,Balances!$R$5:$R$313)-SUMIF(Funding!$A$6:$A$294,$A514,Funding!$F$6:$F$294)</f>
        <v>0</v>
      </c>
      <c r="U514" s="148"/>
      <c r="V514" s="148"/>
      <c r="W514" s="149"/>
      <c r="X514" s="147">
        <f>SUMIF(Balances!$A$7:$A$313,$A514,Balances!$S$7:$S$313)</f>
        <v>0</v>
      </c>
      <c r="Y514" s="148"/>
      <c r="Z514" s="148"/>
      <c r="AA514" s="149"/>
      <c r="AB514" s="147">
        <f>SUMIF(Balances!$A$7:$A$313,$A514,Balances!$T$7:$T$313)</f>
        <v>0</v>
      </c>
      <c r="AC514" s="148"/>
      <c r="AD514" s="148"/>
      <c r="AE514" s="149"/>
      <c r="AF514" s="147"/>
      <c r="AG514" s="148"/>
      <c r="AH514" s="148"/>
      <c r="AI514" s="149"/>
      <c r="AJ514" s="147">
        <f t="array" ref="AJ514">SUM(IF('SAP report test'!$A$2:$A$2298=$A514,IF('SAP report test'!$D$2:$D$2298="CI03",'SAP report test'!$N$2:$N$2298)))+SUMIF(Balances!$A$7:$A$313,$A514,Balances!$V$7:$V$313)</f>
        <v>0</v>
      </c>
      <c r="AK514" s="148"/>
      <c r="AL514" s="148"/>
      <c r="AM514" s="149"/>
      <c r="AN514" s="147">
        <f>SUMIF(Balances!$A$5:$A$313,$A514,Balances!$O$5:$O$313)-SUMIF(Funding!$A$6:$A$294,$A514,Funding!$K$6:$K$294)</f>
        <v>0</v>
      </c>
      <c r="AO514" s="148"/>
      <c r="AP514" s="148"/>
      <c r="AQ514" s="149"/>
      <c r="AS514" s="23">
        <f>SUM(D514:AQ515)</f>
        <v>0</v>
      </c>
      <c r="AT514" s="42"/>
      <c r="AU514" s="23">
        <f>SUM(AS514:AT514)</f>
        <v>0</v>
      </c>
      <c r="AW514" s="23">
        <f>SUM(AN514:AQ515)</f>
        <v>0</v>
      </c>
      <c r="AX514" s="23">
        <f>SUM(H514:K515)</f>
        <v>0</v>
      </c>
      <c r="AY514" s="23">
        <f>SUM(L514:O515)</f>
        <v>0</v>
      </c>
      <c r="AZ514" s="23">
        <f>SUM(P514:S515)</f>
        <v>0</v>
      </c>
      <c r="BA514" s="23">
        <f>SUM(T514:W515)</f>
        <v>0</v>
      </c>
      <c r="BB514" s="23">
        <f>SUM(X514:AA515)</f>
        <v>0</v>
      </c>
      <c r="BC514" s="23">
        <f>SUM(AB514:AE515)</f>
        <v>0</v>
      </c>
      <c r="BD514" s="23">
        <f>SUM(AF514:AI515)</f>
        <v>0</v>
      </c>
      <c r="BE514" s="23">
        <f>SUM(AJ514:AM515)</f>
        <v>0</v>
      </c>
      <c r="BF514" s="23">
        <f>SUM(AW514:BE514)</f>
        <v>0</v>
      </c>
      <c r="BG514" s="23">
        <f>SUM(AS514-BF514)</f>
        <v>0</v>
      </c>
      <c r="BH514" s="23">
        <f>SUM(AW514:BD514)</f>
        <v>0</v>
      </c>
      <c r="BJ514" s="23">
        <f t="shared" si="188"/>
        <v>0</v>
      </c>
      <c r="BK514" s="23">
        <f t="shared" si="189"/>
        <v>0</v>
      </c>
      <c r="BL514" s="23">
        <f t="shared" si="190"/>
        <v>0</v>
      </c>
      <c r="BM514" s="23">
        <f t="shared" si="191"/>
        <v>0</v>
      </c>
      <c r="BN514" s="23">
        <f t="shared" si="192"/>
        <v>0</v>
      </c>
      <c r="BO514" s="23">
        <f t="shared" si="193"/>
        <v>0</v>
      </c>
      <c r="BP514" s="23">
        <f t="shared" si="194"/>
        <v>0</v>
      </c>
      <c r="BQ514" s="23">
        <f t="shared" si="195"/>
        <v>0</v>
      </c>
      <c r="BR514" s="23">
        <f t="shared" si="207"/>
        <v>0</v>
      </c>
      <c r="BS514" s="23">
        <f t="shared" si="208"/>
        <v>0</v>
      </c>
      <c r="BT514" s="23">
        <f t="shared" si="209"/>
        <v>0</v>
      </c>
      <c r="BX514" s="73">
        <v>4060</v>
      </c>
      <c r="BY514" s="25" t="s">
        <v>891</v>
      </c>
      <c r="BZ514" s="23">
        <f t="shared" si="196"/>
        <v>0</v>
      </c>
      <c r="CA514" s="130">
        <f t="shared" si="197"/>
        <v>0</v>
      </c>
      <c r="CB514" s="156">
        <f t="shared" si="198"/>
        <v>0</v>
      </c>
      <c r="CC514" s="156">
        <f t="shared" si="199"/>
        <v>0</v>
      </c>
      <c r="CD514" s="156">
        <f t="shared" si="200"/>
        <v>0</v>
      </c>
      <c r="CE514" s="156">
        <f t="shared" si="201"/>
        <v>0</v>
      </c>
      <c r="CG514" s="156">
        <f t="shared" si="202"/>
        <v>0</v>
      </c>
      <c r="CH514" s="156">
        <f t="shared" si="203"/>
        <v>0</v>
      </c>
      <c r="CJ514" s="204" t="str">
        <f t="shared" si="204"/>
        <v>ok</v>
      </c>
      <c r="CK514" s="205">
        <f t="shared" si="212"/>
        <v>0</v>
      </c>
      <c r="CL514">
        <f t="shared" si="210"/>
        <v>0</v>
      </c>
      <c r="CN514" s="216">
        <f t="shared" si="205"/>
        <v>0</v>
      </c>
      <c r="CO514" s="216">
        <f t="shared" si="206"/>
        <v>0</v>
      </c>
      <c r="CP514" s="216">
        <f t="shared" si="211"/>
        <v>0</v>
      </c>
      <c r="CQ514" s="156">
        <f t="shared" si="213"/>
        <v>0</v>
      </c>
    </row>
    <row r="515" spans="1:95" x14ac:dyDescent="0.2">
      <c r="A515" s="73">
        <v>4060</v>
      </c>
      <c r="B515" s="25" t="s">
        <v>891</v>
      </c>
      <c r="C515" s="25" t="s">
        <v>703</v>
      </c>
      <c r="D515" s="78">
        <f t="array" ref="D515">SUM(IF('SAP report test'!$A$2:$A$2298=$A515,IF('SAP report test'!$D$2:$D$2298=D$3,'SAP report test'!$N$2:$N$2298)))-SUM(H515,L515,P515,T515,X515,AB515,AF515,AJ515,AN515)</f>
        <v>0</v>
      </c>
      <c r="E515" s="78">
        <f t="array" ref="E515">SUM(IF('SAP report test'!$A$2:$A$2298=$A515,IF('SAP report test'!$D$2:$D$2298=E$3,'SAP report test'!$N$2:$N$2298)))-SUM(I515,M515,Q515,U515,Y515,AC515,AG515,AK515,AO515)</f>
        <v>0</v>
      </c>
      <c r="F515" s="78">
        <f t="array" ref="F515">SUM(IF('SAP report test'!$A$2:$A$2298=$A515,IF('SAP report test'!$D$2:$D$2298=F$3,'SAP report test'!$N$2:$N$2298)))-SUM(J515,N515,R515,V515,Z515,AD515,AH515,AL515,AP515)</f>
        <v>0</v>
      </c>
      <c r="G515" s="78">
        <f t="array" ref="G515">SUM(IF('SAP report test'!$A$2:$A$2298=$A515,IF('SAP report test'!$D$2:$D$2298=G$3,'SAP report test'!$N$2:$N$2298)))-SUM(K515,O515,S515,W515,AA515,AE515,AI515,AM515,AQ515)</f>
        <v>0</v>
      </c>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S515" s="23"/>
      <c r="AT515" s="42"/>
      <c r="BJ515" s="23">
        <f t="shared" si="188"/>
        <v>0</v>
      </c>
      <c r="BK515" s="23">
        <f t="shared" si="189"/>
        <v>0</v>
      </c>
      <c r="BL515" s="23">
        <f t="shared" si="190"/>
        <v>0</v>
      </c>
      <c r="BM515" s="23">
        <f t="shared" si="191"/>
        <v>0</v>
      </c>
      <c r="BN515" s="23">
        <f t="shared" si="192"/>
        <v>0</v>
      </c>
      <c r="BO515" s="23">
        <f t="shared" si="193"/>
        <v>0</v>
      </c>
      <c r="BP515" s="23">
        <f t="shared" si="194"/>
        <v>0</v>
      </c>
      <c r="BQ515" s="23">
        <f t="shared" si="195"/>
        <v>0</v>
      </c>
      <c r="BR515" s="23">
        <f t="shared" si="207"/>
        <v>0</v>
      </c>
      <c r="BS515" s="23">
        <f t="shared" si="208"/>
        <v>0</v>
      </c>
      <c r="BT515" s="23">
        <f t="shared" si="209"/>
        <v>0</v>
      </c>
      <c r="BX515" s="73">
        <v>4060</v>
      </c>
      <c r="BY515" s="25" t="s">
        <v>891</v>
      </c>
      <c r="BZ515" s="23">
        <f t="shared" si="196"/>
        <v>0</v>
      </c>
      <c r="CA515" s="130">
        <f t="shared" si="197"/>
        <v>0</v>
      </c>
      <c r="CB515" s="156">
        <f t="shared" si="198"/>
        <v>0</v>
      </c>
      <c r="CC515" s="156">
        <f t="shared" si="199"/>
        <v>0</v>
      </c>
      <c r="CD515" s="156">
        <f t="shared" si="200"/>
        <v>0</v>
      </c>
      <c r="CE515" s="156">
        <f t="shared" si="201"/>
        <v>0</v>
      </c>
      <c r="CG515" s="156">
        <f t="shared" si="202"/>
        <v>0</v>
      </c>
      <c r="CH515" s="156">
        <f t="shared" si="203"/>
        <v>0</v>
      </c>
      <c r="CJ515" s="204" t="str">
        <f t="shared" si="204"/>
        <v>ok</v>
      </c>
      <c r="CK515" s="205">
        <f t="shared" si="212"/>
        <v>0</v>
      </c>
      <c r="CL515">
        <f t="shared" si="210"/>
        <v>0</v>
      </c>
      <c r="CN515" s="216">
        <f t="shared" si="205"/>
        <v>0</v>
      </c>
      <c r="CO515" s="216">
        <f t="shared" si="206"/>
        <v>0</v>
      </c>
      <c r="CP515" s="216">
        <f t="shared" si="211"/>
        <v>0</v>
      </c>
      <c r="CQ515" s="156">
        <f t="shared" si="213"/>
        <v>0</v>
      </c>
    </row>
    <row r="516" spans="1:95" x14ac:dyDescent="0.2">
      <c r="A516" s="73">
        <v>4077</v>
      </c>
      <c r="B516" s="25" t="s">
        <v>892</v>
      </c>
      <c r="C516" s="25" t="s">
        <v>702</v>
      </c>
      <c r="D516" s="78"/>
      <c r="E516" s="78"/>
      <c r="F516" s="78"/>
      <c r="G516" s="78"/>
      <c r="H516" s="147">
        <f t="array" ref="H516">SUM(IF('SAP report test'!$A$2:$A$2298=$A516,IF('SAP report test'!$D$2:$D$2298="CI04",'SAP report test'!$N$2:$N$2298)))</f>
        <v>0</v>
      </c>
      <c r="I516" s="148"/>
      <c r="J516" s="148"/>
      <c r="K516" s="149"/>
      <c r="L516" s="147">
        <f>SUMIF(Balances!$A$5:$A$313,$A516,Balances!$P$5:$P$313)-SUMIF(Funding!$A$6:$A$294,$A516,Funding!$D$6:$D$294)</f>
        <v>0</v>
      </c>
      <c r="M516" s="148"/>
      <c r="N516" s="148"/>
      <c r="O516" s="149"/>
      <c r="P516" s="147">
        <f>SUMIF(Balances!$A$5:$A$313,$A516,Balances!$Q$5:$Q$313)-SUMIF(Funding!$A$6:$A$294,$A516,Funding!$E$6:$E$294)</f>
        <v>0</v>
      </c>
      <c r="Q516" s="148"/>
      <c r="R516" s="148"/>
      <c r="S516" s="149"/>
      <c r="T516" s="147">
        <f>SUMIF(Balances!$A$5:$A$313,$A516,Balances!$R$5:$R$313)-SUMIF(Funding!$A$6:$A$294,$A516,Funding!$F$6:$F$294)</f>
        <v>0</v>
      </c>
      <c r="U516" s="148"/>
      <c r="V516" s="148"/>
      <c r="W516" s="149"/>
      <c r="X516" s="147">
        <f>SUMIF(Balances!$A$7:$A$313,$A516,Balances!$S$7:$S$313)</f>
        <v>0</v>
      </c>
      <c r="Y516" s="148"/>
      <c r="Z516" s="148"/>
      <c r="AA516" s="149"/>
      <c r="AB516" s="147">
        <f>SUMIF(Balances!$A$7:$A$313,$A516,Balances!$T$7:$T$313)</f>
        <v>0</v>
      </c>
      <c r="AC516" s="148"/>
      <c r="AD516" s="148"/>
      <c r="AE516" s="149"/>
      <c r="AF516" s="147"/>
      <c r="AG516" s="148"/>
      <c r="AH516" s="148"/>
      <c r="AI516" s="149"/>
      <c r="AJ516" s="147">
        <f t="array" ref="AJ516">SUM(IF('SAP report test'!$A$2:$A$2298=$A516,IF('SAP report test'!$D$2:$D$2298="CI03",'SAP report test'!$N$2:$N$2298)))+SUMIF(Balances!$A$7:$A$313,$A516,Balances!$V$7:$V$313)</f>
        <v>0</v>
      </c>
      <c r="AK516" s="148"/>
      <c r="AL516" s="148"/>
      <c r="AM516" s="149"/>
      <c r="AN516" s="147">
        <f>SUMIF(Balances!$A$5:$A$313,$A516,Balances!$O$5:$O$313)-SUMIF(Funding!$A$6:$A$294,$A516,Funding!$K$6:$K$294)</f>
        <v>0</v>
      </c>
      <c r="AO516" s="148"/>
      <c r="AP516" s="148"/>
      <c r="AQ516" s="149"/>
      <c r="AS516" s="23">
        <f>SUM(D516:AQ517)</f>
        <v>0</v>
      </c>
      <c r="AT516" s="130"/>
      <c r="AU516" s="23">
        <f>SUM(AS516:AT516)</f>
        <v>0</v>
      </c>
      <c r="AW516" s="23">
        <f>SUM(AN516:AQ517)</f>
        <v>0</v>
      </c>
      <c r="AX516" s="23">
        <f>SUM(H516:K517)</f>
        <v>0</v>
      </c>
      <c r="AY516" s="23">
        <f>SUM(L516:O517)</f>
        <v>0</v>
      </c>
      <c r="AZ516" s="23">
        <f>SUM(P516:S517)</f>
        <v>0</v>
      </c>
      <c r="BA516" s="23">
        <f>SUM(T516:W517)</f>
        <v>0</v>
      </c>
      <c r="BB516" s="23">
        <f>SUM(X516:AA517)</f>
        <v>0</v>
      </c>
      <c r="BC516" s="23">
        <f>SUM(AB516:AE517)</f>
        <v>0</v>
      </c>
      <c r="BD516" s="23">
        <f>SUM(AF516:AI517)</f>
        <v>0</v>
      </c>
      <c r="BE516" s="23">
        <f>SUM(AJ516:AM517)</f>
        <v>0</v>
      </c>
      <c r="BF516" s="23">
        <f>SUM(AW516:BE516)</f>
        <v>0</v>
      </c>
      <c r="BG516" s="23">
        <f>SUM(AS516-BF516)</f>
        <v>0</v>
      </c>
      <c r="BH516" s="23">
        <f>SUM(AW516:BD516)</f>
        <v>0</v>
      </c>
      <c r="BJ516" s="23">
        <f t="shared" si="188"/>
        <v>0</v>
      </c>
      <c r="BK516" s="23">
        <f t="shared" si="189"/>
        <v>0</v>
      </c>
      <c r="BL516" s="23">
        <f t="shared" si="190"/>
        <v>0</v>
      </c>
      <c r="BM516" s="23">
        <f t="shared" si="191"/>
        <v>0</v>
      </c>
      <c r="BN516" s="23">
        <f t="shared" si="192"/>
        <v>0</v>
      </c>
      <c r="BO516" s="23">
        <f t="shared" si="193"/>
        <v>0</v>
      </c>
      <c r="BP516" s="23">
        <f t="shared" si="194"/>
        <v>0</v>
      </c>
      <c r="BQ516" s="23">
        <f t="shared" si="195"/>
        <v>0</v>
      </c>
      <c r="BR516" s="23">
        <f t="shared" si="207"/>
        <v>0</v>
      </c>
      <c r="BS516" s="23">
        <f t="shared" si="208"/>
        <v>0</v>
      </c>
      <c r="BT516" s="23">
        <f t="shared" si="209"/>
        <v>0</v>
      </c>
      <c r="BX516" s="73">
        <v>4077</v>
      </c>
      <c r="BY516" s="25" t="s">
        <v>892</v>
      </c>
      <c r="BZ516" s="23">
        <f t="shared" si="196"/>
        <v>0</v>
      </c>
      <c r="CA516" s="130">
        <f t="shared" si="197"/>
        <v>0</v>
      </c>
      <c r="CB516" s="156">
        <f t="shared" si="198"/>
        <v>0</v>
      </c>
      <c r="CC516" s="156">
        <f t="shared" si="199"/>
        <v>0</v>
      </c>
      <c r="CD516" s="156">
        <f t="shared" si="200"/>
        <v>0</v>
      </c>
      <c r="CE516" s="156">
        <f t="shared" si="201"/>
        <v>0</v>
      </c>
      <c r="CG516" s="156">
        <f t="shared" si="202"/>
        <v>0</v>
      </c>
      <c r="CH516" s="156">
        <f t="shared" si="203"/>
        <v>0</v>
      </c>
      <c r="CJ516" s="204" t="str">
        <f t="shared" si="204"/>
        <v>ok</v>
      </c>
      <c r="CK516" s="205">
        <f t="shared" si="212"/>
        <v>0</v>
      </c>
      <c r="CL516">
        <f t="shared" si="210"/>
        <v>0</v>
      </c>
      <c r="CN516" s="216">
        <f t="shared" si="205"/>
        <v>0</v>
      </c>
      <c r="CO516" s="216">
        <f t="shared" si="206"/>
        <v>0</v>
      </c>
      <c r="CP516" s="216">
        <f t="shared" si="211"/>
        <v>0</v>
      </c>
      <c r="CQ516" s="156">
        <f t="shared" si="213"/>
        <v>0</v>
      </c>
    </row>
    <row r="517" spans="1:95" x14ac:dyDescent="0.2">
      <c r="A517" s="73">
        <v>4077</v>
      </c>
      <c r="B517" s="25" t="s">
        <v>892</v>
      </c>
      <c r="C517" s="25" t="s">
        <v>703</v>
      </c>
      <c r="D517" s="78">
        <f t="array" ref="D517">SUM(IF('SAP report test'!$A$2:$A$2298=$A517,IF('SAP report test'!$D$2:$D$2298=D$3,'SAP report test'!$N$2:$N$2298)))-SUM(H517,L517,P517,T517,X517,AB517,AF517,AJ517,AN517)</f>
        <v>0</v>
      </c>
      <c r="E517" s="78">
        <f t="array" ref="E517">SUM(IF('SAP report test'!$A$2:$A$2298=$A517,IF('SAP report test'!$D$2:$D$2298=E$3,'SAP report test'!$N$2:$N$2298)))-SUM(I517,M517,Q517,U517,Y517,AC517,AG517,AK517,AO517)</f>
        <v>0</v>
      </c>
      <c r="F517" s="78">
        <f t="array" ref="F517">SUM(IF('SAP report test'!$A$2:$A$2298=$A517,IF('SAP report test'!$D$2:$D$2298=F$3,'SAP report test'!$N$2:$N$2298)))-SUM(J517,N517,R517,V517,Z517,AD517,AH517,AL517,AP517)</f>
        <v>0</v>
      </c>
      <c r="G517" s="78">
        <f t="array" ref="G517">SUM(IF('SAP report test'!$A$2:$A$2298=$A517,IF('SAP report test'!$D$2:$D$2298=G$3,'SAP report test'!$N$2:$N$2298)))-SUM(K517,O517,S517,W517,AA517,AE517,AI517,AM517,AQ517)</f>
        <v>0</v>
      </c>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S517" s="23"/>
      <c r="AT517" s="42"/>
      <c r="BJ517" s="23">
        <f t="shared" ref="BJ517:BJ580" si="214">SUM(AW517)</f>
        <v>0</v>
      </c>
      <c r="BK517" s="23">
        <f t="shared" ref="BK517:BK580" si="215">SUM(AY517)</f>
        <v>0</v>
      </c>
      <c r="BL517" s="23">
        <f t="shared" ref="BL517:BL580" si="216">SUM(AZ517)</f>
        <v>0</v>
      </c>
      <c r="BM517" s="23">
        <f t="shared" ref="BM517:BM580" si="217">SUM(BA517)</f>
        <v>0</v>
      </c>
      <c r="BN517" s="23">
        <f t="shared" ref="BN517:BN580" si="218">SUM(BB517)</f>
        <v>0</v>
      </c>
      <c r="BO517" s="23">
        <f t="shared" ref="BO517:BO580" si="219">SUM(BC517)</f>
        <v>0</v>
      </c>
      <c r="BP517" s="23">
        <f t="shared" ref="BP517:BP580" si="220">SUM(BD517)</f>
        <v>0</v>
      </c>
      <c r="BQ517" s="23">
        <f t="shared" ref="BQ517:BQ580" si="221">SUM(BE517)</f>
        <v>0</v>
      </c>
      <c r="BR517" s="23">
        <f t="shared" si="207"/>
        <v>0</v>
      </c>
      <c r="BS517" s="23">
        <f t="shared" si="208"/>
        <v>0</v>
      </c>
      <c r="BT517" s="23">
        <f t="shared" si="209"/>
        <v>0</v>
      </c>
      <c r="BX517" s="94">
        <v>4077</v>
      </c>
      <c r="BY517" s="93" t="s">
        <v>892</v>
      </c>
      <c r="BZ517" s="23">
        <f t="shared" ref="BZ517:BZ580" si="222">SUM(BT517)</f>
        <v>0</v>
      </c>
      <c r="CA517" s="130">
        <f t="shared" ref="CA517:CA580" si="223">SUM(BQ517)</f>
        <v>0</v>
      </c>
      <c r="CB517" s="156">
        <f t="shared" ref="CB517:CB580" si="224">SUM(BZ517:CA517)</f>
        <v>0</v>
      </c>
      <c r="CC517" s="156">
        <f t="shared" ref="CC517:CC580" si="225">ROUND(BZ517,0)</f>
        <v>0</v>
      </c>
      <c r="CD517" s="156">
        <f t="shared" ref="CD517:CD580" si="226">ROUND(CA517,0)</f>
        <v>0</v>
      </c>
      <c r="CE517" s="156">
        <f t="shared" ref="CE517:CE580" si="227">SUM(CC517:CD517)</f>
        <v>0</v>
      </c>
      <c r="CG517" s="156">
        <f t="shared" ref="CG517:CG580" si="228">SUM(BH517,-CC517)</f>
        <v>0</v>
      </c>
      <c r="CH517" s="156">
        <f t="shared" ref="CH517:CH580" si="229">SUM(BE517-CD517)</f>
        <v>0</v>
      </c>
      <c r="CJ517" s="204" t="str">
        <f t="shared" ref="CJ517:CJ580" si="230">IF(CE517&gt;0,"Deficit","ok")</f>
        <v>ok</v>
      </c>
      <c r="CK517" s="205">
        <f t="shared" si="212"/>
        <v>0</v>
      </c>
      <c r="CL517">
        <f t="shared" si="210"/>
        <v>0</v>
      </c>
      <c r="CN517" s="216">
        <f t="shared" ref="CN517:CN580" si="231">SUM(BH517)</f>
        <v>0</v>
      </c>
      <c r="CO517" s="216">
        <f t="shared" ref="CO517:CO580" si="232">SUM(BQ517)</f>
        <v>0</v>
      </c>
      <c r="CP517" s="216">
        <f t="shared" si="211"/>
        <v>0</v>
      </c>
      <c r="CQ517" s="156">
        <f t="shared" si="213"/>
        <v>0</v>
      </c>
    </row>
    <row r="518" spans="1:95" x14ac:dyDescent="0.2">
      <c r="A518" s="73">
        <v>4082</v>
      </c>
      <c r="B518" s="25" t="s">
        <v>72</v>
      </c>
      <c r="C518" s="25" t="s">
        <v>702</v>
      </c>
      <c r="D518" s="78"/>
      <c r="E518" s="78"/>
      <c r="F518" s="78"/>
      <c r="G518" s="78"/>
      <c r="H518" s="147">
        <f t="array" ref="H518">SUM(IF('SAP report test'!$A$2:$A$2298=$A518,IF('SAP report test'!$D$2:$D$2298="CI04",'SAP report test'!$N$2:$N$2298)))</f>
        <v>0</v>
      </c>
      <c r="I518" s="148"/>
      <c r="J518" s="148"/>
      <c r="K518" s="149"/>
      <c r="L518" s="147">
        <f>SUMIF(Balances!$A$5:$A$313,$A518,Balances!$P$5:$P$313)-SUMIF(Funding!$A$6:$A$294,$A518,Funding!$D$6:$D$294)</f>
        <v>0</v>
      </c>
      <c r="M518" s="148"/>
      <c r="N518" s="148"/>
      <c r="O518" s="149"/>
      <c r="P518" s="147">
        <f>SUMIF(Balances!$A$5:$A$313,$A518,Balances!$Q$5:$Q$313)-SUMIF(Funding!$A$6:$A$294,$A518,Funding!$E$6:$E$294)</f>
        <v>0</v>
      </c>
      <c r="Q518" s="148"/>
      <c r="R518" s="148"/>
      <c r="S518" s="149"/>
      <c r="T518" s="147">
        <f>SUMIF(Balances!$A$5:$A$313,$A518,Balances!$R$5:$R$313)-SUMIF(Funding!$A$6:$A$294,$A518,Funding!$F$6:$F$294)</f>
        <v>0</v>
      </c>
      <c r="U518" s="148"/>
      <c r="V518" s="148"/>
      <c r="W518" s="149"/>
      <c r="X518" s="147">
        <f>SUMIF(Balances!$A$7:$A$313,$A518,Balances!$S$7:$S$313)</f>
        <v>0</v>
      </c>
      <c r="Y518" s="148"/>
      <c r="Z518" s="148"/>
      <c r="AA518" s="149"/>
      <c r="AB518" s="147">
        <f>SUMIF(Balances!$A$7:$A$313,$A518,Balances!$T$7:$T$313)</f>
        <v>0</v>
      </c>
      <c r="AC518" s="148"/>
      <c r="AD518" s="148"/>
      <c r="AE518" s="149"/>
      <c r="AF518" s="147"/>
      <c r="AG518" s="148"/>
      <c r="AH518" s="148"/>
      <c r="AI518" s="149"/>
      <c r="AJ518" s="147">
        <f t="array" ref="AJ518">SUM(IF('SAP report test'!$A$2:$A$2298=$A518,IF('SAP report test'!$D$2:$D$2298="CI03",'SAP report test'!$N$2:$N$2298)))+SUMIF(Balances!$A$7:$A$313,$A518,Balances!$V$7:$V$313)</f>
        <v>0</v>
      </c>
      <c r="AK518" s="148"/>
      <c r="AL518" s="148"/>
      <c r="AM518" s="149"/>
      <c r="AN518" s="147">
        <f>SUMIF(Balances!$A$5:$A$313,$A518,Balances!$O$5:$O$313)-SUMIF(Funding!$A$6:$A$294,$A518,Funding!$K$6:$K$294)</f>
        <v>0</v>
      </c>
      <c r="AO518" s="148"/>
      <c r="AP518" s="148"/>
      <c r="AQ518" s="149"/>
      <c r="AS518" s="23">
        <f>SUM(D518:AQ519)</f>
        <v>0</v>
      </c>
      <c r="AT518" s="42"/>
      <c r="AU518" s="23">
        <f>SUM(AS518:AT518)</f>
        <v>0</v>
      </c>
      <c r="AW518" s="23">
        <f>SUM(AN518:AQ519)</f>
        <v>0</v>
      </c>
      <c r="AX518" s="23">
        <f>SUM(H518:K519)</f>
        <v>0</v>
      </c>
      <c r="AY518" s="23">
        <f>SUM(L518:O519)</f>
        <v>0</v>
      </c>
      <c r="AZ518" s="23">
        <f>SUM(P518:S519)</f>
        <v>0</v>
      </c>
      <c r="BA518" s="23">
        <f>SUM(T518:W519)</f>
        <v>0</v>
      </c>
      <c r="BB518" s="23">
        <f>SUM(X518:AA519)</f>
        <v>0</v>
      </c>
      <c r="BC518" s="23">
        <f>SUM(AB518:AE519)</f>
        <v>0</v>
      </c>
      <c r="BD518" s="23">
        <f>SUM(AF518:AI519)</f>
        <v>0</v>
      </c>
      <c r="BE518" s="23">
        <f>SUM(AJ518:AM519)</f>
        <v>0</v>
      </c>
      <c r="BF518" s="23">
        <f>SUM(AW518:BE518)</f>
        <v>0</v>
      </c>
      <c r="BG518" s="23">
        <f>SUM(AS518-BF518)</f>
        <v>0</v>
      </c>
      <c r="BH518" s="23">
        <f>SUM(AW518:BD518)</f>
        <v>0</v>
      </c>
      <c r="BJ518" s="23">
        <f t="shared" si="214"/>
        <v>0</v>
      </c>
      <c r="BK518" s="23">
        <f t="shared" si="215"/>
        <v>0</v>
      </c>
      <c r="BL518" s="23">
        <f t="shared" si="216"/>
        <v>0</v>
      </c>
      <c r="BM518" s="23">
        <f t="shared" si="217"/>
        <v>0</v>
      </c>
      <c r="BN518" s="23">
        <f t="shared" si="218"/>
        <v>0</v>
      </c>
      <c r="BO518" s="23">
        <f t="shared" si="219"/>
        <v>0</v>
      </c>
      <c r="BP518" s="23">
        <f t="shared" si="220"/>
        <v>0</v>
      </c>
      <c r="BQ518" s="23">
        <f t="shared" si="221"/>
        <v>0</v>
      </c>
      <c r="BR518" s="23">
        <f t="shared" si="207"/>
        <v>0</v>
      </c>
      <c r="BS518" s="23">
        <f t="shared" si="208"/>
        <v>0</v>
      </c>
      <c r="BT518" s="23">
        <f t="shared" si="209"/>
        <v>0</v>
      </c>
      <c r="BX518" s="73">
        <v>4082</v>
      </c>
      <c r="BY518" s="25" t="s">
        <v>72</v>
      </c>
      <c r="BZ518" s="23">
        <f t="shared" si="222"/>
        <v>0</v>
      </c>
      <c r="CA518" s="130">
        <f t="shared" si="223"/>
        <v>0</v>
      </c>
      <c r="CB518" s="156">
        <f t="shared" si="224"/>
        <v>0</v>
      </c>
      <c r="CC518" s="156">
        <f t="shared" si="225"/>
        <v>0</v>
      </c>
      <c r="CD518" s="156">
        <f t="shared" si="226"/>
        <v>0</v>
      </c>
      <c r="CE518" s="156">
        <f t="shared" si="227"/>
        <v>0</v>
      </c>
      <c r="CG518" s="156">
        <f t="shared" si="228"/>
        <v>0</v>
      </c>
      <c r="CH518" s="156">
        <f t="shared" si="229"/>
        <v>0</v>
      </c>
      <c r="CJ518" s="204" t="str">
        <f t="shared" si="230"/>
        <v>ok</v>
      </c>
      <c r="CK518" s="205">
        <f t="shared" si="212"/>
        <v>0</v>
      </c>
      <c r="CL518">
        <f t="shared" si="210"/>
        <v>0</v>
      </c>
      <c r="CN518" s="216">
        <f t="shared" si="231"/>
        <v>0</v>
      </c>
      <c r="CO518" s="216">
        <f t="shared" si="232"/>
        <v>0</v>
      </c>
      <c r="CP518" s="216">
        <f t="shared" si="211"/>
        <v>0</v>
      </c>
      <c r="CQ518" s="156">
        <f t="shared" si="213"/>
        <v>0</v>
      </c>
    </row>
    <row r="519" spans="1:95" x14ac:dyDescent="0.2">
      <c r="A519" s="73">
        <v>4082</v>
      </c>
      <c r="B519" s="25" t="s">
        <v>72</v>
      </c>
      <c r="C519" s="25" t="s">
        <v>703</v>
      </c>
      <c r="D519" s="78">
        <f t="array" ref="D519">SUM(IF('SAP report test'!$A$2:$A$2298=$A519,IF('SAP report test'!$D$2:$D$2298=D$3,'SAP report test'!$N$2:$N$2298)))-SUM(H519,L519,P519,T519,X519,AB519,AF519,AJ519,AN519)</f>
        <v>0</v>
      </c>
      <c r="E519" s="78">
        <f t="array" ref="E519">SUM(IF('SAP report test'!$A$2:$A$2298=$A519,IF('SAP report test'!$D$2:$D$2298=E$3,'SAP report test'!$N$2:$N$2298)))-SUM(I519,M519,Q519,U519,Y519,AC519,AG519,AK519,AO519)</f>
        <v>0</v>
      </c>
      <c r="F519" s="78">
        <f t="array" ref="F519">SUM(IF('SAP report test'!$A$2:$A$2298=$A519,IF('SAP report test'!$D$2:$D$2298=F$3,'SAP report test'!$N$2:$N$2298)))-SUM(J519,N519,R519,V519,Z519,AD519,AH519,AL519,AP519)</f>
        <v>0</v>
      </c>
      <c r="G519" s="78">
        <f t="array" ref="G519">SUM(IF('SAP report test'!$A$2:$A$2298=$A519,IF('SAP report test'!$D$2:$D$2298=G$3,'SAP report test'!$N$2:$N$2298)))-SUM(K519,O519,S519,W519,AA519,AE519,AI519,AM519,AQ519)</f>
        <v>0</v>
      </c>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S519" s="23"/>
      <c r="AT519" s="42"/>
      <c r="BJ519" s="23">
        <f t="shared" si="214"/>
        <v>0</v>
      </c>
      <c r="BK519" s="23">
        <f t="shared" si="215"/>
        <v>0</v>
      </c>
      <c r="BL519" s="23">
        <f t="shared" si="216"/>
        <v>0</v>
      </c>
      <c r="BM519" s="23">
        <f t="shared" si="217"/>
        <v>0</v>
      </c>
      <c r="BN519" s="23">
        <f t="shared" si="218"/>
        <v>0</v>
      </c>
      <c r="BO519" s="23">
        <f t="shared" si="219"/>
        <v>0</v>
      </c>
      <c r="BP519" s="23">
        <f t="shared" si="220"/>
        <v>0</v>
      </c>
      <c r="BQ519" s="23">
        <f t="shared" si="221"/>
        <v>0</v>
      </c>
      <c r="BR519" s="23">
        <f t="shared" si="207"/>
        <v>0</v>
      </c>
      <c r="BS519" s="23">
        <f t="shared" si="208"/>
        <v>0</v>
      </c>
      <c r="BT519" s="23">
        <f t="shared" si="209"/>
        <v>0</v>
      </c>
      <c r="BX519" s="73">
        <v>4082</v>
      </c>
      <c r="BY519" s="25" t="s">
        <v>72</v>
      </c>
      <c r="BZ519" s="23">
        <f t="shared" si="222"/>
        <v>0</v>
      </c>
      <c r="CA519" s="130">
        <f t="shared" si="223"/>
        <v>0</v>
      </c>
      <c r="CB519" s="156">
        <f t="shared" si="224"/>
        <v>0</v>
      </c>
      <c r="CC519" s="156">
        <f t="shared" si="225"/>
        <v>0</v>
      </c>
      <c r="CD519" s="156">
        <f t="shared" si="226"/>
        <v>0</v>
      </c>
      <c r="CE519" s="156">
        <f t="shared" si="227"/>
        <v>0</v>
      </c>
      <c r="CG519" s="156">
        <f t="shared" si="228"/>
        <v>0</v>
      </c>
      <c r="CH519" s="156">
        <f t="shared" si="229"/>
        <v>0</v>
      </c>
      <c r="CJ519" s="204" t="str">
        <f t="shared" si="230"/>
        <v>ok</v>
      </c>
      <c r="CK519" s="205">
        <f t="shared" si="212"/>
        <v>0</v>
      </c>
      <c r="CL519">
        <f t="shared" si="210"/>
        <v>0</v>
      </c>
      <c r="CN519" s="216">
        <f t="shared" si="231"/>
        <v>0</v>
      </c>
      <c r="CO519" s="216">
        <f t="shared" si="232"/>
        <v>0</v>
      </c>
      <c r="CP519" s="216">
        <f t="shared" si="211"/>
        <v>0</v>
      </c>
      <c r="CQ519" s="156">
        <f t="shared" si="213"/>
        <v>0</v>
      </c>
    </row>
    <row r="520" spans="1:95" x14ac:dyDescent="0.2">
      <c r="A520" s="73">
        <v>4092</v>
      </c>
      <c r="B520" s="25" t="s">
        <v>893</v>
      </c>
      <c r="C520" s="25" t="s">
        <v>702</v>
      </c>
      <c r="D520" s="78"/>
      <c r="E520" s="78"/>
      <c r="F520" s="78"/>
      <c r="G520" s="78"/>
      <c r="H520" s="147">
        <f t="array" ref="H520">SUM(IF('SAP report test'!$A$2:$A$2298=$A520,IF('SAP report test'!$D$2:$D$2298="CI04",'SAP report test'!$N$2:$N$2298)))</f>
        <v>0</v>
      </c>
      <c r="I520" s="148"/>
      <c r="J520" s="148"/>
      <c r="K520" s="149"/>
      <c r="L520" s="147">
        <f>SUMIF(Balances!$A$5:$A$313,$A520,Balances!$P$5:$P$313)-SUMIF(Funding!$A$6:$A$294,$A520,Funding!$D$6:$D$294)</f>
        <v>0</v>
      </c>
      <c r="M520" s="148"/>
      <c r="N520" s="148"/>
      <c r="O520" s="149"/>
      <c r="P520" s="147">
        <f>SUMIF(Balances!$A$5:$A$313,$A520,Balances!$Q$5:$Q$313)-SUMIF(Funding!$A$6:$A$294,$A520,Funding!$E$6:$E$294)</f>
        <v>0</v>
      </c>
      <c r="Q520" s="148"/>
      <c r="R520" s="148"/>
      <c r="S520" s="149"/>
      <c r="T520" s="147">
        <f>SUMIF(Balances!$A$5:$A$313,$A520,Balances!$R$5:$R$313)-SUMIF(Funding!$A$6:$A$294,$A520,Funding!$F$6:$F$294)</f>
        <v>0</v>
      </c>
      <c r="U520" s="148"/>
      <c r="V520" s="148"/>
      <c r="W520" s="149"/>
      <c r="X520" s="147">
        <f>SUMIF(Balances!$A$7:$A$313,$A520,Balances!$S$7:$S$313)</f>
        <v>0</v>
      </c>
      <c r="Y520" s="148"/>
      <c r="Z520" s="148"/>
      <c r="AA520" s="149"/>
      <c r="AB520" s="147">
        <f>SUMIF(Balances!$A$7:$A$313,$A520,Balances!$T$7:$T$313)</f>
        <v>0</v>
      </c>
      <c r="AC520" s="148"/>
      <c r="AD520" s="148"/>
      <c r="AE520" s="149"/>
      <c r="AF520" s="147"/>
      <c r="AG520" s="148"/>
      <c r="AH520" s="148"/>
      <c r="AI520" s="149"/>
      <c r="AJ520" s="147">
        <f t="array" ref="AJ520">SUM(IF('SAP report test'!$A$2:$A$2298=$A520,IF('SAP report test'!$D$2:$D$2298="CI03",'SAP report test'!$N$2:$N$2298)))+SUMIF(Balances!$A$7:$A$313,$A520,Balances!$V$7:$V$313)</f>
        <v>0</v>
      </c>
      <c r="AK520" s="148"/>
      <c r="AL520" s="148"/>
      <c r="AM520" s="149"/>
      <c r="AN520" s="147">
        <f>SUMIF(Balances!$A$5:$A$313,$A520,Balances!$O$5:$O$313)-SUMIF(Funding!$A$6:$A$294,$A520,Funding!$K$6:$K$294)</f>
        <v>0</v>
      </c>
      <c r="AO520" s="148"/>
      <c r="AP520" s="148"/>
      <c r="AQ520" s="149"/>
      <c r="AS520" s="23">
        <f>SUM(D520:AQ521)</f>
        <v>0</v>
      </c>
      <c r="AT520" s="42"/>
      <c r="AU520" s="23">
        <f>SUM(AS520:AT520)</f>
        <v>0</v>
      </c>
      <c r="AW520" s="23">
        <f>SUM(AN520:AQ521)</f>
        <v>0</v>
      </c>
      <c r="AX520" s="23">
        <f>SUM(H520:K521)</f>
        <v>0</v>
      </c>
      <c r="AY520" s="23">
        <f>SUM(L520:O521)</f>
        <v>0</v>
      </c>
      <c r="AZ520" s="23">
        <f>SUM(P520:S521)</f>
        <v>0</v>
      </c>
      <c r="BA520" s="23">
        <f>SUM(T520:W521)</f>
        <v>0</v>
      </c>
      <c r="BB520" s="23">
        <f>SUM(X520:AA521)</f>
        <v>0</v>
      </c>
      <c r="BC520" s="23">
        <f>SUM(AB520:AE521)</f>
        <v>0</v>
      </c>
      <c r="BD520" s="23">
        <f>SUM(AF520:AI521)</f>
        <v>0</v>
      </c>
      <c r="BE520" s="23">
        <f>SUM(AJ520:AM521)</f>
        <v>0</v>
      </c>
      <c r="BF520" s="23">
        <f>SUM(AW520:BE520)</f>
        <v>0</v>
      </c>
      <c r="BG520" s="23">
        <f>SUM(AS520-BF520)</f>
        <v>0</v>
      </c>
      <c r="BH520" s="23">
        <f>SUM(AW520:BD520)</f>
        <v>0</v>
      </c>
      <c r="BJ520" s="23">
        <f t="shared" si="214"/>
        <v>0</v>
      </c>
      <c r="BK520" s="23">
        <f t="shared" si="215"/>
        <v>0</v>
      </c>
      <c r="BL520" s="23">
        <f t="shared" si="216"/>
        <v>0</v>
      </c>
      <c r="BM520" s="23">
        <f t="shared" si="217"/>
        <v>0</v>
      </c>
      <c r="BN520" s="23">
        <f t="shared" si="218"/>
        <v>0</v>
      </c>
      <c r="BO520" s="23">
        <f t="shared" si="219"/>
        <v>0</v>
      </c>
      <c r="BP520" s="23">
        <f t="shared" si="220"/>
        <v>0</v>
      </c>
      <c r="BQ520" s="23">
        <f t="shared" si="221"/>
        <v>0</v>
      </c>
      <c r="BR520" s="23">
        <f t="shared" si="207"/>
        <v>0</v>
      </c>
      <c r="BS520" s="23">
        <f t="shared" si="208"/>
        <v>0</v>
      </c>
      <c r="BT520" s="23">
        <f t="shared" si="209"/>
        <v>0</v>
      </c>
      <c r="BX520" s="73">
        <v>4092</v>
      </c>
      <c r="BY520" s="25" t="s">
        <v>893</v>
      </c>
      <c r="BZ520" s="23">
        <f t="shared" si="222"/>
        <v>0</v>
      </c>
      <c r="CA520" s="130">
        <f t="shared" si="223"/>
        <v>0</v>
      </c>
      <c r="CB520" s="156">
        <f t="shared" si="224"/>
        <v>0</v>
      </c>
      <c r="CC520" s="156">
        <f t="shared" si="225"/>
        <v>0</v>
      </c>
      <c r="CD520" s="156">
        <f t="shared" si="226"/>
        <v>0</v>
      </c>
      <c r="CE520" s="156">
        <f t="shared" si="227"/>
        <v>0</v>
      </c>
      <c r="CG520" s="156">
        <f t="shared" si="228"/>
        <v>0</v>
      </c>
      <c r="CH520" s="156">
        <f t="shared" si="229"/>
        <v>0</v>
      </c>
      <c r="CJ520" s="204" t="str">
        <f t="shared" si="230"/>
        <v>ok</v>
      </c>
      <c r="CK520" s="205">
        <f t="shared" si="212"/>
        <v>0</v>
      </c>
      <c r="CL520">
        <f t="shared" si="210"/>
        <v>0</v>
      </c>
      <c r="CN520" s="216">
        <f t="shared" si="231"/>
        <v>0</v>
      </c>
      <c r="CO520" s="216">
        <f t="shared" si="232"/>
        <v>0</v>
      </c>
      <c r="CP520" s="216">
        <f t="shared" si="211"/>
        <v>0</v>
      </c>
      <c r="CQ520" s="156">
        <f t="shared" si="213"/>
        <v>0</v>
      </c>
    </row>
    <row r="521" spans="1:95" x14ac:dyDescent="0.2">
      <c r="A521" s="73">
        <v>4092</v>
      </c>
      <c r="B521" s="25" t="s">
        <v>893</v>
      </c>
      <c r="C521" s="25" t="s">
        <v>703</v>
      </c>
      <c r="D521" s="78">
        <f t="array" ref="D521">SUM(IF('SAP report test'!$A$2:$A$2298=$A521,IF('SAP report test'!$D$2:$D$2298=D$3,'SAP report test'!$N$2:$N$2298)))-SUM(H521,L521,P521,T521,X521,AB521,AF521,AJ521,AN521)</f>
        <v>0</v>
      </c>
      <c r="E521" s="78">
        <f t="array" ref="E521">SUM(IF('SAP report test'!$A$2:$A$2298=$A521,IF('SAP report test'!$D$2:$D$2298=E$3,'SAP report test'!$N$2:$N$2298)))-SUM(I521,M521,Q521,U521,Y521,AC521,AG521,AK521,AO521)</f>
        <v>0</v>
      </c>
      <c r="F521" s="78">
        <f t="array" ref="F521">SUM(IF('SAP report test'!$A$2:$A$2298=$A521,IF('SAP report test'!$D$2:$D$2298=F$3,'SAP report test'!$N$2:$N$2298)))-SUM(J521,N521,R521,V521,Z521,AD521,AH521,AL521,AP521)</f>
        <v>0</v>
      </c>
      <c r="G521" s="78">
        <f t="array" ref="G521">SUM(IF('SAP report test'!$A$2:$A$2298=$A521,IF('SAP report test'!$D$2:$D$2298=G$3,'SAP report test'!$N$2:$N$2298)))-SUM(K521,O521,S521,W521,AA521,AE521,AI521,AM521,AQ521)</f>
        <v>0</v>
      </c>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S521" s="23"/>
      <c r="AT521" s="42"/>
      <c r="BJ521" s="23">
        <f t="shared" si="214"/>
        <v>0</v>
      </c>
      <c r="BK521" s="23">
        <f t="shared" si="215"/>
        <v>0</v>
      </c>
      <c r="BL521" s="23">
        <f t="shared" si="216"/>
        <v>0</v>
      </c>
      <c r="BM521" s="23">
        <f t="shared" si="217"/>
        <v>0</v>
      </c>
      <c r="BN521" s="23">
        <f t="shared" si="218"/>
        <v>0</v>
      </c>
      <c r="BO521" s="23">
        <f t="shared" si="219"/>
        <v>0</v>
      </c>
      <c r="BP521" s="23">
        <f t="shared" si="220"/>
        <v>0</v>
      </c>
      <c r="BQ521" s="23">
        <f t="shared" si="221"/>
        <v>0</v>
      </c>
      <c r="BR521" s="23">
        <f t="shared" ref="BR521:BR581" si="233">SUM(BJ521:BQ521)</f>
        <v>0</v>
      </c>
      <c r="BS521" s="23">
        <f t="shared" ref="BS521:BS581" si="234">SUM(AS521-BR521)</f>
        <v>0</v>
      </c>
      <c r="BT521" s="23">
        <f t="shared" ref="BT521:BT581" si="235">SUM(BJ521:BP521)</f>
        <v>0</v>
      </c>
      <c r="BX521" s="73">
        <v>4092</v>
      </c>
      <c r="BY521" s="25" t="s">
        <v>893</v>
      </c>
      <c r="BZ521" s="23">
        <f t="shared" si="222"/>
        <v>0</v>
      </c>
      <c r="CA521" s="130">
        <f t="shared" si="223"/>
        <v>0</v>
      </c>
      <c r="CB521" s="156">
        <f t="shared" si="224"/>
        <v>0</v>
      </c>
      <c r="CC521" s="156">
        <f t="shared" si="225"/>
        <v>0</v>
      </c>
      <c r="CD521" s="156">
        <f t="shared" si="226"/>
        <v>0</v>
      </c>
      <c r="CE521" s="156">
        <f t="shared" si="227"/>
        <v>0</v>
      </c>
      <c r="CG521" s="156">
        <f t="shared" si="228"/>
        <v>0</v>
      </c>
      <c r="CH521" s="156">
        <f t="shared" si="229"/>
        <v>0</v>
      </c>
      <c r="CJ521" s="204" t="str">
        <f t="shared" si="230"/>
        <v>ok</v>
      </c>
      <c r="CK521" s="205">
        <f t="shared" si="212"/>
        <v>0</v>
      </c>
      <c r="CL521">
        <f t="shared" ref="CL521:CL580" si="236">IF(CK521&gt;0,1,0)</f>
        <v>0</v>
      </c>
      <c r="CN521" s="216">
        <f t="shared" si="231"/>
        <v>0</v>
      </c>
      <c r="CO521" s="216">
        <f t="shared" si="232"/>
        <v>0</v>
      </c>
      <c r="CP521" s="216">
        <f t="shared" si="211"/>
        <v>0</v>
      </c>
      <c r="CQ521" s="156">
        <f t="shared" si="213"/>
        <v>0</v>
      </c>
    </row>
    <row r="522" spans="1:95" x14ac:dyDescent="0.2">
      <c r="A522" s="73">
        <v>4094</v>
      </c>
      <c r="B522" s="25" t="s">
        <v>894</v>
      </c>
      <c r="C522" s="25" t="s">
        <v>702</v>
      </c>
      <c r="D522" s="78"/>
      <c r="E522" s="78"/>
      <c r="F522" s="78"/>
      <c r="G522" s="78"/>
      <c r="H522" s="147">
        <f t="array" ref="H522">SUM(IF('SAP report test'!$A$2:$A$2298=$A522,IF('SAP report test'!$D$2:$D$2298="CI04",'SAP report test'!$N$2:$N$2298)))</f>
        <v>0</v>
      </c>
      <c r="I522" s="148"/>
      <c r="J522" s="148"/>
      <c r="K522" s="149"/>
      <c r="L522" s="147">
        <f>SUMIF(Balances!$A$5:$A$313,$A522,Balances!$P$5:$P$313)-SUMIF(Funding!$A$6:$A$294,$A522,Funding!$D$6:$D$294)</f>
        <v>0</v>
      </c>
      <c r="M522" s="148"/>
      <c r="N522" s="148"/>
      <c r="O522" s="149"/>
      <c r="P522" s="147">
        <f>SUMIF(Balances!$A$5:$A$313,$A522,Balances!$Q$5:$Q$313)-SUMIF(Funding!$A$6:$A$294,$A522,Funding!$E$6:$E$294)</f>
        <v>0</v>
      </c>
      <c r="Q522" s="148"/>
      <c r="R522" s="148"/>
      <c r="S522" s="149"/>
      <c r="T522" s="147">
        <f>SUMIF(Balances!$A$5:$A$313,$A522,Balances!$R$5:$R$313)-SUMIF(Funding!$A$6:$A$294,$A522,Funding!$F$6:$F$294)</f>
        <v>0</v>
      </c>
      <c r="U522" s="148"/>
      <c r="V522" s="148"/>
      <c r="W522" s="149"/>
      <c r="X522" s="147">
        <f>SUMIF(Balances!$A$7:$A$313,$A522,Balances!$S$7:$S$313)</f>
        <v>0</v>
      </c>
      <c r="Y522" s="148"/>
      <c r="Z522" s="148"/>
      <c r="AA522" s="149"/>
      <c r="AB522" s="147">
        <f>SUMIF(Balances!$A$7:$A$313,$A522,Balances!$T$7:$T$313)</f>
        <v>0</v>
      </c>
      <c r="AC522" s="148"/>
      <c r="AD522" s="148"/>
      <c r="AE522" s="149"/>
      <c r="AF522" s="147"/>
      <c r="AG522" s="148"/>
      <c r="AH522" s="148"/>
      <c r="AI522" s="149"/>
      <c r="AJ522" s="147">
        <f t="array" ref="AJ522">SUM(IF('SAP report test'!$A$2:$A$2298=$A522,IF('SAP report test'!$D$2:$D$2298="CI03",'SAP report test'!$N$2:$N$2298)))+SUMIF(Balances!$A$7:$A$313,$A522,Balances!$V$7:$V$313)</f>
        <v>0</v>
      </c>
      <c r="AK522" s="148"/>
      <c r="AL522" s="148"/>
      <c r="AM522" s="149"/>
      <c r="AN522" s="147">
        <f>SUMIF(Balances!$A$5:$A$313,$A522,Balances!$O$5:$O$313)-SUMIF(Funding!$A$6:$A$294,$A522,Funding!$K$6:$K$294)</f>
        <v>0</v>
      </c>
      <c r="AO522" s="148"/>
      <c r="AP522" s="148"/>
      <c r="AQ522" s="149"/>
      <c r="AS522" s="23">
        <f>SUM(D522:AQ523)</f>
        <v>0</v>
      </c>
      <c r="AT522" s="42"/>
      <c r="AU522" s="23">
        <f>SUM(AS522:AT522)</f>
        <v>0</v>
      </c>
      <c r="AW522" s="23">
        <f>SUM(AN522:AQ523)</f>
        <v>0</v>
      </c>
      <c r="AX522" s="23">
        <f>SUM(H522:K523)</f>
        <v>0</v>
      </c>
      <c r="AY522" s="23">
        <f>SUM(L522:O523)</f>
        <v>0</v>
      </c>
      <c r="AZ522" s="23">
        <f>SUM(P522:S523)</f>
        <v>0</v>
      </c>
      <c r="BA522" s="23">
        <f>SUM(T522:W523)</f>
        <v>0</v>
      </c>
      <c r="BB522" s="23">
        <f>SUM(X522:AA523)</f>
        <v>0</v>
      </c>
      <c r="BC522" s="23">
        <f>SUM(AB522:AE523)</f>
        <v>0</v>
      </c>
      <c r="BD522" s="23">
        <f>SUM(AF522:AI523)</f>
        <v>0</v>
      </c>
      <c r="BE522" s="23">
        <f>SUM(AJ522:AM523)</f>
        <v>0</v>
      </c>
      <c r="BF522" s="23">
        <f>SUM(AW522:BE522)</f>
        <v>0</v>
      </c>
      <c r="BG522" s="23">
        <f>SUM(AS522-BF522)</f>
        <v>0</v>
      </c>
      <c r="BH522" s="23">
        <f>SUM(AW522:BD522)</f>
        <v>0</v>
      </c>
      <c r="BJ522" s="23">
        <f t="shared" si="214"/>
        <v>0</v>
      </c>
      <c r="BK522" s="23">
        <f t="shared" si="215"/>
        <v>0</v>
      </c>
      <c r="BL522" s="23">
        <f t="shared" si="216"/>
        <v>0</v>
      </c>
      <c r="BM522" s="23">
        <f t="shared" si="217"/>
        <v>0</v>
      </c>
      <c r="BN522" s="23">
        <f t="shared" si="218"/>
        <v>0</v>
      </c>
      <c r="BO522" s="23">
        <f t="shared" si="219"/>
        <v>0</v>
      </c>
      <c r="BP522" s="23">
        <f t="shared" si="220"/>
        <v>0</v>
      </c>
      <c r="BQ522" s="23">
        <f t="shared" si="221"/>
        <v>0</v>
      </c>
      <c r="BR522" s="23">
        <f t="shared" si="233"/>
        <v>0</v>
      </c>
      <c r="BS522" s="23">
        <f t="shared" si="234"/>
        <v>0</v>
      </c>
      <c r="BT522" s="23">
        <f t="shared" si="235"/>
        <v>0</v>
      </c>
      <c r="BX522" s="73">
        <v>4094</v>
      </c>
      <c r="BY522" s="25" t="s">
        <v>894</v>
      </c>
      <c r="BZ522" s="23">
        <f t="shared" si="222"/>
        <v>0</v>
      </c>
      <c r="CA522" s="130">
        <f t="shared" si="223"/>
        <v>0</v>
      </c>
      <c r="CB522" s="156">
        <f t="shared" si="224"/>
        <v>0</v>
      </c>
      <c r="CC522" s="156">
        <f t="shared" si="225"/>
        <v>0</v>
      </c>
      <c r="CD522" s="156">
        <f t="shared" si="226"/>
        <v>0</v>
      </c>
      <c r="CE522" s="156">
        <f t="shared" si="227"/>
        <v>0</v>
      </c>
      <c r="CG522" s="156">
        <f t="shared" si="228"/>
        <v>0</v>
      </c>
      <c r="CH522" s="156">
        <f t="shared" si="229"/>
        <v>0</v>
      </c>
      <c r="CJ522" s="204" t="str">
        <f t="shared" si="230"/>
        <v>ok</v>
      </c>
      <c r="CK522" s="205">
        <f t="shared" si="212"/>
        <v>0</v>
      </c>
      <c r="CL522">
        <f t="shared" si="236"/>
        <v>0</v>
      </c>
      <c r="CN522" s="216">
        <f t="shared" si="231"/>
        <v>0</v>
      </c>
      <c r="CO522" s="216">
        <f t="shared" si="232"/>
        <v>0</v>
      </c>
      <c r="CP522" s="216">
        <f t="shared" si="211"/>
        <v>0</v>
      </c>
      <c r="CQ522" s="156">
        <f t="shared" si="213"/>
        <v>0</v>
      </c>
    </row>
    <row r="523" spans="1:95" x14ac:dyDescent="0.2">
      <c r="A523" s="73">
        <v>4094</v>
      </c>
      <c r="B523" s="25" t="s">
        <v>894</v>
      </c>
      <c r="C523" s="25" t="s">
        <v>703</v>
      </c>
      <c r="D523" s="78">
        <f t="array" ref="D523">SUM(IF('SAP report test'!$A$2:$A$2298=$A523,IF('SAP report test'!$D$2:$D$2298=D$3,'SAP report test'!$N$2:$N$2298)))-SUM(H523,L523,P523,T523,X523,AB523,AF523,AJ523,AN523)</f>
        <v>0</v>
      </c>
      <c r="E523" s="78">
        <f t="array" ref="E523">SUM(IF('SAP report test'!$A$2:$A$2298=$A523,IF('SAP report test'!$D$2:$D$2298=E$3,'SAP report test'!$N$2:$N$2298)))-SUM(I523,M523,Q523,U523,Y523,AC523,AG523,AK523,AO523)</f>
        <v>0</v>
      </c>
      <c r="F523" s="78">
        <f t="array" ref="F523">SUM(IF('SAP report test'!$A$2:$A$2298=$A523,IF('SAP report test'!$D$2:$D$2298=F$3,'SAP report test'!$N$2:$N$2298)))-SUM(J523,N523,R523,V523,Z523,AD523,AH523,AL523,AP523)</f>
        <v>0</v>
      </c>
      <c r="G523" s="78">
        <f t="array" ref="G523">SUM(IF('SAP report test'!$A$2:$A$2298=$A523,IF('SAP report test'!$D$2:$D$2298=G$3,'SAP report test'!$N$2:$N$2298)))-SUM(K523,O523,S523,W523,AA523,AE523,AI523,AM523,AQ523)</f>
        <v>0</v>
      </c>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S523" s="23"/>
      <c r="AT523" s="42"/>
      <c r="BJ523" s="23">
        <f t="shared" si="214"/>
        <v>0</v>
      </c>
      <c r="BK523" s="23">
        <f t="shared" si="215"/>
        <v>0</v>
      </c>
      <c r="BL523" s="23">
        <f t="shared" si="216"/>
        <v>0</v>
      </c>
      <c r="BM523" s="23">
        <f t="shared" si="217"/>
        <v>0</v>
      </c>
      <c r="BN523" s="23">
        <f t="shared" si="218"/>
        <v>0</v>
      </c>
      <c r="BO523" s="23">
        <f t="shared" si="219"/>
        <v>0</v>
      </c>
      <c r="BP523" s="23">
        <f t="shared" si="220"/>
        <v>0</v>
      </c>
      <c r="BQ523" s="23">
        <f t="shared" si="221"/>
        <v>0</v>
      </c>
      <c r="BR523" s="23">
        <f t="shared" si="233"/>
        <v>0</v>
      </c>
      <c r="BS523" s="23">
        <f t="shared" si="234"/>
        <v>0</v>
      </c>
      <c r="BT523" s="23">
        <f t="shared" si="235"/>
        <v>0</v>
      </c>
      <c r="BX523" s="73">
        <v>4094</v>
      </c>
      <c r="BY523" s="25" t="s">
        <v>894</v>
      </c>
      <c r="BZ523" s="23">
        <f t="shared" si="222"/>
        <v>0</v>
      </c>
      <c r="CA523" s="130">
        <f t="shared" si="223"/>
        <v>0</v>
      </c>
      <c r="CB523" s="156">
        <f t="shared" si="224"/>
        <v>0</v>
      </c>
      <c r="CC523" s="156">
        <f t="shared" si="225"/>
        <v>0</v>
      </c>
      <c r="CD523" s="156">
        <f t="shared" si="226"/>
        <v>0</v>
      </c>
      <c r="CE523" s="156">
        <f t="shared" si="227"/>
        <v>0</v>
      </c>
      <c r="CG523" s="156">
        <f t="shared" si="228"/>
        <v>0</v>
      </c>
      <c r="CH523" s="156">
        <f t="shared" si="229"/>
        <v>0</v>
      </c>
      <c r="CJ523" s="204" t="str">
        <f t="shared" si="230"/>
        <v>ok</v>
      </c>
      <c r="CK523" s="205">
        <f t="shared" si="212"/>
        <v>0</v>
      </c>
      <c r="CL523">
        <f t="shared" si="236"/>
        <v>0</v>
      </c>
      <c r="CN523" s="216">
        <f t="shared" si="231"/>
        <v>0</v>
      </c>
      <c r="CO523" s="216">
        <f t="shared" si="232"/>
        <v>0</v>
      </c>
      <c r="CP523" s="216">
        <f t="shared" si="211"/>
        <v>0</v>
      </c>
      <c r="CQ523" s="156">
        <f t="shared" si="213"/>
        <v>0</v>
      </c>
    </row>
    <row r="524" spans="1:95" x14ac:dyDescent="0.2">
      <c r="A524" s="73">
        <v>4116</v>
      </c>
      <c r="B524" s="25" t="s">
        <v>895</v>
      </c>
      <c r="C524" s="25" t="s">
        <v>702</v>
      </c>
      <c r="D524" s="78"/>
      <c r="E524" s="78"/>
      <c r="F524" s="78"/>
      <c r="G524" s="78"/>
      <c r="H524" s="147">
        <f t="array" ref="H524">SUM(IF('SAP report test'!$A$2:$A$2298=$A524,IF('SAP report test'!$D$2:$D$2298="CI04",'SAP report test'!$N$2:$N$2298)))</f>
        <v>0</v>
      </c>
      <c r="I524" s="148"/>
      <c r="J524" s="148"/>
      <c r="K524" s="149"/>
      <c r="L524" s="147">
        <f>SUMIF(Balances!$A$5:$A$313,$A524,Balances!$P$5:$P$313)-SUMIF(Funding!$A$6:$A$294,$A524,Funding!$D$6:$D$294)</f>
        <v>0</v>
      </c>
      <c r="M524" s="148"/>
      <c r="N524" s="148"/>
      <c r="O524" s="149"/>
      <c r="P524" s="147">
        <f>SUMIF(Balances!$A$5:$A$313,$A524,Balances!$Q$5:$Q$313)-SUMIF(Funding!$A$6:$A$294,$A524,Funding!$E$6:$E$294)</f>
        <v>0</v>
      </c>
      <c r="Q524" s="148"/>
      <c r="R524" s="148"/>
      <c r="S524" s="149"/>
      <c r="T524" s="147">
        <f>SUMIF(Balances!$A$5:$A$313,$A524,Balances!$R$5:$R$313)-SUMIF(Funding!$A$6:$A$294,$A524,Funding!$F$6:$F$294)</f>
        <v>0</v>
      </c>
      <c r="U524" s="148"/>
      <c r="V524" s="148"/>
      <c r="W524" s="149"/>
      <c r="X524" s="147">
        <f>SUMIF(Balances!$A$7:$A$313,$A524,Balances!$S$7:$S$313)</f>
        <v>0</v>
      </c>
      <c r="Y524" s="148"/>
      <c r="Z524" s="148"/>
      <c r="AA524" s="149"/>
      <c r="AB524" s="147">
        <f>SUMIF(Balances!$A$7:$A$313,$A524,Balances!$T$7:$T$313)</f>
        <v>0</v>
      </c>
      <c r="AC524" s="148"/>
      <c r="AD524" s="148"/>
      <c r="AE524" s="149"/>
      <c r="AF524" s="147"/>
      <c r="AG524" s="148"/>
      <c r="AH524" s="148"/>
      <c r="AI524" s="149"/>
      <c r="AJ524" s="147">
        <f t="array" ref="AJ524">SUM(IF('SAP report test'!$A$2:$A$2298=$A524,IF('SAP report test'!$D$2:$D$2298="CI03",'SAP report test'!$N$2:$N$2298)))+SUMIF(Balances!$A$7:$A$313,$A524,Balances!$V$7:$V$313)</f>
        <v>0</v>
      </c>
      <c r="AK524" s="148"/>
      <c r="AL524" s="148"/>
      <c r="AM524" s="149"/>
      <c r="AN524" s="147">
        <f>SUMIF(Balances!$A$5:$A$313,$A524,Balances!$O$5:$O$313)-SUMIF(Funding!$A$6:$A$294,$A524,Funding!$K$6:$K$294)</f>
        <v>0</v>
      </c>
      <c r="AO524" s="148"/>
      <c r="AP524" s="148"/>
      <c r="AQ524" s="149"/>
      <c r="AS524" s="23">
        <f>SUM(D524:AQ525)</f>
        <v>0</v>
      </c>
      <c r="AT524" s="130"/>
      <c r="AU524" s="23">
        <f>SUM(AS524:AT524)</f>
        <v>0</v>
      </c>
      <c r="AW524" s="23">
        <f>SUM(AN524:AQ525)</f>
        <v>0</v>
      </c>
      <c r="AX524" s="23">
        <f>SUM(H524:K525)</f>
        <v>0</v>
      </c>
      <c r="AY524" s="23">
        <f>SUM(L524:O525)</f>
        <v>0</v>
      </c>
      <c r="AZ524" s="23">
        <f>SUM(P524:S525)</f>
        <v>0</v>
      </c>
      <c r="BA524" s="23">
        <f>SUM(T524:W525)</f>
        <v>0</v>
      </c>
      <c r="BB524" s="23">
        <f>SUM(X524:AA525)</f>
        <v>0</v>
      </c>
      <c r="BC524" s="23">
        <f>SUM(AB524:AE525)</f>
        <v>0</v>
      </c>
      <c r="BD524" s="23">
        <f>SUM(AF524:AI525)</f>
        <v>0</v>
      </c>
      <c r="BE524" s="23">
        <f>SUM(AJ524:AM525)</f>
        <v>0</v>
      </c>
      <c r="BF524" s="23">
        <f>SUM(AW524:BE524)</f>
        <v>0</v>
      </c>
      <c r="BG524" s="23">
        <f>SUM(AS524-BF524)</f>
        <v>0</v>
      </c>
      <c r="BH524" s="23">
        <f>SUM(AW524:BD524)</f>
        <v>0</v>
      </c>
      <c r="BJ524" s="23">
        <f t="shared" si="214"/>
        <v>0</v>
      </c>
      <c r="BK524" s="23">
        <f t="shared" si="215"/>
        <v>0</v>
      </c>
      <c r="BL524" s="23">
        <f t="shared" si="216"/>
        <v>0</v>
      </c>
      <c r="BM524" s="23">
        <f t="shared" si="217"/>
        <v>0</v>
      </c>
      <c r="BN524" s="23">
        <f t="shared" si="218"/>
        <v>0</v>
      </c>
      <c r="BO524" s="23">
        <f t="shared" si="219"/>
        <v>0</v>
      </c>
      <c r="BP524" s="23">
        <f t="shared" si="220"/>
        <v>0</v>
      </c>
      <c r="BQ524" s="23">
        <f t="shared" si="221"/>
        <v>0</v>
      </c>
      <c r="BR524" s="23">
        <f t="shared" si="233"/>
        <v>0</v>
      </c>
      <c r="BS524" s="23">
        <f t="shared" si="234"/>
        <v>0</v>
      </c>
      <c r="BT524" s="23">
        <f t="shared" si="235"/>
        <v>0</v>
      </c>
      <c r="BX524" s="73">
        <v>4116</v>
      </c>
      <c r="BY524" s="25" t="s">
        <v>895</v>
      </c>
      <c r="BZ524" s="23">
        <f t="shared" si="222"/>
        <v>0</v>
      </c>
      <c r="CA524" s="130">
        <f t="shared" si="223"/>
        <v>0</v>
      </c>
      <c r="CB524" s="156">
        <f t="shared" si="224"/>
        <v>0</v>
      </c>
      <c r="CC524" s="156">
        <f t="shared" si="225"/>
        <v>0</v>
      </c>
      <c r="CD524" s="156">
        <f t="shared" si="226"/>
        <v>0</v>
      </c>
      <c r="CE524" s="156">
        <f t="shared" si="227"/>
        <v>0</v>
      </c>
      <c r="CG524" s="156">
        <f t="shared" si="228"/>
        <v>0</v>
      </c>
      <c r="CH524" s="156">
        <f t="shared" si="229"/>
        <v>0</v>
      </c>
      <c r="CJ524" s="204" t="str">
        <f t="shared" si="230"/>
        <v>ok</v>
      </c>
      <c r="CK524" s="205">
        <f t="shared" si="212"/>
        <v>0</v>
      </c>
      <c r="CL524">
        <f t="shared" si="236"/>
        <v>0</v>
      </c>
      <c r="CN524" s="216">
        <f t="shared" si="231"/>
        <v>0</v>
      </c>
      <c r="CO524" s="216">
        <f t="shared" si="232"/>
        <v>0</v>
      </c>
      <c r="CP524" s="216">
        <f t="shared" si="211"/>
        <v>0</v>
      </c>
      <c r="CQ524" s="156">
        <f t="shared" si="213"/>
        <v>0</v>
      </c>
    </row>
    <row r="525" spans="1:95" x14ac:dyDescent="0.2">
      <c r="A525" s="73">
        <v>4116</v>
      </c>
      <c r="B525" s="25" t="s">
        <v>895</v>
      </c>
      <c r="C525" s="25" t="s">
        <v>703</v>
      </c>
      <c r="D525" s="78">
        <f t="array" ref="D525">SUM(IF('SAP report test'!$A$2:$A$2298=$A525,IF('SAP report test'!$D$2:$D$2298=D$3,'SAP report test'!$N$2:$N$2298)))-SUM(H525,L525,P525,T525,X525,AB525,AF525,AJ525,AN525)</f>
        <v>0</v>
      </c>
      <c r="E525" s="78">
        <f t="array" ref="E525">SUM(IF('SAP report test'!$A$2:$A$2298=$A525,IF('SAP report test'!$D$2:$D$2298=E$3,'SAP report test'!$N$2:$N$2298)))-SUM(I525,M525,Q525,U525,Y525,AC525,AG525,AK525,AO525)</f>
        <v>0</v>
      </c>
      <c r="F525" s="78">
        <f t="array" ref="F525">SUM(IF('SAP report test'!$A$2:$A$2298=$A525,IF('SAP report test'!$D$2:$D$2298=F$3,'SAP report test'!$N$2:$N$2298)))-SUM(J525,N525,R525,V525,Z525,AD525,AH525,AL525,AP525)</f>
        <v>0</v>
      </c>
      <c r="G525" s="78">
        <f t="array" ref="G525">SUM(IF('SAP report test'!$A$2:$A$2298=$A525,IF('SAP report test'!$D$2:$D$2298=G$3,'SAP report test'!$N$2:$N$2298)))-SUM(K525,O525,S525,W525,AA525,AE525,AI525,AM525,AQ525)</f>
        <v>0</v>
      </c>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S525" s="23"/>
      <c r="AT525" s="42"/>
      <c r="BJ525" s="23">
        <f t="shared" si="214"/>
        <v>0</v>
      </c>
      <c r="BK525" s="23">
        <f t="shared" si="215"/>
        <v>0</v>
      </c>
      <c r="BL525" s="23">
        <f t="shared" si="216"/>
        <v>0</v>
      </c>
      <c r="BM525" s="23">
        <f t="shared" si="217"/>
        <v>0</v>
      </c>
      <c r="BN525" s="23">
        <f t="shared" si="218"/>
        <v>0</v>
      </c>
      <c r="BO525" s="23">
        <f t="shared" si="219"/>
        <v>0</v>
      </c>
      <c r="BP525" s="23">
        <f t="shared" si="220"/>
        <v>0</v>
      </c>
      <c r="BQ525" s="23">
        <f t="shared" si="221"/>
        <v>0</v>
      </c>
      <c r="BR525" s="23">
        <f t="shared" si="233"/>
        <v>0</v>
      </c>
      <c r="BS525" s="23">
        <f t="shared" si="234"/>
        <v>0</v>
      </c>
      <c r="BT525" s="23">
        <f t="shared" si="235"/>
        <v>0</v>
      </c>
      <c r="BX525" s="73">
        <v>4116</v>
      </c>
      <c r="BY525" s="25" t="s">
        <v>895</v>
      </c>
      <c r="BZ525" s="23">
        <f t="shared" si="222"/>
        <v>0</v>
      </c>
      <c r="CA525" s="130">
        <f t="shared" si="223"/>
        <v>0</v>
      </c>
      <c r="CB525" s="156">
        <f t="shared" si="224"/>
        <v>0</v>
      </c>
      <c r="CC525" s="156">
        <f t="shared" si="225"/>
        <v>0</v>
      </c>
      <c r="CD525" s="156">
        <f t="shared" si="226"/>
        <v>0</v>
      </c>
      <c r="CE525" s="156">
        <f t="shared" si="227"/>
        <v>0</v>
      </c>
      <c r="CG525" s="156">
        <f t="shared" si="228"/>
        <v>0</v>
      </c>
      <c r="CH525" s="156">
        <f t="shared" si="229"/>
        <v>0</v>
      </c>
      <c r="CJ525" s="204" t="str">
        <f t="shared" si="230"/>
        <v>ok</v>
      </c>
      <c r="CK525" s="205">
        <f t="shared" si="212"/>
        <v>0</v>
      </c>
      <c r="CL525">
        <f t="shared" si="236"/>
        <v>0</v>
      </c>
      <c r="CN525" s="216">
        <f t="shared" si="231"/>
        <v>0</v>
      </c>
      <c r="CO525" s="216">
        <f t="shared" si="232"/>
        <v>0</v>
      </c>
      <c r="CP525" s="216">
        <f t="shared" si="211"/>
        <v>0</v>
      </c>
      <c r="CQ525" s="156">
        <f t="shared" si="213"/>
        <v>0</v>
      </c>
    </row>
    <row r="526" spans="1:95" x14ac:dyDescent="0.2">
      <c r="A526" s="73">
        <v>4117</v>
      </c>
      <c r="B526" s="25" t="s">
        <v>896</v>
      </c>
      <c r="C526" s="25" t="s">
        <v>702</v>
      </c>
      <c r="D526" s="78"/>
      <c r="E526" s="78"/>
      <c r="F526" s="78"/>
      <c r="G526" s="78"/>
      <c r="H526" s="147">
        <f t="array" ref="H526">SUM(IF('SAP report test'!$A$2:$A$2298=$A526,IF('SAP report test'!$D$2:$D$2298="CI04",'SAP report test'!$N$2:$N$2298)))</f>
        <v>0</v>
      </c>
      <c r="I526" s="148"/>
      <c r="J526" s="148"/>
      <c r="K526" s="149"/>
      <c r="L526" s="147">
        <f>SUMIF(Balances!$A$5:$A$313,$A526,Balances!$P$5:$P$313)-SUMIF(Funding!$A$6:$A$294,$A526,Funding!$D$6:$D$294)</f>
        <v>0</v>
      </c>
      <c r="M526" s="148"/>
      <c r="N526" s="148"/>
      <c r="O526" s="149"/>
      <c r="P526" s="147">
        <f>SUMIF(Balances!$A$5:$A$313,$A526,Balances!$Q$5:$Q$313)-SUMIF(Funding!$A$6:$A$294,$A526,Funding!$E$6:$E$294)</f>
        <v>0</v>
      </c>
      <c r="Q526" s="148"/>
      <c r="R526" s="148"/>
      <c r="S526" s="149"/>
      <c r="T526" s="147">
        <f>SUMIF(Balances!$A$5:$A$313,$A526,Balances!$R$5:$R$313)-SUMIF(Funding!$A$6:$A$294,$A526,Funding!$F$6:$F$294)</f>
        <v>0</v>
      </c>
      <c r="U526" s="148"/>
      <c r="V526" s="148"/>
      <c r="W526" s="149"/>
      <c r="X526" s="147">
        <f>SUMIF(Balances!$A$7:$A$313,$A526,Balances!$S$7:$S$313)</f>
        <v>0</v>
      </c>
      <c r="Y526" s="148"/>
      <c r="Z526" s="148"/>
      <c r="AA526" s="149"/>
      <c r="AB526" s="147">
        <f>SUMIF(Balances!$A$7:$A$313,$A526,Balances!$T$7:$T$313)</f>
        <v>0</v>
      </c>
      <c r="AC526" s="148"/>
      <c r="AD526" s="148"/>
      <c r="AE526" s="149"/>
      <c r="AF526" s="147"/>
      <c r="AG526" s="148"/>
      <c r="AH526" s="148"/>
      <c r="AI526" s="149"/>
      <c r="AJ526" s="147">
        <f t="array" ref="AJ526">SUM(IF('SAP report test'!$A$2:$A$2298=$A526,IF('SAP report test'!$D$2:$D$2298="CI03",'SAP report test'!$N$2:$N$2298)))+SUMIF(Balances!$A$7:$A$313,$A526,Balances!$V$7:$V$313)</f>
        <v>0</v>
      </c>
      <c r="AK526" s="148"/>
      <c r="AL526" s="148"/>
      <c r="AM526" s="149"/>
      <c r="AN526" s="147">
        <f>SUMIF(Balances!$A$5:$A$313,$A526,Balances!$O$5:$O$313)-SUMIF(Funding!$A$6:$A$294,$A526,Funding!$K$6:$K$294)</f>
        <v>0</v>
      </c>
      <c r="AO526" s="148"/>
      <c r="AP526" s="148"/>
      <c r="AQ526" s="149"/>
      <c r="AS526" s="23">
        <f>SUM(D526:AQ527)</f>
        <v>0</v>
      </c>
      <c r="AT526" s="42"/>
      <c r="AU526" s="23">
        <f>SUM(AS526:AT526)</f>
        <v>0</v>
      </c>
      <c r="AW526" s="23">
        <f>SUM(AN526:AQ527)</f>
        <v>0</v>
      </c>
      <c r="AX526" s="23">
        <f>SUM(H526:K527)</f>
        <v>0</v>
      </c>
      <c r="AY526" s="23">
        <f>SUM(L526:O527)</f>
        <v>0</v>
      </c>
      <c r="AZ526" s="23">
        <f>SUM(P526:S527)</f>
        <v>0</v>
      </c>
      <c r="BA526" s="23">
        <f>SUM(T526:W527)</f>
        <v>0</v>
      </c>
      <c r="BB526" s="23">
        <f>SUM(X526:AA527)</f>
        <v>0</v>
      </c>
      <c r="BC526" s="23">
        <f>SUM(AB526:AE527)</f>
        <v>0</v>
      </c>
      <c r="BD526" s="23">
        <f>SUM(AF526:AI527)</f>
        <v>0</v>
      </c>
      <c r="BE526" s="23">
        <f>SUM(AJ526:AM527)</f>
        <v>0</v>
      </c>
      <c r="BF526" s="23">
        <f>SUM(AW526:BE526)</f>
        <v>0</v>
      </c>
      <c r="BG526" s="23">
        <f>SUM(AS526-BF526)</f>
        <v>0</v>
      </c>
      <c r="BH526" s="23">
        <f>SUM(AW526:BD526)</f>
        <v>0</v>
      </c>
      <c r="BJ526" s="23">
        <f t="shared" si="214"/>
        <v>0</v>
      </c>
      <c r="BK526" s="23">
        <f t="shared" si="215"/>
        <v>0</v>
      </c>
      <c r="BL526" s="23">
        <f t="shared" si="216"/>
        <v>0</v>
      </c>
      <c r="BM526" s="23">
        <f t="shared" si="217"/>
        <v>0</v>
      </c>
      <c r="BN526" s="23">
        <f t="shared" si="218"/>
        <v>0</v>
      </c>
      <c r="BO526" s="23">
        <f t="shared" si="219"/>
        <v>0</v>
      </c>
      <c r="BP526" s="23">
        <f t="shared" si="220"/>
        <v>0</v>
      </c>
      <c r="BQ526" s="23">
        <f t="shared" si="221"/>
        <v>0</v>
      </c>
      <c r="BR526" s="23">
        <f t="shared" si="233"/>
        <v>0</v>
      </c>
      <c r="BS526" s="23">
        <f t="shared" si="234"/>
        <v>0</v>
      </c>
      <c r="BT526" s="23">
        <f t="shared" si="235"/>
        <v>0</v>
      </c>
      <c r="BX526" s="73">
        <v>4117</v>
      </c>
      <c r="BY526" s="25" t="s">
        <v>896</v>
      </c>
      <c r="BZ526" s="23">
        <f t="shared" si="222"/>
        <v>0</v>
      </c>
      <c r="CA526" s="130">
        <f t="shared" si="223"/>
        <v>0</v>
      </c>
      <c r="CB526" s="156">
        <f t="shared" si="224"/>
        <v>0</v>
      </c>
      <c r="CC526" s="156">
        <f t="shared" si="225"/>
        <v>0</v>
      </c>
      <c r="CD526" s="156">
        <f t="shared" si="226"/>
        <v>0</v>
      </c>
      <c r="CE526" s="156">
        <f t="shared" si="227"/>
        <v>0</v>
      </c>
      <c r="CG526" s="156">
        <f t="shared" si="228"/>
        <v>0</v>
      </c>
      <c r="CH526" s="156">
        <f t="shared" si="229"/>
        <v>0</v>
      </c>
      <c r="CJ526" s="204" t="str">
        <f t="shared" si="230"/>
        <v>ok</v>
      </c>
      <c r="CK526" s="205">
        <f t="shared" si="212"/>
        <v>0</v>
      </c>
      <c r="CL526">
        <f t="shared" si="236"/>
        <v>0</v>
      </c>
      <c r="CN526" s="216">
        <f t="shared" si="231"/>
        <v>0</v>
      </c>
      <c r="CO526" s="216">
        <f t="shared" si="232"/>
        <v>0</v>
      </c>
      <c r="CP526" s="216">
        <f t="shared" si="211"/>
        <v>0</v>
      </c>
      <c r="CQ526" s="156">
        <f t="shared" si="213"/>
        <v>0</v>
      </c>
    </row>
    <row r="527" spans="1:95" x14ac:dyDescent="0.2">
      <c r="A527" s="73">
        <v>4117</v>
      </c>
      <c r="B527" s="25" t="s">
        <v>896</v>
      </c>
      <c r="C527" s="25" t="s">
        <v>703</v>
      </c>
      <c r="D527" s="78">
        <f t="array" ref="D527">SUM(IF('SAP report test'!$A$2:$A$2298=$A527,IF('SAP report test'!$D$2:$D$2298=D$3,'SAP report test'!$N$2:$N$2298)))-SUM(H527,L527,P527,T527,X527,AB527,AF527,AJ527,AN527)</f>
        <v>0</v>
      </c>
      <c r="E527" s="78">
        <f t="array" ref="E527">SUM(IF('SAP report test'!$A$2:$A$2298=$A527,IF('SAP report test'!$D$2:$D$2298=E$3,'SAP report test'!$N$2:$N$2298)))-SUM(I527,M527,Q527,U527,Y527,AC527,AG527,AK527,AO527)</f>
        <v>0</v>
      </c>
      <c r="F527" s="78">
        <f t="array" ref="F527">SUM(IF('SAP report test'!$A$2:$A$2298=$A527,IF('SAP report test'!$D$2:$D$2298=F$3,'SAP report test'!$N$2:$N$2298)))-SUM(J527,N527,R527,V527,Z527,AD527,AH527,AL527,AP527)</f>
        <v>0</v>
      </c>
      <c r="G527" s="78">
        <f t="array" ref="G527">SUM(IF('SAP report test'!$A$2:$A$2298=$A527,IF('SAP report test'!$D$2:$D$2298=G$3,'SAP report test'!$N$2:$N$2298)))-SUM(K527,O527,S527,W527,AA527,AE527,AI527,AM527,AQ527)</f>
        <v>0</v>
      </c>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S527" s="23"/>
      <c r="AT527" s="42"/>
      <c r="BJ527" s="23">
        <f t="shared" si="214"/>
        <v>0</v>
      </c>
      <c r="BK527" s="23">
        <f t="shared" si="215"/>
        <v>0</v>
      </c>
      <c r="BL527" s="23">
        <f t="shared" si="216"/>
        <v>0</v>
      </c>
      <c r="BM527" s="23">
        <f t="shared" si="217"/>
        <v>0</v>
      </c>
      <c r="BN527" s="23">
        <f t="shared" si="218"/>
        <v>0</v>
      </c>
      <c r="BO527" s="23">
        <f t="shared" si="219"/>
        <v>0</v>
      </c>
      <c r="BP527" s="23">
        <f t="shared" si="220"/>
        <v>0</v>
      </c>
      <c r="BQ527" s="23">
        <f t="shared" si="221"/>
        <v>0</v>
      </c>
      <c r="BR527" s="23">
        <f t="shared" si="233"/>
        <v>0</v>
      </c>
      <c r="BS527" s="23">
        <f t="shared" si="234"/>
        <v>0</v>
      </c>
      <c r="BT527" s="23">
        <f t="shared" si="235"/>
        <v>0</v>
      </c>
      <c r="BX527" s="73">
        <v>4117</v>
      </c>
      <c r="BY527" s="25" t="s">
        <v>896</v>
      </c>
      <c r="BZ527" s="23">
        <f t="shared" si="222"/>
        <v>0</v>
      </c>
      <c r="CA527" s="130">
        <f t="shared" si="223"/>
        <v>0</v>
      </c>
      <c r="CB527" s="156">
        <f t="shared" si="224"/>
        <v>0</v>
      </c>
      <c r="CC527" s="156">
        <f t="shared" si="225"/>
        <v>0</v>
      </c>
      <c r="CD527" s="156">
        <f t="shared" si="226"/>
        <v>0</v>
      </c>
      <c r="CE527" s="156">
        <f t="shared" si="227"/>
        <v>0</v>
      </c>
      <c r="CG527" s="156">
        <f t="shared" si="228"/>
        <v>0</v>
      </c>
      <c r="CH527" s="156">
        <f t="shared" si="229"/>
        <v>0</v>
      </c>
      <c r="CJ527" s="204" t="str">
        <f t="shared" si="230"/>
        <v>ok</v>
      </c>
      <c r="CK527" s="205">
        <f t="shared" si="212"/>
        <v>0</v>
      </c>
      <c r="CL527">
        <f t="shared" si="236"/>
        <v>0</v>
      </c>
      <c r="CN527" s="216">
        <f t="shared" si="231"/>
        <v>0</v>
      </c>
      <c r="CO527" s="216">
        <f t="shared" si="232"/>
        <v>0</v>
      </c>
      <c r="CP527" s="216">
        <f t="shared" si="211"/>
        <v>0</v>
      </c>
      <c r="CQ527" s="156">
        <f t="shared" si="213"/>
        <v>0</v>
      </c>
    </row>
    <row r="528" spans="1:95" x14ac:dyDescent="0.2">
      <c r="A528" s="73">
        <v>4120</v>
      </c>
      <c r="B528" s="25" t="s">
        <v>897</v>
      </c>
      <c r="C528" s="25" t="s">
        <v>702</v>
      </c>
      <c r="D528" s="78"/>
      <c r="E528" s="78"/>
      <c r="F528" s="78"/>
      <c r="G528" s="78"/>
      <c r="H528" s="147">
        <f t="array" ref="H528">SUM(IF('SAP report test'!$A$2:$A$2298=$A528,IF('SAP report test'!$D$2:$D$2298="CI04",'SAP report test'!$N$2:$N$2298)))</f>
        <v>0</v>
      </c>
      <c r="I528" s="148"/>
      <c r="J528" s="148"/>
      <c r="K528" s="149"/>
      <c r="L528" s="147">
        <f>SUMIF(Balances!$A$5:$A$313,$A528,Balances!$P$5:$P$313)-SUMIF(Funding!$A$6:$A$294,$A528,Funding!$D$6:$D$294)</f>
        <v>0</v>
      </c>
      <c r="M528" s="148"/>
      <c r="N528" s="148"/>
      <c r="O528" s="149"/>
      <c r="P528" s="147">
        <f>SUMIF(Balances!$A$5:$A$313,$A528,Balances!$Q$5:$Q$313)-SUMIF(Funding!$A$6:$A$294,$A528,Funding!$E$6:$E$294)</f>
        <v>0</v>
      </c>
      <c r="Q528" s="148"/>
      <c r="R528" s="148"/>
      <c r="S528" s="149"/>
      <c r="T528" s="147">
        <f>SUMIF(Balances!$A$5:$A$313,$A528,Balances!$R$5:$R$313)-SUMIF(Funding!$A$6:$A$294,$A528,Funding!$F$6:$F$294)</f>
        <v>0</v>
      </c>
      <c r="U528" s="148"/>
      <c r="V528" s="148"/>
      <c r="W528" s="149"/>
      <c r="X528" s="147">
        <f>SUMIF(Balances!$A$7:$A$313,$A528,Balances!$S$7:$S$313)</f>
        <v>0</v>
      </c>
      <c r="Y528" s="148"/>
      <c r="Z528" s="148"/>
      <c r="AA528" s="149"/>
      <c r="AB528" s="147">
        <f>SUMIF(Balances!$A$7:$A$313,$A528,Balances!$T$7:$T$313)</f>
        <v>0</v>
      </c>
      <c r="AC528" s="148"/>
      <c r="AD528" s="148"/>
      <c r="AE528" s="149"/>
      <c r="AF528" s="147"/>
      <c r="AG528" s="148"/>
      <c r="AH528" s="148"/>
      <c r="AI528" s="149"/>
      <c r="AJ528" s="147">
        <f t="array" ref="AJ528">SUM(IF('SAP report test'!$A$2:$A$2298=$A528,IF('SAP report test'!$D$2:$D$2298="CI03",'SAP report test'!$N$2:$N$2298)))+SUMIF(Balances!$A$7:$A$313,$A528,Balances!$V$7:$V$313)</f>
        <v>0</v>
      </c>
      <c r="AK528" s="148"/>
      <c r="AL528" s="148"/>
      <c r="AM528" s="149"/>
      <c r="AN528" s="147">
        <f>SUMIF(Balances!$A$5:$A$313,$A528,Balances!$O$5:$O$313)-SUMIF(Funding!$A$6:$A$294,$A528,Funding!$K$6:$K$294)</f>
        <v>0</v>
      </c>
      <c r="AO528" s="148"/>
      <c r="AP528" s="148"/>
      <c r="AQ528" s="149"/>
      <c r="AS528" s="23">
        <f>SUM(D528:AQ529)</f>
        <v>0</v>
      </c>
      <c r="AT528" s="42"/>
      <c r="AU528" s="23">
        <f>SUM(AS528:AT528)</f>
        <v>0</v>
      </c>
      <c r="AW528" s="23">
        <f>SUM(AN528:AQ529)</f>
        <v>0</v>
      </c>
      <c r="AX528" s="23">
        <f>SUM(H528:K529)</f>
        <v>0</v>
      </c>
      <c r="AY528" s="23">
        <f>SUM(L528:O529)</f>
        <v>0</v>
      </c>
      <c r="AZ528" s="23">
        <f>SUM(P528:S529)</f>
        <v>0</v>
      </c>
      <c r="BA528" s="23">
        <f>SUM(T528:W529)</f>
        <v>0</v>
      </c>
      <c r="BB528" s="23">
        <f>SUM(X528:AA529)</f>
        <v>0</v>
      </c>
      <c r="BC528" s="23">
        <f>SUM(AB528:AE529)</f>
        <v>0</v>
      </c>
      <c r="BD528" s="23">
        <f>SUM(AF528:AI529)</f>
        <v>0</v>
      </c>
      <c r="BE528" s="23">
        <f>SUM(AJ528:AM529)</f>
        <v>0</v>
      </c>
      <c r="BF528" s="23">
        <f>SUM(AW528:BE528)</f>
        <v>0</v>
      </c>
      <c r="BG528" s="23">
        <f>SUM(AS528-BF528)</f>
        <v>0</v>
      </c>
      <c r="BH528" s="23">
        <f>SUM(AW528:BD528)</f>
        <v>0</v>
      </c>
      <c r="BJ528" s="23">
        <f t="shared" si="214"/>
        <v>0</v>
      </c>
      <c r="BK528" s="23">
        <f t="shared" si="215"/>
        <v>0</v>
      </c>
      <c r="BL528" s="23">
        <f t="shared" si="216"/>
        <v>0</v>
      </c>
      <c r="BM528" s="23">
        <f t="shared" si="217"/>
        <v>0</v>
      </c>
      <c r="BN528" s="23">
        <f t="shared" si="218"/>
        <v>0</v>
      </c>
      <c r="BO528" s="23">
        <f t="shared" si="219"/>
        <v>0</v>
      </c>
      <c r="BP528" s="23">
        <f t="shared" si="220"/>
        <v>0</v>
      </c>
      <c r="BQ528" s="23">
        <f t="shared" si="221"/>
        <v>0</v>
      </c>
      <c r="BR528" s="23">
        <f t="shared" si="233"/>
        <v>0</v>
      </c>
      <c r="BS528" s="23">
        <f t="shared" si="234"/>
        <v>0</v>
      </c>
      <c r="BT528" s="23">
        <f t="shared" si="235"/>
        <v>0</v>
      </c>
      <c r="BX528" s="73">
        <v>4120</v>
      </c>
      <c r="BY528" s="25" t="s">
        <v>897</v>
      </c>
      <c r="BZ528" s="23">
        <f t="shared" si="222"/>
        <v>0</v>
      </c>
      <c r="CA528" s="130">
        <f t="shared" si="223"/>
        <v>0</v>
      </c>
      <c r="CB528" s="156">
        <f t="shared" si="224"/>
        <v>0</v>
      </c>
      <c r="CC528" s="156">
        <f t="shared" si="225"/>
        <v>0</v>
      </c>
      <c r="CD528" s="156">
        <f t="shared" si="226"/>
        <v>0</v>
      </c>
      <c r="CE528" s="156">
        <f t="shared" si="227"/>
        <v>0</v>
      </c>
      <c r="CG528" s="156">
        <f t="shared" si="228"/>
        <v>0</v>
      </c>
      <c r="CH528" s="156">
        <f t="shared" si="229"/>
        <v>0</v>
      </c>
      <c r="CJ528" s="204" t="str">
        <f t="shared" si="230"/>
        <v>ok</v>
      </c>
      <c r="CK528" s="205">
        <f t="shared" si="212"/>
        <v>0</v>
      </c>
      <c r="CL528">
        <f t="shared" si="236"/>
        <v>0</v>
      </c>
      <c r="CN528" s="216">
        <f t="shared" si="231"/>
        <v>0</v>
      </c>
      <c r="CO528" s="216">
        <f t="shared" si="232"/>
        <v>0</v>
      </c>
      <c r="CP528" s="216">
        <f t="shared" si="211"/>
        <v>0</v>
      </c>
      <c r="CQ528" s="156">
        <f t="shared" si="213"/>
        <v>0</v>
      </c>
    </row>
    <row r="529" spans="1:95" x14ac:dyDescent="0.2">
      <c r="A529" s="73">
        <v>4120</v>
      </c>
      <c r="B529" s="25" t="s">
        <v>897</v>
      </c>
      <c r="C529" s="25" t="s">
        <v>703</v>
      </c>
      <c r="D529" s="78">
        <f t="array" ref="D529">SUM(IF('SAP report test'!$A$2:$A$2298=$A529,IF('SAP report test'!$D$2:$D$2298=D$3,'SAP report test'!$N$2:$N$2298)))-SUM(H529,L529,P529,T529,X529,AB529,AF529,AJ529,AN529)</f>
        <v>0</v>
      </c>
      <c r="E529" s="78">
        <f t="array" ref="E529">SUM(IF('SAP report test'!$A$2:$A$2298=$A529,IF('SAP report test'!$D$2:$D$2298=E$3,'SAP report test'!$N$2:$N$2298)))-SUM(I529,M529,Q529,U529,Y529,AC529,AG529,AK529,AO529)</f>
        <v>0</v>
      </c>
      <c r="F529" s="78">
        <f t="array" ref="F529">SUM(IF('SAP report test'!$A$2:$A$2298=$A529,IF('SAP report test'!$D$2:$D$2298=F$3,'SAP report test'!$N$2:$N$2298)))-SUM(J529,N529,R529,V529,Z529,AD529,AH529,AL529,AP529)</f>
        <v>0</v>
      </c>
      <c r="G529" s="78">
        <f t="array" ref="G529">SUM(IF('SAP report test'!$A$2:$A$2298=$A529,IF('SAP report test'!$D$2:$D$2298=G$3,'SAP report test'!$N$2:$N$2298)))-SUM(K529,O529,S529,W529,AA529,AE529,AI529,AM529,AQ529)</f>
        <v>0</v>
      </c>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S529" s="23"/>
      <c r="AT529" s="42"/>
      <c r="BJ529" s="23">
        <f t="shared" si="214"/>
        <v>0</v>
      </c>
      <c r="BK529" s="23">
        <f t="shared" si="215"/>
        <v>0</v>
      </c>
      <c r="BL529" s="23">
        <f t="shared" si="216"/>
        <v>0</v>
      </c>
      <c r="BM529" s="23">
        <f t="shared" si="217"/>
        <v>0</v>
      </c>
      <c r="BN529" s="23">
        <f t="shared" si="218"/>
        <v>0</v>
      </c>
      <c r="BO529" s="23">
        <f t="shared" si="219"/>
        <v>0</v>
      </c>
      <c r="BP529" s="23">
        <f t="shared" si="220"/>
        <v>0</v>
      </c>
      <c r="BQ529" s="23">
        <f t="shared" si="221"/>
        <v>0</v>
      </c>
      <c r="BR529" s="23">
        <f t="shared" si="233"/>
        <v>0</v>
      </c>
      <c r="BS529" s="23">
        <f t="shared" si="234"/>
        <v>0</v>
      </c>
      <c r="BT529" s="23">
        <f t="shared" si="235"/>
        <v>0</v>
      </c>
      <c r="BX529" s="73">
        <v>4120</v>
      </c>
      <c r="BY529" s="25" t="s">
        <v>897</v>
      </c>
      <c r="BZ529" s="23">
        <f t="shared" si="222"/>
        <v>0</v>
      </c>
      <c r="CA529" s="130">
        <f t="shared" si="223"/>
        <v>0</v>
      </c>
      <c r="CB529" s="156">
        <f t="shared" si="224"/>
        <v>0</v>
      </c>
      <c r="CC529" s="156">
        <f t="shared" si="225"/>
        <v>0</v>
      </c>
      <c r="CD529" s="156">
        <f t="shared" si="226"/>
        <v>0</v>
      </c>
      <c r="CE529" s="156">
        <f t="shared" si="227"/>
        <v>0</v>
      </c>
      <c r="CG529" s="156">
        <f t="shared" si="228"/>
        <v>0</v>
      </c>
      <c r="CH529" s="156">
        <f t="shared" si="229"/>
        <v>0</v>
      </c>
      <c r="CJ529" s="204" t="str">
        <f t="shared" si="230"/>
        <v>ok</v>
      </c>
      <c r="CK529" s="205">
        <f t="shared" si="212"/>
        <v>0</v>
      </c>
      <c r="CL529">
        <f t="shared" si="236"/>
        <v>0</v>
      </c>
      <c r="CN529" s="216">
        <f t="shared" si="231"/>
        <v>0</v>
      </c>
      <c r="CO529" s="216">
        <f t="shared" si="232"/>
        <v>0</v>
      </c>
      <c r="CP529" s="216">
        <f t="shared" si="211"/>
        <v>0</v>
      </c>
      <c r="CQ529" s="156">
        <f t="shared" si="213"/>
        <v>0</v>
      </c>
    </row>
    <row r="530" spans="1:95" x14ac:dyDescent="0.2">
      <c r="A530" s="73">
        <v>4125</v>
      </c>
      <c r="B530" s="25" t="s">
        <v>898</v>
      </c>
      <c r="C530" s="25" t="s">
        <v>702</v>
      </c>
      <c r="D530" s="78"/>
      <c r="E530" s="78"/>
      <c r="F530" s="78"/>
      <c r="G530" s="78"/>
      <c r="H530" s="147">
        <f t="array" ref="H530">SUM(IF('SAP report test'!$A$2:$A$2298=$A530,IF('SAP report test'!$D$2:$D$2298="CI04",'SAP report test'!$N$2:$N$2298)))</f>
        <v>0</v>
      </c>
      <c r="I530" s="148"/>
      <c r="J530" s="148"/>
      <c r="K530" s="149"/>
      <c r="L530" s="147">
        <f>SUMIF(Balances!$A$5:$A$313,$A530,Balances!$P$5:$P$313)-SUMIF(Funding!$A$6:$A$294,$A530,Funding!$D$6:$D$294)</f>
        <v>0</v>
      </c>
      <c r="M530" s="148"/>
      <c r="N530" s="148"/>
      <c r="O530" s="149"/>
      <c r="P530" s="147">
        <f>SUMIF(Balances!$A$5:$A$313,$A530,Balances!$Q$5:$Q$313)-SUMIF(Funding!$A$6:$A$294,$A530,Funding!$E$6:$E$294)</f>
        <v>0</v>
      </c>
      <c r="Q530" s="148"/>
      <c r="R530" s="148"/>
      <c r="S530" s="149"/>
      <c r="T530" s="147">
        <f>SUMIF(Balances!$A$5:$A$313,$A530,Balances!$R$5:$R$313)-SUMIF(Funding!$A$6:$A$294,$A530,Funding!$F$6:$F$294)</f>
        <v>0</v>
      </c>
      <c r="U530" s="148"/>
      <c r="V530" s="148"/>
      <c r="W530" s="149"/>
      <c r="X530" s="147">
        <f>SUMIF(Balances!$A$7:$A$313,$A530,Balances!$S$7:$S$313)</f>
        <v>0</v>
      </c>
      <c r="Y530" s="148"/>
      <c r="Z530" s="148"/>
      <c r="AA530" s="149"/>
      <c r="AB530" s="147">
        <f>SUMIF(Balances!$A$7:$A$313,$A530,Balances!$T$7:$T$313)</f>
        <v>0</v>
      </c>
      <c r="AC530" s="148"/>
      <c r="AD530" s="148"/>
      <c r="AE530" s="149"/>
      <c r="AF530" s="147"/>
      <c r="AG530" s="148"/>
      <c r="AH530" s="148"/>
      <c r="AI530" s="149"/>
      <c r="AJ530" s="147">
        <f t="array" ref="AJ530">SUM(IF('SAP report test'!$A$2:$A$2298=$A530,IF('SAP report test'!$D$2:$D$2298="CI03",'SAP report test'!$N$2:$N$2298)))+SUMIF(Balances!$A$7:$A$313,$A530,Balances!$V$7:$V$313)</f>
        <v>0</v>
      </c>
      <c r="AK530" s="148"/>
      <c r="AL530" s="148"/>
      <c r="AM530" s="149"/>
      <c r="AN530" s="147">
        <f>SUMIF(Balances!$A$5:$A$313,$A530,Balances!$O$5:$O$313)-SUMIF(Funding!$A$6:$A$294,$A530,Funding!$K$6:$K$294)</f>
        <v>0</v>
      </c>
      <c r="AO530" s="148"/>
      <c r="AP530" s="148"/>
      <c r="AQ530" s="149"/>
      <c r="AS530" s="23">
        <f>SUM(D530:AQ531)</f>
        <v>0</v>
      </c>
      <c r="AT530" s="42"/>
      <c r="AU530" s="23">
        <f>SUM(AS530:AT530)</f>
        <v>0</v>
      </c>
      <c r="AW530" s="23">
        <f>SUM(AN530:AQ531)</f>
        <v>0</v>
      </c>
      <c r="AX530" s="23">
        <f>SUM(H530:K531)</f>
        <v>0</v>
      </c>
      <c r="AY530" s="23">
        <f>SUM(L530:O531)</f>
        <v>0</v>
      </c>
      <c r="AZ530" s="23">
        <f>SUM(P530:S531)</f>
        <v>0</v>
      </c>
      <c r="BA530" s="23">
        <f>SUM(T530:W531)</f>
        <v>0</v>
      </c>
      <c r="BB530" s="23">
        <f>SUM(X530:AA531)</f>
        <v>0</v>
      </c>
      <c r="BC530" s="23">
        <f>SUM(AB530:AE531)</f>
        <v>0</v>
      </c>
      <c r="BD530" s="23">
        <f>SUM(AF530:AI531)</f>
        <v>0</v>
      </c>
      <c r="BE530" s="23">
        <f>SUM(AJ530:AM531)</f>
        <v>0</v>
      </c>
      <c r="BF530" s="23">
        <f>SUM(AW530:BE530)</f>
        <v>0</v>
      </c>
      <c r="BG530" s="23">
        <f>SUM(AS530-BF530)</f>
        <v>0</v>
      </c>
      <c r="BH530" s="23">
        <f>SUM(AW530:BD530)</f>
        <v>0</v>
      </c>
      <c r="BJ530" s="23">
        <f t="shared" si="214"/>
        <v>0</v>
      </c>
      <c r="BK530" s="23">
        <f t="shared" si="215"/>
        <v>0</v>
      </c>
      <c r="BL530" s="23">
        <f t="shared" si="216"/>
        <v>0</v>
      </c>
      <c r="BM530" s="23">
        <f t="shared" si="217"/>
        <v>0</v>
      </c>
      <c r="BN530" s="23">
        <f t="shared" si="218"/>
        <v>0</v>
      </c>
      <c r="BO530" s="23">
        <f t="shared" si="219"/>
        <v>0</v>
      </c>
      <c r="BP530" s="23">
        <f t="shared" si="220"/>
        <v>0</v>
      </c>
      <c r="BQ530" s="23">
        <f t="shared" si="221"/>
        <v>0</v>
      </c>
      <c r="BR530" s="23">
        <f t="shared" si="233"/>
        <v>0</v>
      </c>
      <c r="BS530" s="23">
        <f t="shared" si="234"/>
        <v>0</v>
      </c>
      <c r="BT530" s="23">
        <f t="shared" si="235"/>
        <v>0</v>
      </c>
      <c r="BX530" s="73">
        <v>4125</v>
      </c>
      <c r="BY530" s="25" t="s">
        <v>898</v>
      </c>
      <c r="BZ530" s="23">
        <f t="shared" si="222"/>
        <v>0</v>
      </c>
      <c r="CA530" s="130">
        <f t="shared" si="223"/>
        <v>0</v>
      </c>
      <c r="CB530" s="156">
        <f t="shared" si="224"/>
        <v>0</v>
      </c>
      <c r="CC530" s="156">
        <f t="shared" si="225"/>
        <v>0</v>
      </c>
      <c r="CD530" s="156">
        <f t="shared" si="226"/>
        <v>0</v>
      </c>
      <c r="CE530" s="156">
        <f t="shared" si="227"/>
        <v>0</v>
      </c>
      <c r="CG530" s="156">
        <f t="shared" si="228"/>
        <v>0</v>
      </c>
      <c r="CH530" s="156">
        <f t="shared" si="229"/>
        <v>0</v>
      </c>
      <c r="CJ530" s="204" t="str">
        <f t="shared" si="230"/>
        <v>ok</v>
      </c>
      <c r="CK530" s="205">
        <f t="shared" si="212"/>
        <v>0</v>
      </c>
      <c r="CL530">
        <f t="shared" si="236"/>
        <v>0</v>
      </c>
      <c r="CN530" s="216">
        <f t="shared" si="231"/>
        <v>0</v>
      </c>
      <c r="CO530" s="216">
        <f t="shared" si="232"/>
        <v>0</v>
      </c>
      <c r="CP530" s="216">
        <f t="shared" si="211"/>
        <v>0</v>
      </c>
      <c r="CQ530" s="156">
        <f t="shared" si="213"/>
        <v>0</v>
      </c>
    </row>
    <row r="531" spans="1:95" x14ac:dyDescent="0.2">
      <c r="A531" s="73">
        <v>4125</v>
      </c>
      <c r="B531" s="25" t="s">
        <v>898</v>
      </c>
      <c r="C531" s="25" t="s">
        <v>703</v>
      </c>
      <c r="D531" s="78">
        <f t="array" ref="D531">SUM(IF('SAP report test'!$A$2:$A$2298=$A531,IF('SAP report test'!$D$2:$D$2298=D$3,'SAP report test'!$N$2:$N$2298)))-SUM(H531,L531,P531,T531,X531,AB531,AF531,AJ531,AN531)</f>
        <v>0</v>
      </c>
      <c r="E531" s="78">
        <f t="array" ref="E531">SUM(IF('SAP report test'!$A$2:$A$2298=$A531,IF('SAP report test'!$D$2:$D$2298=E$3,'SAP report test'!$N$2:$N$2298)))-SUM(I531,M531,Q531,U531,Y531,AC531,AG531,AK531,AO531)</f>
        <v>0</v>
      </c>
      <c r="F531" s="78">
        <f t="array" ref="F531">SUM(IF('SAP report test'!$A$2:$A$2298=$A531,IF('SAP report test'!$D$2:$D$2298=F$3,'SAP report test'!$N$2:$N$2298)))-SUM(J531,N531,R531,V531,Z531,AD531,AH531,AL531,AP531)</f>
        <v>0</v>
      </c>
      <c r="G531" s="78">
        <f t="array" ref="G531">SUM(IF('SAP report test'!$A$2:$A$2298=$A531,IF('SAP report test'!$D$2:$D$2298=G$3,'SAP report test'!$N$2:$N$2298)))-SUM(K531,O531,S531,W531,AA531,AE531,AI531,AM531,AQ531)</f>
        <v>0</v>
      </c>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S531" s="23"/>
      <c r="AT531" s="42"/>
      <c r="BJ531" s="23">
        <f t="shared" si="214"/>
        <v>0</v>
      </c>
      <c r="BK531" s="23">
        <f t="shared" si="215"/>
        <v>0</v>
      </c>
      <c r="BL531" s="23">
        <f t="shared" si="216"/>
        <v>0</v>
      </c>
      <c r="BM531" s="23">
        <f t="shared" si="217"/>
        <v>0</v>
      </c>
      <c r="BN531" s="23">
        <f t="shared" si="218"/>
        <v>0</v>
      </c>
      <c r="BO531" s="23">
        <f t="shared" si="219"/>
        <v>0</v>
      </c>
      <c r="BP531" s="23">
        <f t="shared" si="220"/>
        <v>0</v>
      </c>
      <c r="BQ531" s="23">
        <f t="shared" si="221"/>
        <v>0</v>
      </c>
      <c r="BR531" s="23">
        <f t="shared" si="233"/>
        <v>0</v>
      </c>
      <c r="BS531" s="23">
        <f t="shared" si="234"/>
        <v>0</v>
      </c>
      <c r="BT531" s="23">
        <f t="shared" si="235"/>
        <v>0</v>
      </c>
      <c r="BX531" s="73">
        <v>4125</v>
      </c>
      <c r="BY531" s="25" t="s">
        <v>898</v>
      </c>
      <c r="BZ531" s="23">
        <f t="shared" si="222"/>
        <v>0</v>
      </c>
      <c r="CA531" s="130">
        <f t="shared" si="223"/>
        <v>0</v>
      </c>
      <c r="CB531" s="156">
        <f t="shared" si="224"/>
        <v>0</v>
      </c>
      <c r="CC531" s="156">
        <f t="shared" si="225"/>
        <v>0</v>
      </c>
      <c r="CD531" s="156">
        <f t="shared" si="226"/>
        <v>0</v>
      </c>
      <c r="CE531" s="156">
        <f t="shared" si="227"/>
        <v>0</v>
      </c>
      <c r="CG531" s="156">
        <f t="shared" si="228"/>
        <v>0</v>
      </c>
      <c r="CH531" s="156">
        <f t="shared" si="229"/>
        <v>0</v>
      </c>
      <c r="CJ531" s="204" t="str">
        <f t="shared" si="230"/>
        <v>ok</v>
      </c>
      <c r="CK531" s="205">
        <f t="shared" si="212"/>
        <v>0</v>
      </c>
      <c r="CL531">
        <f t="shared" si="236"/>
        <v>0</v>
      </c>
      <c r="CN531" s="216">
        <f t="shared" si="231"/>
        <v>0</v>
      </c>
      <c r="CO531" s="216">
        <f t="shared" si="232"/>
        <v>0</v>
      </c>
      <c r="CP531" s="216">
        <f t="shared" si="211"/>
        <v>0</v>
      </c>
      <c r="CQ531" s="156">
        <f t="shared" si="213"/>
        <v>0</v>
      </c>
    </row>
    <row r="532" spans="1:95" x14ac:dyDescent="0.2">
      <c r="A532" s="73">
        <v>4126</v>
      </c>
      <c r="B532" s="25" t="s">
        <v>899</v>
      </c>
      <c r="C532" s="25" t="s">
        <v>702</v>
      </c>
      <c r="D532" s="78"/>
      <c r="E532" s="78"/>
      <c r="F532" s="78"/>
      <c r="G532" s="78"/>
      <c r="H532" s="147">
        <f t="array" ref="H532">SUM(IF('SAP report test'!$A$2:$A$2298=$A532,IF('SAP report test'!$D$2:$D$2298="CI04",'SAP report test'!$N$2:$N$2298)))</f>
        <v>0</v>
      </c>
      <c r="I532" s="148"/>
      <c r="J532" s="148"/>
      <c r="K532" s="149"/>
      <c r="L532" s="147">
        <f>SUMIF(Balances!$A$5:$A$313,$A532,Balances!$P$5:$P$313)-SUMIF(Funding!$A$6:$A$294,$A532,Funding!$D$6:$D$294)</f>
        <v>0</v>
      </c>
      <c r="M532" s="148"/>
      <c r="N532" s="148"/>
      <c r="O532" s="149"/>
      <c r="P532" s="147">
        <f>SUMIF(Balances!$A$5:$A$313,$A532,Balances!$Q$5:$Q$313)-SUMIF(Funding!$A$6:$A$294,$A532,Funding!$E$6:$E$294)</f>
        <v>0</v>
      </c>
      <c r="Q532" s="148"/>
      <c r="R532" s="148"/>
      <c r="S532" s="149"/>
      <c r="T532" s="147">
        <f>SUMIF(Balances!$A$5:$A$313,$A532,Balances!$R$5:$R$313)-SUMIF(Funding!$A$6:$A$294,$A532,Funding!$F$6:$F$294)</f>
        <v>0</v>
      </c>
      <c r="U532" s="148"/>
      <c r="V532" s="148"/>
      <c r="W532" s="149"/>
      <c r="X532" s="147">
        <f>SUMIF(Balances!$A$7:$A$313,$A532,Balances!$S$7:$S$313)</f>
        <v>0</v>
      </c>
      <c r="Y532" s="148"/>
      <c r="Z532" s="148"/>
      <c r="AA532" s="149"/>
      <c r="AB532" s="147">
        <f>SUMIF(Balances!$A$7:$A$313,$A532,Balances!$T$7:$T$313)</f>
        <v>0</v>
      </c>
      <c r="AC532" s="148"/>
      <c r="AD532" s="148"/>
      <c r="AE532" s="149"/>
      <c r="AF532" s="147"/>
      <c r="AG532" s="148"/>
      <c r="AH532" s="148"/>
      <c r="AI532" s="149"/>
      <c r="AJ532" s="147">
        <f t="array" ref="AJ532">SUM(IF('SAP report test'!$A$2:$A$2298=$A532,IF('SAP report test'!$D$2:$D$2298="CI03",'SAP report test'!$N$2:$N$2298)))+SUMIF(Balances!$A$7:$A$313,$A532,Balances!$V$7:$V$313)</f>
        <v>0</v>
      </c>
      <c r="AK532" s="148"/>
      <c r="AL532" s="148"/>
      <c r="AM532" s="149"/>
      <c r="AN532" s="147">
        <f>SUMIF(Balances!$A$5:$A$313,$A532,Balances!$O$5:$O$313)-SUMIF(Funding!$A$6:$A$294,$A532,Funding!$K$6:$K$294)</f>
        <v>0</v>
      </c>
      <c r="AO532" s="148"/>
      <c r="AP532" s="148"/>
      <c r="AQ532" s="149"/>
      <c r="AS532" s="23">
        <f>SUM(D532:AQ533)</f>
        <v>0</v>
      </c>
      <c r="AT532" s="130"/>
      <c r="AU532" s="23">
        <f>SUM(AS532:AT532)</f>
        <v>0</v>
      </c>
      <c r="AW532" s="23">
        <f>SUM(AN532:AQ533)</f>
        <v>0</v>
      </c>
      <c r="AX532" s="23">
        <f>SUM(H532:K533)</f>
        <v>0</v>
      </c>
      <c r="AY532" s="23">
        <f>SUM(L532:O533)</f>
        <v>0</v>
      </c>
      <c r="AZ532" s="23">
        <f>SUM(P532:S533)</f>
        <v>0</v>
      </c>
      <c r="BA532" s="23">
        <f>SUM(T532:W533)</f>
        <v>0</v>
      </c>
      <c r="BB532" s="23">
        <f>SUM(X532:AA533)</f>
        <v>0</v>
      </c>
      <c r="BC532" s="23">
        <f>SUM(AB532:AE533)</f>
        <v>0</v>
      </c>
      <c r="BD532" s="23">
        <f>SUM(AF532:AI533)</f>
        <v>0</v>
      </c>
      <c r="BE532" s="23">
        <f>SUM(AJ532:AM533)</f>
        <v>0</v>
      </c>
      <c r="BF532" s="23">
        <f>SUM(AW532:BE532)</f>
        <v>0</v>
      </c>
      <c r="BG532" s="23">
        <f>SUM(AS532-BF532)</f>
        <v>0</v>
      </c>
      <c r="BH532" s="23">
        <f>SUM(AW532:BD532)</f>
        <v>0</v>
      </c>
      <c r="BJ532" s="23">
        <f t="shared" si="214"/>
        <v>0</v>
      </c>
      <c r="BK532" s="23">
        <f t="shared" si="215"/>
        <v>0</v>
      </c>
      <c r="BL532" s="23">
        <f t="shared" si="216"/>
        <v>0</v>
      </c>
      <c r="BM532" s="23">
        <f t="shared" si="217"/>
        <v>0</v>
      </c>
      <c r="BN532" s="23">
        <f t="shared" si="218"/>
        <v>0</v>
      </c>
      <c r="BO532" s="23">
        <f t="shared" si="219"/>
        <v>0</v>
      </c>
      <c r="BP532" s="23">
        <f t="shared" si="220"/>
        <v>0</v>
      </c>
      <c r="BQ532" s="23">
        <f t="shared" si="221"/>
        <v>0</v>
      </c>
      <c r="BR532" s="23">
        <f t="shared" si="233"/>
        <v>0</v>
      </c>
      <c r="BS532" s="23">
        <f t="shared" si="234"/>
        <v>0</v>
      </c>
      <c r="BT532" s="23">
        <f t="shared" si="235"/>
        <v>0</v>
      </c>
      <c r="BX532" s="73">
        <v>4126</v>
      </c>
      <c r="BY532" s="25" t="s">
        <v>899</v>
      </c>
      <c r="BZ532" s="23">
        <f t="shared" si="222"/>
        <v>0</v>
      </c>
      <c r="CA532" s="130">
        <f t="shared" si="223"/>
        <v>0</v>
      </c>
      <c r="CB532" s="156">
        <f t="shared" si="224"/>
        <v>0</v>
      </c>
      <c r="CC532" s="156">
        <f t="shared" si="225"/>
        <v>0</v>
      </c>
      <c r="CD532" s="156">
        <f t="shared" si="226"/>
        <v>0</v>
      </c>
      <c r="CE532" s="156">
        <f t="shared" si="227"/>
        <v>0</v>
      </c>
      <c r="CG532" s="156">
        <f t="shared" si="228"/>
        <v>0</v>
      </c>
      <c r="CH532" s="156">
        <f t="shared" si="229"/>
        <v>0</v>
      </c>
      <c r="CJ532" s="204" t="str">
        <f t="shared" si="230"/>
        <v>ok</v>
      </c>
      <c r="CK532" s="205">
        <f t="shared" si="212"/>
        <v>0</v>
      </c>
      <c r="CL532">
        <f t="shared" si="236"/>
        <v>0</v>
      </c>
      <c r="CN532" s="216">
        <f t="shared" si="231"/>
        <v>0</v>
      </c>
      <c r="CO532" s="216">
        <f t="shared" si="232"/>
        <v>0</v>
      </c>
      <c r="CP532" s="216">
        <f t="shared" si="211"/>
        <v>0</v>
      </c>
      <c r="CQ532" s="156">
        <f t="shared" si="213"/>
        <v>0</v>
      </c>
    </row>
    <row r="533" spans="1:95" x14ac:dyDescent="0.2">
      <c r="A533" s="73">
        <v>4126</v>
      </c>
      <c r="B533" s="25" t="s">
        <v>899</v>
      </c>
      <c r="C533" s="25" t="s">
        <v>703</v>
      </c>
      <c r="D533" s="78">
        <f t="array" ref="D533">SUM(IF('SAP report test'!$A$2:$A$2298=$A533,IF('SAP report test'!$D$2:$D$2298=D$3,'SAP report test'!$N$2:$N$2298)))-SUM(H533,L533,P533,T533,X533,AB533,AF533,AJ533,AN533)</f>
        <v>0</v>
      </c>
      <c r="E533" s="78">
        <f t="array" ref="E533">SUM(IF('SAP report test'!$A$2:$A$2298=$A533,IF('SAP report test'!$D$2:$D$2298=E$3,'SAP report test'!$N$2:$N$2298)))-SUM(I533,M533,Q533,U533,Y533,AC533,AG533,AK533,AO533)</f>
        <v>0</v>
      </c>
      <c r="F533" s="78">
        <f t="array" ref="F533">SUM(IF('SAP report test'!$A$2:$A$2298=$A533,IF('SAP report test'!$D$2:$D$2298=F$3,'SAP report test'!$N$2:$N$2298)))-SUM(J533,N533,R533,V533,Z533,AD533,AH533,AL533,AP533)</f>
        <v>0</v>
      </c>
      <c r="G533" s="78">
        <f t="array" ref="G533">SUM(IF('SAP report test'!$A$2:$A$2298=$A533,IF('SAP report test'!$D$2:$D$2298=G$3,'SAP report test'!$N$2:$N$2298)))-SUM(K533,O533,S533,W533,AA533,AE533,AI533,AM533,AQ533)</f>
        <v>0</v>
      </c>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S533" s="23"/>
      <c r="AT533" s="42"/>
      <c r="BJ533" s="23">
        <f t="shared" si="214"/>
        <v>0</v>
      </c>
      <c r="BK533" s="23">
        <f t="shared" si="215"/>
        <v>0</v>
      </c>
      <c r="BL533" s="23">
        <f t="shared" si="216"/>
        <v>0</v>
      </c>
      <c r="BM533" s="23">
        <f t="shared" si="217"/>
        <v>0</v>
      </c>
      <c r="BN533" s="23">
        <f t="shared" si="218"/>
        <v>0</v>
      </c>
      <c r="BO533" s="23">
        <f t="shared" si="219"/>
        <v>0</v>
      </c>
      <c r="BP533" s="23">
        <f t="shared" si="220"/>
        <v>0</v>
      </c>
      <c r="BQ533" s="23">
        <f t="shared" si="221"/>
        <v>0</v>
      </c>
      <c r="BR533" s="23">
        <f t="shared" si="233"/>
        <v>0</v>
      </c>
      <c r="BS533" s="23">
        <f t="shared" si="234"/>
        <v>0</v>
      </c>
      <c r="BT533" s="23">
        <f t="shared" si="235"/>
        <v>0</v>
      </c>
      <c r="BX533" s="73">
        <v>4126</v>
      </c>
      <c r="BY533" s="25" t="s">
        <v>899</v>
      </c>
      <c r="BZ533" s="23">
        <f t="shared" si="222"/>
        <v>0</v>
      </c>
      <c r="CA533" s="130">
        <f t="shared" si="223"/>
        <v>0</v>
      </c>
      <c r="CB533" s="156">
        <f t="shared" si="224"/>
        <v>0</v>
      </c>
      <c r="CC533" s="156">
        <f t="shared" si="225"/>
        <v>0</v>
      </c>
      <c r="CD533" s="156">
        <f t="shared" si="226"/>
        <v>0</v>
      </c>
      <c r="CE533" s="156">
        <f t="shared" si="227"/>
        <v>0</v>
      </c>
      <c r="CG533" s="156">
        <f t="shared" si="228"/>
        <v>0</v>
      </c>
      <c r="CH533" s="156">
        <f t="shared" si="229"/>
        <v>0</v>
      </c>
      <c r="CJ533" s="204" t="str">
        <f t="shared" si="230"/>
        <v>ok</v>
      </c>
      <c r="CK533" s="205">
        <f t="shared" si="212"/>
        <v>0</v>
      </c>
      <c r="CL533">
        <f t="shared" si="236"/>
        <v>0</v>
      </c>
      <c r="CN533" s="216">
        <f t="shared" si="231"/>
        <v>0</v>
      </c>
      <c r="CO533" s="216">
        <f t="shared" si="232"/>
        <v>0</v>
      </c>
      <c r="CP533" s="216">
        <f t="shared" si="211"/>
        <v>0</v>
      </c>
      <c r="CQ533" s="156">
        <f t="shared" si="213"/>
        <v>0</v>
      </c>
    </row>
    <row r="534" spans="1:95" x14ac:dyDescent="0.2">
      <c r="A534" s="73">
        <v>4127</v>
      </c>
      <c r="B534" s="25" t="s">
        <v>900</v>
      </c>
      <c r="C534" s="25" t="s">
        <v>702</v>
      </c>
      <c r="D534" s="78"/>
      <c r="E534" s="78"/>
      <c r="F534" s="78"/>
      <c r="G534" s="78"/>
      <c r="H534" s="147">
        <f t="array" ref="H534">SUM(IF('SAP report test'!$A$2:$A$2298=$A534,IF('SAP report test'!$D$2:$D$2298="CI04",'SAP report test'!$N$2:$N$2298)))</f>
        <v>0</v>
      </c>
      <c r="I534" s="148"/>
      <c r="J534" s="148"/>
      <c r="K534" s="149"/>
      <c r="L534" s="147">
        <f>SUMIF(Balances!$A$5:$A$313,$A534,Balances!$P$5:$P$313)-SUMIF(Funding!$A$6:$A$294,$A534,Funding!$D$6:$D$294)</f>
        <v>0</v>
      </c>
      <c r="M534" s="148"/>
      <c r="N534" s="148"/>
      <c r="O534" s="149"/>
      <c r="P534" s="147">
        <f>SUMIF(Balances!$A$5:$A$313,$A534,Balances!$Q$5:$Q$313)-SUMIF(Funding!$A$6:$A$294,$A534,Funding!$E$6:$E$294)</f>
        <v>0</v>
      </c>
      <c r="Q534" s="148"/>
      <c r="R534" s="148"/>
      <c r="S534" s="149"/>
      <c r="T534" s="147">
        <f>SUMIF(Balances!$A$5:$A$313,$A534,Balances!$R$5:$R$313)-SUMIF(Funding!$A$6:$A$294,$A534,Funding!$F$6:$F$294)</f>
        <v>0</v>
      </c>
      <c r="U534" s="148"/>
      <c r="V534" s="148"/>
      <c r="W534" s="149"/>
      <c r="X534" s="147">
        <f>SUMIF(Balances!$A$7:$A$313,$A534,Balances!$S$7:$S$313)</f>
        <v>0</v>
      </c>
      <c r="Y534" s="148"/>
      <c r="Z534" s="148"/>
      <c r="AA534" s="149"/>
      <c r="AB534" s="147">
        <f>SUMIF(Balances!$A$7:$A$313,$A534,Balances!$T$7:$T$313)</f>
        <v>0</v>
      </c>
      <c r="AC534" s="148"/>
      <c r="AD534" s="148"/>
      <c r="AE534" s="149"/>
      <c r="AF534" s="147"/>
      <c r="AG534" s="148"/>
      <c r="AH534" s="148"/>
      <c r="AI534" s="149"/>
      <c r="AJ534" s="147">
        <f t="array" ref="AJ534">SUM(IF('SAP report test'!$A$2:$A$2298=$A534,IF('SAP report test'!$D$2:$D$2298="CI03",'SAP report test'!$N$2:$N$2298)))+SUMIF(Balances!$A$7:$A$313,$A534,Balances!$V$7:$V$313)</f>
        <v>0</v>
      </c>
      <c r="AK534" s="148"/>
      <c r="AL534" s="148"/>
      <c r="AM534" s="149"/>
      <c r="AN534" s="147">
        <f>SUMIF(Balances!$A$5:$A$313,$A534,Balances!$O$5:$O$313)-SUMIF(Funding!$A$6:$A$294,$A534,Funding!$K$6:$K$294)</f>
        <v>0</v>
      </c>
      <c r="AO534" s="148"/>
      <c r="AP534" s="148"/>
      <c r="AQ534" s="149"/>
      <c r="AS534" s="23">
        <f>SUM(D534:AQ535)</f>
        <v>0</v>
      </c>
      <c r="AT534" s="42"/>
      <c r="AU534" s="23">
        <f>SUM(AS534:AT534)</f>
        <v>0</v>
      </c>
      <c r="AW534" s="23">
        <f>SUM(AN534:AQ535)</f>
        <v>0</v>
      </c>
      <c r="AX534" s="23">
        <f>SUM(H534:K535)</f>
        <v>0</v>
      </c>
      <c r="AY534" s="23">
        <f>SUM(L534:O535)</f>
        <v>0</v>
      </c>
      <c r="AZ534" s="23">
        <f>SUM(P534:S535)</f>
        <v>0</v>
      </c>
      <c r="BA534" s="23">
        <f>SUM(T534:W535)</f>
        <v>0</v>
      </c>
      <c r="BB534" s="23">
        <f>SUM(X534:AA535)</f>
        <v>0</v>
      </c>
      <c r="BC534" s="23">
        <f>SUM(AB534:AE535)</f>
        <v>0</v>
      </c>
      <c r="BD534" s="23">
        <f>SUM(AF534:AI535)</f>
        <v>0</v>
      </c>
      <c r="BE534" s="23">
        <f>SUM(AJ534:AM535)</f>
        <v>0</v>
      </c>
      <c r="BF534" s="23">
        <f>SUM(AW534:BE534)</f>
        <v>0</v>
      </c>
      <c r="BG534" s="23">
        <f>SUM(AS534-BF534)</f>
        <v>0</v>
      </c>
      <c r="BH534" s="23">
        <f>SUM(AW534:BD534)</f>
        <v>0</v>
      </c>
      <c r="BJ534" s="23">
        <f t="shared" si="214"/>
        <v>0</v>
      </c>
      <c r="BK534" s="23">
        <f t="shared" si="215"/>
        <v>0</v>
      </c>
      <c r="BL534" s="23">
        <f t="shared" si="216"/>
        <v>0</v>
      </c>
      <c r="BM534" s="23">
        <f t="shared" si="217"/>
        <v>0</v>
      </c>
      <c r="BN534" s="23">
        <f t="shared" si="218"/>
        <v>0</v>
      </c>
      <c r="BO534" s="23">
        <f t="shared" si="219"/>
        <v>0</v>
      </c>
      <c r="BP534" s="23">
        <f t="shared" si="220"/>
        <v>0</v>
      </c>
      <c r="BQ534" s="23">
        <f t="shared" si="221"/>
        <v>0</v>
      </c>
      <c r="BR534" s="23">
        <f t="shared" si="233"/>
        <v>0</v>
      </c>
      <c r="BS534" s="23">
        <f t="shared" si="234"/>
        <v>0</v>
      </c>
      <c r="BT534" s="23">
        <f t="shared" si="235"/>
        <v>0</v>
      </c>
      <c r="BX534" s="73">
        <v>4127</v>
      </c>
      <c r="BY534" s="25" t="s">
        <v>900</v>
      </c>
      <c r="BZ534" s="23">
        <f t="shared" si="222"/>
        <v>0</v>
      </c>
      <c r="CA534" s="130">
        <f t="shared" si="223"/>
        <v>0</v>
      </c>
      <c r="CB534" s="156">
        <f t="shared" si="224"/>
        <v>0</v>
      </c>
      <c r="CC534" s="156">
        <f t="shared" si="225"/>
        <v>0</v>
      </c>
      <c r="CD534" s="156">
        <f t="shared" si="226"/>
        <v>0</v>
      </c>
      <c r="CE534" s="156">
        <f t="shared" si="227"/>
        <v>0</v>
      </c>
      <c r="CG534" s="156">
        <f t="shared" si="228"/>
        <v>0</v>
      </c>
      <c r="CH534" s="156">
        <f t="shared" si="229"/>
        <v>0</v>
      </c>
      <c r="CJ534" s="204" t="str">
        <f t="shared" si="230"/>
        <v>ok</v>
      </c>
      <c r="CK534" s="205">
        <f t="shared" si="212"/>
        <v>0</v>
      </c>
      <c r="CL534">
        <f t="shared" si="236"/>
        <v>0</v>
      </c>
      <c r="CN534" s="216">
        <f t="shared" si="231"/>
        <v>0</v>
      </c>
      <c r="CO534" s="216">
        <f t="shared" si="232"/>
        <v>0</v>
      </c>
      <c r="CP534" s="216">
        <f t="shared" si="211"/>
        <v>0</v>
      </c>
      <c r="CQ534" s="156">
        <f t="shared" si="213"/>
        <v>0</v>
      </c>
    </row>
    <row r="535" spans="1:95" x14ac:dyDescent="0.2">
      <c r="A535" s="73">
        <v>4127</v>
      </c>
      <c r="B535" s="25" t="s">
        <v>900</v>
      </c>
      <c r="C535" s="25" t="s">
        <v>703</v>
      </c>
      <c r="D535" s="78">
        <f t="array" ref="D535">SUM(IF('SAP report test'!$A$2:$A$2298=$A535,IF('SAP report test'!$D$2:$D$2298=D$3,'SAP report test'!$N$2:$N$2298)))-SUM(H535,L535,P535,T535,X535,AB535,AF535,AJ535,AN535)</f>
        <v>0</v>
      </c>
      <c r="E535" s="78">
        <f t="array" ref="E535">SUM(IF('SAP report test'!$A$2:$A$2298=$A535,IF('SAP report test'!$D$2:$D$2298=E$3,'SAP report test'!$N$2:$N$2298)))-SUM(I535,M535,Q535,U535,Y535,AC535,AG535,AK535,AO535)</f>
        <v>0</v>
      </c>
      <c r="F535" s="78">
        <f t="array" ref="F535">SUM(IF('SAP report test'!$A$2:$A$2298=$A535,IF('SAP report test'!$D$2:$D$2298=F$3,'SAP report test'!$N$2:$N$2298)))-SUM(J535,N535,R535,V535,Z535,AD535,AH535,AL535,AP535)</f>
        <v>0</v>
      </c>
      <c r="G535" s="78">
        <f t="array" ref="G535">SUM(IF('SAP report test'!$A$2:$A$2298=$A535,IF('SAP report test'!$D$2:$D$2298=G$3,'SAP report test'!$N$2:$N$2298)))-SUM(K535,O535,S535,W535,AA535,AE535,AI535,AM535,AQ535)</f>
        <v>0</v>
      </c>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S535" s="23"/>
      <c r="AT535" s="42"/>
      <c r="BJ535" s="23">
        <f t="shared" si="214"/>
        <v>0</v>
      </c>
      <c r="BK535" s="23">
        <f t="shared" si="215"/>
        <v>0</v>
      </c>
      <c r="BL535" s="23">
        <f t="shared" si="216"/>
        <v>0</v>
      </c>
      <c r="BM535" s="23">
        <f t="shared" si="217"/>
        <v>0</v>
      </c>
      <c r="BN535" s="23">
        <f t="shared" si="218"/>
        <v>0</v>
      </c>
      <c r="BO535" s="23">
        <f t="shared" si="219"/>
        <v>0</v>
      </c>
      <c r="BP535" s="23">
        <f t="shared" si="220"/>
        <v>0</v>
      </c>
      <c r="BQ535" s="23">
        <f t="shared" si="221"/>
        <v>0</v>
      </c>
      <c r="BR535" s="23">
        <f t="shared" si="233"/>
        <v>0</v>
      </c>
      <c r="BS535" s="23">
        <f t="shared" si="234"/>
        <v>0</v>
      </c>
      <c r="BT535" s="23">
        <f t="shared" si="235"/>
        <v>0</v>
      </c>
      <c r="BX535" s="94">
        <v>4127</v>
      </c>
      <c r="BY535" s="93" t="s">
        <v>900</v>
      </c>
      <c r="BZ535" s="23">
        <f t="shared" si="222"/>
        <v>0</v>
      </c>
      <c r="CA535" s="130">
        <f t="shared" si="223"/>
        <v>0</v>
      </c>
      <c r="CB535" s="156">
        <f t="shared" si="224"/>
        <v>0</v>
      </c>
      <c r="CC535" s="156">
        <f t="shared" si="225"/>
        <v>0</v>
      </c>
      <c r="CD535" s="156">
        <f t="shared" si="226"/>
        <v>0</v>
      </c>
      <c r="CE535" s="156">
        <f t="shared" si="227"/>
        <v>0</v>
      </c>
      <c r="CG535" s="156">
        <f t="shared" si="228"/>
        <v>0</v>
      </c>
      <c r="CH535" s="156">
        <f t="shared" si="229"/>
        <v>0</v>
      </c>
      <c r="CJ535" s="204" t="str">
        <f t="shared" si="230"/>
        <v>ok</v>
      </c>
      <c r="CK535" s="205">
        <f t="shared" si="212"/>
        <v>0</v>
      </c>
      <c r="CL535">
        <f t="shared" si="236"/>
        <v>0</v>
      </c>
      <c r="CN535" s="216">
        <f t="shared" si="231"/>
        <v>0</v>
      </c>
      <c r="CO535" s="216">
        <f t="shared" si="232"/>
        <v>0</v>
      </c>
      <c r="CP535" s="216">
        <f t="shared" si="211"/>
        <v>0</v>
      </c>
      <c r="CQ535" s="156">
        <f t="shared" si="213"/>
        <v>0</v>
      </c>
    </row>
    <row r="536" spans="1:95" x14ac:dyDescent="0.2">
      <c r="A536" s="73">
        <v>4128</v>
      </c>
      <c r="B536" s="25" t="s">
        <v>901</v>
      </c>
      <c r="C536" s="25" t="s">
        <v>702</v>
      </c>
      <c r="D536" s="78"/>
      <c r="E536" s="78"/>
      <c r="F536" s="78"/>
      <c r="G536" s="78"/>
      <c r="H536" s="147">
        <f t="array" ref="H536">SUM(IF('SAP report test'!$A$2:$A$2298=$A536,IF('SAP report test'!$D$2:$D$2298="CI04",'SAP report test'!$N$2:$N$2298)))</f>
        <v>0</v>
      </c>
      <c r="I536" s="148"/>
      <c r="J536" s="148"/>
      <c r="K536" s="149"/>
      <c r="L536" s="147">
        <f>SUMIF(Balances!$A$5:$A$313,$A536,Balances!$P$5:$P$313)-SUMIF(Funding!$A$6:$A$294,$A536,Funding!$D$6:$D$294)</f>
        <v>0</v>
      </c>
      <c r="M536" s="148"/>
      <c r="N536" s="148"/>
      <c r="O536" s="149"/>
      <c r="P536" s="147">
        <f>SUMIF(Balances!$A$5:$A$313,$A536,Balances!$Q$5:$Q$313)-SUMIF(Funding!$A$6:$A$294,$A536,Funding!$E$6:$E$294)</f>
        <v>0</v>
      </c>
      <c r="Q536" s="148"/>
      <c r="R536" s="148"/>
      <c r="S536" s="149"/>
      <c r="T536" s="147">
        <f>SUMIF(Balances!$A$5:$A$313,$A536,Balances!$R$5:$R$313)-SUMIF(Funding!$A$6:$A$294,$A536,Funding!$F$6:$F$294)</f>
        <v>0</v>
      </c>
      <c r="U536" s="148"/>
      <c r="V536" s="148"/>
      <c r="W536" s="149"/>
      <c r="X536" s="147">
        <f>SUMIF(Balances!$A$7:$A$313,$A536,Balances!$S$7:$S$313)</f>
        <v>0</v>
      </c>
      <c r="Y536" s="148"/>
      <c r="Z536" s="148"/>
      <c r="AA536" s="149"/>
      <c r="AB536" s="147">
        <f>SUMIF(Balances!$A$7:$A$313,$A536,Balances!$T$7:$T$313)</f>
        <v>0</v>
      </c>
      <c r="AC536" s="148"/>
      <c r="AD536" s="148"/>
      <c r="AE536" s="149"/>
      <c r="AF536" s="147"/>
      <c r="AG536" s="148"/>
      <c r="AH536" s="148"/>
      <c r="AI536" s="149"/>
      <c r="AJ536" s="147">
        <f t="array" ref="AJ536">SUM(IF('SAP report test'!$A$2:$A$2298=$A536,IF('SAP report test'!$D$2:$D$2298="CI03",'SAP report test'!$N$2:$N$2298)))+SUMIF(Balances!$A$7:$A$313,$A536,Balances!$V$7:$V$313)</f>
        <v>0</v>
      </c>
      <c r="AK536" s="148"/>
      <c r="AL536" s="148"/>
      <c r="AM536" s="149"/>
      <c r="AN536" s="147">
        <f>SUMIF(Balances!$A$5:$A$313,$A536,Balances!$O$5:$O$313)-SUMIF(Funding!$A$6:$A$294,$A536,Funding!$K$6:$K$294)</f>
        <v>0</v>
      </c>
      <c r="AO536" s="148"/>
      <c r="AP536" s="148"/>
      <c r="AQ536" s="149"/>
      <c r="AS536" s="23">
        <f>SUM(D536:AQ537)</f>
        <v>0</v>
      </c>
      <c r="AT536" s="42"/>
      <c r="AU536" s="23">
        <f>SUM(AS536:AT536)</f>
        <v>0</v>
      </c>
      <c r="AW536" s="23">
        <f>SUM(AN536:AQ537)</f>
        <v>0</v>
      </c>
      <c r="AX536" s="23">
        <f>SUM(H536:K537)</f>
        <v>0</v>
      </c>
      <c r="AY536" s="23">
        <f>SUM(L536:O537)</f>
        <v>0</v>
      </c>
      <c r="AZ536" s="23">
        <f>SUM(P536:S537)</f>
        <v>0</v>
      </c>
      <c r="BA536" s="23">
        <f>SUM(T536:W537)</f>
        <v>0</v>
      </c>
      <c r="BB536" s="23">
        <f>SUM(X536:AA537)</f>
        <v>0</v>
      </c>
      <c r="BC536" s="23">
        <f>SUM(AB536:AE537)</f>
        <v>0</v>
      </c>
      <c r="BD536" s="23">
        <f>SUM(AF536:AI537)</f>
        <v>0</v>
      </c>
      <c r="BE536" s="23">
        <f>SUM(AJ536:AM537)</f>
        <v>0</v>
      </c>
      <c r="BF536" s="23">
        <f>SUM(AW536:BE536)</f>
        <v>0</v>
      </c>
      <c r="BG536" s="23">
        <f>SUM(AS536-BF536)</f>
        <v>0</v>
      </c>
      <c r="BH536" s="23">
        <f>SUM(AW536:BD536)</f>
        <v>0</v>
      </c>
      <c r="BJ536" s="23">
        <f t="shared" si="214"/>
        <v>0</v>
      </c>
      <c r="BK536" s="23">
        <f t="shared" si="215"/>
        <v>0</v>
      </c>
      <c r="BL536" s="23">
        <f t="shared" si="216"/>
        <v>0</v>
      </c>
      <c r="BM536" s="23">
        <f t="shared" si="217"/>
        <v>0</v>
      </c>
      <c r="BN536" s="23">
        <f t="shared" si="218"/>
        <v>0</v>
      </c>
      <c r="BO536" s="23">
        <f t="shared" si="219"/>
        <v>0</v>
      </c>
      <c r="BP536" s="23">
        <f t="shared" si="220"/>
        <v>0</v>
      </c>
      <c r="BQ536" s="23">
        <f t="shared" si="221"/>
        <v>0</v>
      </c>
      <c r="BR536" s="23">
        <f t="shared" si="233"/>
        <v>0</v>
      </c>
      <c r="BS536" s="23">
        <f t="shared" si="234"/>
        <v>0</v>
      </c>
      <c r="BT536" s="23">
        <f t="shared" si="235"/>
        <v>0</v>
      </c>
      <c r="BX536" s="73">
        <v>4128</v>
      </c>
      <c r="BY536" s="25" t="s">
        <v>901</v>
      </c>
      <c r="BZ536" s="23">
        <f t="shared" si="222"/>
        <v>0</v>
      </c>
      <c r="CA536" s="130">
        <f t="shared" si="223"/>
        <v>0</v>
      </c>
      <c r="CB536" s="156">
        <f t="shared" si="224"/>
        <v>0</v>
      </c>
      <c r="CC536" s="156">
        <f t="shared" si="225"/>
        <v>0</v>
      </c>
      <c r="CD536" s="156">
        <f t="shared" si="226"/>
        <v>0</v>
      </c>
      <c r="CE536" s="156">
        <f t="shared" si="227"/>
        <v>0</v>
      </c>
      <c r="CG536" s="156">
        <f t="shared" si="228"/>
        <v>0</v>
      </c>
      <c r="CH536" s="156">
        <f t="shared" si="229"/>
        <v>0</v>
      </c>
      <c r="CJ536" s="204" t="str">
        <f t="shared" si="230"/>
        <v>ok</v>
      </c>
      <c r="CK536" s="205">
        <f t="shared" si="212"/>
        <v>0</v>
      </c>
      <c r="CL536">
        <f t="shared" si="236"/>
        <v>0</v>
      </c>
      <c r="CN536" s="216">
        <f t="shared" si="231"/>
        <v>0</v>
      </c>
      <c r="CO536" s="216">
        <f t="shared" si="232"/>
        <v>0</v>
      </c>
      <c r="CP536" s="216">
        <f t="shared" si="211"/>
        <v>0</v>
      </c>
      <c r="CQ536" s="156">
        <f t="shared" si="213"/>
        <v>0</v>
      </c>
    </row>
    <row r="537" spans="1:95" x14ac:dyDescent="0.2">
      <c r="A537" s="73">
        <v>4128</v>
      </c>
      <c r="B537" s="25" t="s">
        <v>901</v>
      </c>
      <c r="C537" s="25" t="s">
        <v>703</v>
      </c>
      <c r="D537" s="78">
        <f t="array" ref="D537">SUM(IF('SAP report test'!$A$2:$A$2298=$A537,IF('SAP report test'!$D$2:$D$2298=D$3,'SAP report test'!$N$2:$N$2298)))-SUM(H537,L537,P537,T537,X537,AB537,AF537,AJ537,AN537)</f>
        <v>0</v>
      </c>
      <c r="E537" s="78">
        <f t="array" ref="E537">SUM(IF('SAP report test'!$A$2:$A$2298=$A537,IF('SAP report test'!$D$2:$D$2298=E$3,'SAP report test'!$N$2:$N$2298)))-SUM(I537,M537,Q537,U537,Y537,AC537,AG537,AK537,AO537)</f>
        <v>0</v>
      </c>
      <c r="F537" s="78">
        <f t="array" ref="F537">SUM(IF('SAP report test'!$A$2:$A$2298=$A537,IF('SAP report test'!$D$2:$D$2298=F$3,'SAP report test'!$N$2:$N$2298)))-SUM(J537,N537,R537,V537,Z537,AD537,AH537,AL537,AP537)</f>
        <v>0</v>
      </c>
      <c r="G537" s="78">
        <f t="array" ref="G537">SUM(IF('SAP report test'!$A$2:$A$2298=$A537,IF('SAP report test'!$D$2:$D$2298=G$3,'SAP report test'!$N$2:$N$2298)))-SUM(K537,O537,S537,W537,AA537,AE537,AI537,AM537,AQ537)</f>
        <v>0</v>
      </c>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S537" s="23"/>
      <c r="AT537" s="42"/>
      <c r="BJ537" s="23">
        <f t="shared" si="214"/>
        <v>0</v>
      </c>
      <c r="BK537" s="23">
        <f t="shared" si="215"/>
        <v>0</v>
      </c>
      <c r="BL537" s="23">
        <f t="shared" si="216"/>
        <v>0</v>
      </c>
      <c r="BM537" s="23">
        <f t="shared" si="217"/>
        <v>0</v>
      </c>
      <c r="BN537" s="23">
        <f t="shared" si="218"/>
        <v>0</v>
      </c>
      <c r="BO537" s="23">
        <f t="shared" si="219"/>
        <v>0</v>
      </c>
      <c r="BP537" s="23">
        <f t="shared" si="220"/>
        <v>0</v>
      </c>
      <c r="BQ537" s="23">
        <f t="shared" si="221"/>
        <v>0</v>
      </c>
      <c r="BR537" s="23">
        <f t="shared" si="233"/>
        <v>0</v>
      </c>
      <c r="BS537" s="23">
        <f t="shared" si="234"/>
        <v>0</v>
      </c>
      <c r="BT537" s="23">
        <f t="shared" si="235"/>
        <v>0</v>
      </c>
      <c r="BX537" s="73">
        <v>4128</v>
      </c>
      <c r="BY537" s="25" t="s">
        <v>901</v>
      </c>
      <c r="BZ537" s="23">
        <f t="shared" si="222"/>
        <v>0</v>
      </c>
      <c r="CA537" s="130">
        <f t="shared" si="223"/>
        <v>0</v>
      </c>
      <c r="CB537" s="156">
        <f t="shared" si="224"/>
        <v>0</v>
      </c>
      <c r="CC537" s="156">
        <f t="shared" si="225"/>
        <v>0</v>
      </c>
      <c r="CD537" s="156">
        <f t="shared" si="226"/>
        <v>0</v>
      </c>
      <c r="CE537" s="156">
        <f t="shared" si="227"/>
        <v>0</v>
      </c>
      <c r="CG537" s="156">
        <f t="shared" si="228"/>
        <v>0</v>
      </c>
      <c r="CH537" s="156">
        <f t="shared" si="229"/>
        <v>0</v>
      </c>
      <c r="CJ537" s="204" t="str">
        <f t="shared" si="230"/>
        <v>ok</v>
      </c>
      <c r="CK537" s="205">
        <f t="shared" si="212"/>
        <v>0</v>
      </c>
      <c r="CL537">
        <f t="shared" si="236"/>
        <v>0</v>
      </c>
      <c r="CN537" s="216">
        <f t="shared" si="231"/>
        <v>0</v>
      </c>
      <c r="CO537" s="216">
        <f t="shared" si="232"/>
        <v>0</v>
      </c>
      <c r="CP537" s="216">
        <f t="shared" si="211"/>
        <v>0</v>
      </c>
      <c r="CQ537" s="156">
        <f t="shared" si="213"/>
        <v>0</v>
      </c>
    </row>
    <row r="538" spans="1:95" x14ac:dyDescent="0.2">
      <c r="A538" s="73">
        <v>4129</v>
      </c>
      <c r="B538" s="25" t="s">
        <v>902</v>
      </c>
      <c r="C538" s="25" t="s">
        <v>702</v>
      </c>
      <c r="D538" s="78"/>
      <c r="E538" s="78"/>
      <c r="F538" s="78"/>
      <c r="G538" s="78"/>
      <c r="H538" s="147">
        <f t="array" ref="H538">SUM(IF('SAP report test'!$A$2:$A$2298=$A538,IF('SAP report test'!$D$2:$D$2298="CI04",'SAP report test'!$N$2:$N$2298)))</f>
        <v>0</v>
      </c>
      <c r="I538" s="148"/>
      <c r="J538" s="148"/>
      <c r="K538" s="149"/>
      <c r="L538" s="147">
        <f>SUMIF(Balances!$A$5:$A$313,$A538,Balances!$P$5:$P$313)-SUMIF(Funding!$A$6:$A$294,$A538,Funding!$D$6:$D$294)</f>
        <v>0</v>
      </c>
      <c r="M538" s="148"/>
      <c r="N538" s="148"/>
      <c r="O538" s="149"/>
      <c r="P538" s="147">
        <f>SUMIF(Balances!$A$5:$A$313,$A538,Balances!$Q$5:$Q$313)-SUMIF(Funding!$A$6:$A$294,$A538,Funding!$E$6:$E$294)</f>
        <v>0</v>
      </c>
      <c r="Q538" s="148"/>
      <c r="R538" s="148"/>
      <c r="S538" s="149"/>
      <c r="T538" s="147">
        <f>SUMIF(Balances!$A$5:$A$313,$A538,Balances!$R$5:$R$313)-SUMIF(Funding!$A$6:$A$294,$A538,Funding!$F$6:$F$294)</f>
        <v>0</v>
      </c>
      <c r="U538" s="148"/>
      <c r="V538" s="148"/>
      <c r="W538" s="149"/>
      <c r="X538" s="147">
        <f>SUMIF(Balances!$A$7:$A$313,$A538,Balances!$S$7:$S$313)</f>
        <v>0</v>
      </c>
      <c r="Y538" s="148"/>
      <c r="Z538" s="148"/>
      <c r="AA538" s="149"/>
      <c r="AB538" s="147">
        <f>SUMIF(Balances!$A$7:$A$313,$A538,Balances!$T$7:$T$313)</f>
        <v>0</v>
      </c>
      <c r="AC538" s="148"/>
      <c r="AD538" s="148"/>
      <c r="AE538" s="149"/>
      <c r="AF538" s="147"/>
      <c r="AG538" s="148"/>
      <c r="AH538" s="148"/>
      <c r="AI538" s="149"/>
      <c r="AJ538" s="147">
        <f t="array" ref="AJ538">SUM(IF('SAP report test'!$A$2:$A$2298=$A538,IF('SAP report test'!$D$2:$D$2298="CI03",'SAP report test'!$N$2:$N$2298)))+SUMIF(Balances!$A$7:$A$313,$A538,Balances!$V$7:$V$313)</f>
        <v>0</v>
      </c>
      <c r="AK538" s="148"/>
      <c r="AL538" s="148"/>
      <c r="AM538" s="149"/>
      <c r="AN538" s="147">
        <f>SUMIF(Balances!$A$5:$A$313,$A538,Balances!$O$5:$O$313)-SUMIF(Funding!$A$6:$A$294,$A538,Funding!$K$6:$K$294)</f>
        <v>0</v>
      </c>
      <c r="AO538" s="148"/>
      <c r="AP538" s="148"/>
      <c r="AQ538" s="149"/>
      <c r="AS538" s="23">
        <f>SUM(D538:AQ539)</f>
        <v>0</v>
      </c>
      <c r="AT538" s="42"/>
      <c r="AU538" s="23">
        <f>SUM(AS538:AT538)</f>
        <v>0</v>
      </c>
      <c r="AW538" s="23">
        <f>SUM(AN538:AQ539)</f>
        <v>0</v>
      </c>
      <c r="AX538" s="23">
        <f>SUM(H538:K539)</f>
        <v>0</v>
      </c>
      <c r="AY538" s="23">
        <f>SUM(L538:O539)</f>
        <v>0</v>
      </c>
      <c r="AZ538" s="23">
        <f>SUM(P538:S539)</f>
        <v>0</v>
      </c>
      <c r="BA538" s="23">
        <f>SUM(T538:W539)</f>
        <v>0</v>
      </c>
      <c r="BB538" s="23">
        <f>SUM(X538:AA539)</f>
        <v>0</v>
      </c>
      <c r="BC538" s="23">
        <f>SUM(AB538:AE539)</f>
        <v>0</v>
      </c>
      <c r="BD538" s="23">
        <f>SUM(AF538:AI539)</f>
        <v>0</v>
      </c>
      <c r="BE538" s="23">
        <f>SUM(AJ538:AM539)</f>
        <v>0</v>
      </c>
      <c r="BF538" s="23">
        <f>SUM(AW538:BE538)</f>
        <v>0</v>
      </c>
      <c r="BG538" s="23">
        <f>SUM(AS538-BF538)</f>
        <v>0</v>
      </c>
      <c r="BH538" s="23">
        <f>SUM(AW538:BD538)</f>
        <v>0</v>
      </c>
      <c r="BJ538" s="23">
        <f t="shared" si="214"/>
        <v>0</v>
      </c>
      <c r="BK538" s="23">
        <f t="shared" si="215"/>
        <v>0</v>
      </c>
      <c r="BL538" s="23">
        <f t="shared" si="216"/>
        <v>0</v>
      </c>
      <c r="BM538" s="23">
        <f t="shared" si="217"/>
        <v>0</v>
      </c>
      <c r="BN538" s="23">
        <f t="shared" si="218"/>
        <v>0</v>
      </c>
      <c r="BO538" s="23">
        <f t="shared" si="219"/>
        <v>0</v>
      </c>
      <c r="BP538" s="23">
        <f t="shared" si="220"/>
        <v>0</v>
      </c>
      <c r="BQ538" s="23">
        <f t="shared" si="221"/>
        <v>0</v>
      </c>
      <c r="BR538" s="23">
        <f t="shared" si="233"/>
        <v>0</v>
      </c>
      <c r="BS538" s="23">
        <f t="shared" si="234"/>
        <v>0</v>
      </c>
      <c r="BT538" s="23">
        <f t="shared" si="235"/>
        <v>0</v>
      </c>
      <c r="BX538" s="104">
        <v>4129</v>
      </c>
      <c r="BY538" s="105" t="s">
        <v>902</v>
      </c>
      <c r="BZ538" s="23">
        <f t="shared" si="222"/>
        <v>0</v>
      </c>
      <c r="CA538" s="130">
        <f t="shared" si="223"/>
        <v>0</v>
      </c>
      <c r="CB538" s="156">
        <f t="shared" si="224"/>
        <v>0</v>
      </c>
      <c r="CC538" s="156">
        <f t="shared" si="225"/>
        <v>0</v>
      </c>
      <c r="CD538" s="156">
        <f t="shared" si="226"/>
        <v>0</v>
      </c>
      <c r="CE538" s="156">
        <f t="shared" si="227"/>
        <v>0</v>
      </c>
      <c r="CG538" s="156">
        <f t="shared" si="228"/>
        <v>0</v>
      </c>
      <c r="CH538" s="156">
        <f t="shared" si="229"/>
        <v>0</v>
      </c>
      <c r="CJ538" s="204" t="str">
        <f t="shared" si="230"/>
        <v>ok</v>
      </c>
      <c r="CK538" s="205">
        <f t="shared" si="212"/>
        <v>0</v>
      </c>
      <c r="CL538">
        <f t="shared" si="236"/>
        <v>0</v>
      </c>
      <c r="CN538" s="216">
        <f t="shared" si="231"/>
        <v>0</v>
      </c>
      <c r="CO538" s="216">
        <f t="shared" si="232"/>
        <v>0</v>
      </c>
      <c r="CP538" s="216">
        <f t="shared" si="211"/>
        <v>0</v>
      </c>
      <c r="CQ538" s="156">
        <f t="shared" si="213"/>
        <v>0</v>
      </c>
    </row>
    <row r="539" spans="1:95" x14ac:dyDescent="0.2">
      <c r="A539" s="73">
        <v>4129</v>
      </c>
      <c r="B539" s="25" t="s">
        <v>902</v>
      </c>
      <c r="C539" s="25" t="s">
        <v>703</v>
      </c>
      <c r="D539" s="78">
        <f t="array" ref="D539">SUM(IF('SAP report test'!$A$2:$A$2298=$A539,IF('SAP report test'!$D$2:$D$2298=D$3,'SAP report test'!$N$2:$N$2298)))-SUM(H539,L539,P539,T539,X539,AB539,AF539,AJ539,AN539)</f>
        <v>0</v>
      </c>
      <c r="E539" s="78">
        <f t="array" ref="E539">SUM(IF('SAP report test'!$A$2:$A$2298=$A539,IF('SAP report test'!$D$2:$D$2298=E$3,'SAP report test'!$N$2:$N$2298)))-SUM(I539,M539,Q539,U539,Y539,AC539,AG539,AK539,AO539)</f>
        <v>0</v>
      </c>
      <c r="F539" s="78">
        <f t="array" ref="F539">SUM(IF('SAP report test'!$A$2:$A$2298=$A539,IF('SAP report test'!$D$2:$D$2298=F$3,'SAP report test'!$N$2:$N$2298)))-SUM(J539,N539,R539,V539,Z539,AD539,AH539,AL539,AP539)</f>
        <v>0</v>
      </c>
      <c r="G539" s="78">
        <f t="array" ref="G539">SUM(IF('SAP report test'!$A$2:$A$2298=$A539,IF('SAP report test'!$D$2:$D$2298=G$3,'SAP report test'!$N$2:$N$2298)))-SUM(K539,O539,S539,W539,AA539,AE539,AI539,AM539,AQ539)</f>
        <v>0</v>
      </c>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S539" s="23"/>
      <c r="AT539" s="42"/>
      <c r="BJ539" s="23">
        <f t="shared" si="214"/>
        <v>0</v>
      </c>
      <c r="BK539" s="23">
        <f t="shared" si="215"/>
        <v>0</v>
      </c>
      <c r="BL539" s="23">
        <f t="shared" si="216"/>
        <v>0</v>
      </c>
      <c r="BM539" s="23">
        <f t="shared" si="217"/>
        <v>0</v>
      </c>
      <c r="BN539" s="23">
        <f t="shared" si="218"/>
        <v>0</v>
      </c>
      <c r="BO539" s="23">
        <f t="shared" si="219"/>
        <v>0</v>
      </c>
      <c r="BP539" s="23">
        <f t="shared" si="220"/>
        <v>0</v>
      </c>
      <c r="BQ539" s="23">
        <f t="shared" si="221"/>
        <v>0</v>
      </c>
      <c r="BR539" s="23">
        <f t="shared" si="233"/>
        <v>0</v>
      </c>
      <c r="BS539" s="23">
        <f t="shared" si="234"/>
        <v>0</v>
      </c>
      <c r="BT539" s="23">
        <f t="shared" si="235"/>
        <v>0</v>
      </c>
      <c r="BX539" s="104">
        <v>4129</v>
      </c>
      <c r="BY539" s="105" t="s">
        <v>902</v>
      </c>
      <c r="BZ539" s="23">
        <f t="shared" si="222"/>
        <v>0</v>
      </c>
      <c r="CA539" s="130">
        <f t="shared" si="223"/>
        <v>0</v>
      </c>
      <c r="CB539" s="156">
        <f t="shared" si="224"/>
        <v>0</v>
      </c>
      <c r="CC539" s="156">
        <f t="shared" si="225"/>
        <v>0</v>
      </c>
      <c r="CD539" s="156">
        <f t="shared" si="226"/>
        <v>0</v>
      </c>
      <c r="CE539" s="156">
        <f t="shared" si="227"/>
        <v>0</v>
      </c>
      <c r="CG539" s="156">
        <f t="shared" si="228"/>
        <v>0</v>
      </c>
      <c r="CH539" s="156">
        <f t="shared" si="229"/>
        <v>0</v>
      </c>
      <c r="CJ539" s="204" t="str">
        <f t="shared" si="230"/>
        <v>ok</v>
      </c>
      <c r="CK539" s="205">
        <f t="shared" si="212"/>
        <v>0</v>
      </c>
      <c r="CL539">
        <f t="shared" si="236"/>
        <v>0</v>
      </c>
      <c r="CN539" s="216">
        <f t="shared" si="231"/>
        <v>0</v>
      </c>
      <c r="CO539" s="216">
        <f t="shared" si="232"/>
        <v>0</v>
      </c>
      <c r="CP539" s="216">
        <f t="shared" si="211"/>
        <v>0</v>
      </c>
      <c r="CQ539" s="156">
        <f t="shared" si="213"/>
        <v>0</v>
      </c>
    </row>
    <row r="540" spans="1:95" x14ac:dyDescent="0.2">
      <c r="A540" s="73">
        <v>4139</v>
      </c>
      <c r="B540" s="25" t="s">
        <v>903</v>
      </c>
      <c r="C540" s="25" t="s">
        <v>702</v>
      </c>
      <c r="D540" s="78"/>
      <c r="E540" s="78"/>
      <c r="F540" s="78"/>
      <c r="G540" s="78"/>
      <c r="H540" s="147">
        <f t="array" ref="H540">SUM(IF('SAP report test'!$A$2:$A$2298=$A540,IF('SAP report test'!$D$2:$D$2298="CI04",'SAP report test'!$N$2:$N$2298)))</f>
        <v>0</v>
      </c>
      <c r="I540" s="148"/>
      <c r="J540" s="148"/>
      <c r="K540" s="149"/>
      <c r="L540" s="147">
        <f>SUMIF(Balances!$A$5:$A$313,$A540,Balances!$P$5:$P$313)-SUMIF(Funding!$A$6:$A$294,$A540,Funding!$D$6:$D$294)</f>
        <v>0</v>
      </c>
      <c r="M540" s="148"/>
      <c r="N540" s="148"/>
      <c r="O540" s="149"/>
      <c r="P540" s="147">
        <f>SUMIF(Balances!$A$5:$A$313,$A540,Balances!$Q$5:$Q$313)-SUMIF(Funding!$A$6:$A$294,$A540,Funding!$E$6:$E$294)</f>
        <v>0</v>
      </c>
      <c r="Q540" s="148"/>
      <c r="R540" s="148"/>
      <c r="S540" s="149"/>
      <c r="T540" s="147">
        <f>SUMIF(Balances!$A$5:$A$313,$A540,Balances!$R$5:$R$313)-SUMIF(Funding!$A$6:$A$294,$A540,Funding!$F$6:$F$294)</f>
        <v>0</v>
      </c>
      <c r="U540" s="148"/>
      <c r="V540" s="148"/>
      <c r="W540" s="149"/>
      <c r="X540" s="147">
        <f>SUMIF(Balances!$A$7:$A$313,$A540,Balances!$S$7:$S$313)</f>
        <v>0</v>
      </c>
      <c r="Y540" s="148"/>
      <c r="Z540" s="148"/>
      <c r="AA540" s="149"/>
      <c r="AB540" s="147">
        <f>SUMIF(Balances!$A$7:$A$313,$A540,Balances!$T$7:$T$313)</f>
        <v>0</v>
      </c>
      <c r="AC540" s="148"/>
      <c r="AD540" s="148"/>
      <c r="AE540" s="149"/>
      <c r="AF540" s="147"/>
      <c r="AG540" s="148"/>
      <c r="AH540" s="148"/>
      <c r="AI540" s="149"/>
      <c r="AJ540" s="147">
        <f t="array" ref="AJ540">SUM(IF('SAP report test'!$A$2:$A$2298=$A540,IF('SAP report test'!$D$2:$D$2298="CI03",'SAP report test'!$N$2:$N$2298)))+SUMIF(Balances!$A$7:$A$313,$A540,Balances!$V$7:$V$313)</f>
        <v>0</v>
      </c>
      <c r="AK540" s="148"/>
      <c r="AL540" s="148"/>
      <c r="AM540" s="149"/>
      <c r="AN540" s="147">
        <f>SUMIF(Balances!$A$5:$A$313,$A540,Balances!$O$5:$O$313)-SUMIF(Funding!$A$6:$A$294,$A540,Funding!$K$6:$K$294)</f>
        <v>0</v>
      </c>
      <c r="AO540" s="148"/>
      <c r="AP540" s="148"/>
      <c r="AQ540" s="149"/>
      <c r="AS540" s="23">
        <f>SUM(D540:AQ541)</f>
        <v>0</v>
      </c>
      <c r="AT540" s="130"/>
      <c r="AU540" s="23">
        <f>SUM(AS540:AT540)</f>
        <v>0</v>
      </c>
      <c r="AW540" s="23">
        <f>SUM(AN540:AQ541)</f>
        <v>0</v>
      </c>
      <c r="AX540" s="23">
        <f>SUM(H540:K541)</f>
        <v>0</v>
      </c>
      <c r="AY540" s="23">
        <f>SUM(L540:O541)</f>
        <v>0</v>
      </c>
      <c r="AZ540" s="23">
        <f>SUM(P540:S541)</f>
        <v>0</v>
      </c>
      <c r="BA540" s="23">
        <f>SUM(T540:W541)</f>
        <v>0</v>
      </c>
      <c r="BB540" s="23">
        <f>SUM(X540:AA541)</f>
        <v>0</v>
      </c>
      <c r="BC540" s="23">
        <f>SUM(AB540:AE541)</f>
        <v>0</v>
      </c>
      <c r="BD540" s="23">
        <f>SUM(AF540:AI541)</f>
        <v>0</v>
      </c>
      <c r="BE540" s="23">
        <f>SUM(AJ540:AM541)</f>
        <v>0</v>
      </c>
      <c r="BF540" s="23">
        <f>SUM(AW540:BE540)</f>
        <v>0</v>
      </c>
      <c r="BG540" s="23">
        <f>SUM(AS540-BF540)</f>
        <v>0</v>
      </c>
      <c r="BH540" s="23">
        <f>SUM(AW540:BD540)</f>
        <v>0</v>
      </c>
      <c r="BJ540" s="23">
        <f t="shared" si="214"/>
        <v>0</v>
      </c>
      <c r="BK540" s="23">
        <f t="shared" si="215"/>
        <v>0</v>
      </c>
      <c r="BL540" s="23">
        <f t="shared" si="216"/>
        <v>0</v>
      </c>
      <c r="BM540" s="23">
        <f t="shared" si="217"/>
        <v>0</v>
      </c>
      <c r="BN540" s="23">
        <f t="shared" si="218"/>
        <v>0</v>
      </c>
      <c r="BO540" s="23">
        <f t="shared" si="219"/>
        <v>0</v>
      </c>
      <c r="BP540" s="23">
        <f t="shared" si="220"/>
        <v>0</v>
      </c>
      <c r="BQ540" s="23">
        <f t="shared" si="221"/>
        <v>0</v>
      </c>
      <c r="BR540" s="23">
        <f t="shared" si="233"/>
        <v>0</v>
      </c>
      <c r="BS540" s="23">
        <f t="shared" si="234"/>
        <v>0</v>
      </c>
      <c r="BT540" s="23">
        <f t="shared" si="235"/>
        <v>0</v>
      </c>
      <c r="BX540" s="73">
        <v>4139</v>
      </c>
      <c r="BY540" s="25" t="s">
        <v>903</v>
      </c>
      <c r="BZ540" s="23">
        <f t="shared" si="222"/>
        <v>0</v>
      </c>
      <c r="CA540" s="130">
        <f t="shared" si="223"/>
        <v>0</v>
      </c>
      <c r="CB540" s="156">
        <f t="shared" si="224"/>
        <v>0</v>
      </c>
      <c r="CC540" s="156">
        <f t="shared" si="225"/>
        <v>0</v>
      </c>
      <c r="CD540" s="156">
        <f t="shared" si="226"/>
        <v>0</v>
      </c>
      <c r="CE540" s="156">
        <f t="shared" si="227"/>
        <v>0</v>
      </c>
      <c r="CG540" s="156">
        <f t="shared" si="228"/>
        <v>0</v>
      </c>
      <c r="CH540" s="156">
        <f t="shared" si="229"/>
        <v>0</v>
      </c>
      <c r="CJ540" s="204" t="str">
        <f t="shared" si="230"/>
        <v>ok</v>
      </c>
      <c r="CK540" s="205">
        <f t="shared" si="212"/>
        <v>0</v>
      </c>
      <c r="CL540">
        <f t="shared" si="236"/>
        <v>0</v>
      </c>
      <c r="CN540" s="216">
        <f t="shared" si="231"/>
        <v>0</v>
      </c>
      <c r="CO540" s="216">
        <f t="shared" si="232"/>
        <v>0</v>
      </c>
      <c r="CP540" s="216">
        <f t="shared" si="211"/>
        <v>0</v>
      </c>
      <c r="CQ540" s="156">
        <f t="shared" si="213"/>
        <v>0</v>
      </c>
    </row>
    <row r="541" spans="1:95" x14ac:dyDescent="0.2">
      <c r="A541" s="73">
        <v>4139</v>
      </c>
      <c r="B541" s="25" t="s">
        <v>903</v>
      </c>
      <c r="C541" s="25" t="s">
        <v>703</v>
      </c>
      <c r="D541" s="78">
        <f t="array" ref="D541">SUM(IF('SAP report test'!$A$2:$A$2298=$A541,IF('SAP report test'!$D$2:$D$2298=D$3,'SAP report test'!$N$2:$N$2298)))-SUM(H541,L541,P541,T541,X541,AB541,AF541,AJ541,AN541)</f>
        <v>0</v>
      </c>
      <c r="E541" s="78">
        <f t="array" ref="E541">SUM(IF('SAP report test'!$A$2:$A$2298=$A541,IF('SAP report test'!$D$2:$D$2298=E$3,'SAP report test'!$N$2:$N$2298)))-SUM(I541,M541,Q541,U541,Y541,AC541,AG541,AK541,AO541)</f>
        <v>0</v>
      </c>
      <c r="F541" s="78">
        <f t="array" ref="F541">SUM(IF('SAP report test'!$A$2:$A$2298=$A541,IF('SAP report test'!$D$2:$D$2298=F$3,'SAP report test'!$N$2:$N$2298)))-SUM(J541,N541,R541,V541,Z541,AD541,AH541,AL541,AP541)</f>
        <v>0</v>
      </c>
      <c r="G541" s="78">
        <f t="array" ref="G541">SUM(IF('SAP report test'!$A$2:$A$2298=$A541,IF('SAP report test'!$D$2:$D$2298=G$3,'SAP report test'!$N$2:$N$2298)))-SUM(K541,O541,S541,W541,AA541,AE541,AI541,AM541,AQ541)</f>
        <v>0</v>
      </c>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S541" s="23"/>
      <c r="AT541" s="42"/>
      <c r="BJ541" s="23">
        <f t="shared" si="214"/>
        <v>0</v>
      </c>
      <c r="BK541" s="23">
        <f t="shared" si="215"/>
        <v>0</v>
      </c>
      <c r="BL541" s="23">
        <f t="shared" si="216"/>
        <v>0</v>
      </c>
      <c r="BM541" s="23">
        <f t="shared" si="217"/>
        <v>0</v>
      </c>
      <c r="BN541" s="23">
        <f t="shared" si="218"/>
        <v>0</v>
      </c>
      <c r="BO541" s="23">
        <f t="shared" si="219"/>
        <v>0</v>
      </c>
      <c r="BP541" s="23">
        <f t="shared" si="220"/>
        <v>0</v>
      </c>
      <c r="BQ541" s="23">
        <f t="shared" si="221"/>
        <v>0</v>
      </c>
      <c r="BR541" s="23">
        <f t="shared" si="233"/>
        <v>0</v>
      </c>
      <c r="BS541" s="23">
        <f t="shared" si="234"/>
        <v>0</v>
      </c>
      <c r="BT541" s="23">
        <f t="shared" si="235"/>
        <v>0</v>
      </c>
      <c r="BX541" s="73">
        <v>4139</v>
      </c>
      <c r="BY541" s="25" t="s">
        <v>903</v>
      </c>
      <c r="BZ541" s="23">
        <f t="shared" si="222"/>
        <v>0</v>
      </c>
      <c r="CA541" s="130">
        <f t="shared" si="223"/>
        <v>0</v>
      </c>
      <c r="CB541" s="156">
        <f t="shared" si="224"/>
        <v>0</v>
      </c>
      <c r="CC541" s="156">
        <f t="shared" si="225"/>
        <v>0</v>
      </c>
      <c r="CD541" s="156">
        <f t="shared" si="226"/>
        <v>0</v>
      </c>
      <c r="CE541" s="156">
        <f t="shared" si="227"/>
        <v>0</v>
      </c>
      <c r="CG541" s="156">
        <f t="shared" si="228"/>
        <v>0</v>
      </c>
      <c r="CH541" s="156">
        <f t="shared" si="229"/>
        <v>0</v>
      </c>
      <c r="CJ541" s="204" t="str">
        <f t="shared" si="230"/>
        <v>ok</v>
      </c>
      <c r="CK541" s="205">
        <f t="shared" si="212"/>
        <v>0</v>
      </c>
      <c r="CL541">
        <f t="shared" si="236"/>
        <v>0</v>
      </c>
      <c r="CN541" s="216">
        <f t="shared" si="231"/>
        <v>0</v>
      </c>
      <c r="CO541" s="216">
        <f t="shared" si="232"/>
        <v>0</v>
      </c>
      <c r="CP541" s="216">
        <f t="shared" si="211"/>
        <v>0</v>
      </c>
      <c r="CQ541" s="156">
        <f t="shared" si="213"/>
        <v>0</v>
      </c>
    </row>
    <row r="542" spans="1:95" x14ac:dyDescent="0.2">
      <c r="A542" s="73">
        <v>4140</v>
      </c>
      <c r="B542" s="25" t="s">
        <v>904</v>
      </c>
      <c r="C542" s="25" t="s">
        <v>702</v>
      </c>
      <c r="D542" s="78"/>
      <c r="E542" s="78"/>
      <c r="F542" s="78"/>
      <c r="G542" s="78"/>
      <c r="H542" s="147">
        <f t="array" ref="H542">SUM(IF('SAP report test'!$A$2:$A$2298=$A542,IF('SAP report test'!$D$2:$D$2298="CI04",'SAP report test'!$N$2:$N$2298)))</f>
        <v>0</v>
      </c>
      <c r="I542" s="148"/>
      <c r="J542" s="148"/>
      <c r="K542" s="149"/>
      <c r="L542" s="147">
        <f>SUMIF(Balances!$A$5:$A$313,$A542,Balances!$P$5:$P$313)-SUMIF(Funding!$A$6:$A$294,$A542,Funding!$D$6:$D$294)</f>
        <v>0</v>
      </c>
      <c r="M542" s="148"/>
      <c r="N542" s="148"/>
      <c r="O542" s="149"/>
      <c r="P542" s="147">
        <f>SUMIF(Balances!$A$5:$A$313,$A542,Balances!$Q$5:$Q$313)-SUMIF(Funding!$A$6:$A$294,$A542,Funding!$E$6:$E$294)</f>
        <v>0</v>
      </c>
      <c r="Q542" s="148"/>
      <c r="R542" s="148"/>
      <c r="S542" s="149"/>
      <c r="T542" s="147">
        <f>SUMIF(Balances!$A$5:$A$313,$A542,Balances!$R$5:$R$313)-SUMIF(Funding!$A$6:$A$294,$A542,Funding!$F$6:$F$294)</f>
        <v>0</v>
      </c>
      <c r="U542" s="148"/>
      <c r="V542" s="148"/>
      <c r="W542" s="149"/>
      <c r="X542" s="147">
        <f>SUMIF(Balances!$A$7:$A$313,$A542,Balances!$S$7:$S$313)</f>
        <v>0</v>
      </c>
      <c r="Y542" s="148"/>
      <c r="Z542" s="148"/>
      <c r="AA542" s="149"/>
      <c r="AB542" s="147">
        <f>SUMIF(Balances!$A$7:$A$313,$A542,Balances!$T$7:$T$313)</f>
        <v>0</v>
      </c>
      <c r="AC542" s="148"/>
      <c r="AD542" s="148"/>
      <c r="AE542" s="149"/>
      <c r="AF542" s="147"/>
      <c r="AG542" s="148"/>
      <c r="AH542" s="148"/>
      <c r="AI542" s="149"/>
      <c r="AJ542" s="147">
        <f t="array" ref="AJ542">SUM(IF('SAP report test'!$A$2:$A$2298=$A542,IF('SAP report test'!$D$2:$D$2298="CI03",'SAP report test'!$N$2:$N$2298)))+SUMIF(Balances!$A$7:$A$313,$A542,Balances!$V$7:$V$313)</f>
        <v>0</v>
      </c>
      <c r="AK542" s="148"/>
      <c r="AL542" s="148"/>
      <c r="AM542" s="149"/>
      <c r="AN542" s="147">
        <f>SUMIF(Balances!$A$5:$A$313,$A542,Balances!$O$5:$O$313)-SUMIF(Funding!$A$6:$A$294,$A542,Funding!$K$6:$K$294)</f>
        <v>0</v>
      </c>
      <c r="AO542" s="148"/>
      <c r="AP542" s="148"/>
      <c r="AQ542" s="149"/>
      <c r="AS542" s="23">
        <f>SUM(D542:AQ543)</f>
        <v>0</v>
      </c>
      <c r="AT542" s="42"/>
      <c r="AU542" s="23">
        <f>SUM(AS542:AT542)</f>
        <v>0</v>
      </c>
      <c r="AW542" s="23">
        <f>SUM(AN542:AQ543)</f>
        <v>0</v>
      </c>
      <c r="AX542" s="23">
        <f>SUM(H542:K543)</f>
        <v>0</v>
      </c>
      <c r="AY542" s="23">
        <f>SUM(L542:O543)</f>
        <v>0</v>
      </c>
      <c r="AZ542" s="23">
        <f>SUM(P542:S543)</f>
        <v>0</v>
      </c>
      <c r="BA542" s="23">
        <f>SUM(T542:W543)</f>
        <v>0</v>
      </c>
      <c r="BB542" s="23">
        <f>SUM(X542:AA543)</f>
        <v>0</v>
      </c>
      <c r="BC542" s="23">
        <f>SUM(AB542:AE543)</f>
        <v>0</v>
      </c>
      <c r="BD542" s="23">
        <f>SUM(AF542:AI543)</f>
        <v>0</v>
      </c>
      <c r="BE542" s="23">
        <f>SUM(AJ542:AM543)</f>
        <v>0</v>
      </c>
      <c r="BF542" s="23">
        <f>SUM(AW542:BE542)</f>
        <v>0</v>
      </c>
      <c r="BG542" s="23">
        <f>SUM(AS542-BF542)</f>
        <v>0</v>
      </c>
      <c r="BH542" s="23">
        <f>SUM(AW542:BD542)</f>
        <v>0</v>
      </c>
      <c r="BJ542" s="23">
        <f t="shared" si="214"/>
        <v>0</v>
      </c>
      <c r="BK542" s="23">
        <f t="shared" si="215"/>
        <v>0</v>
      </c>
      <c r="BL542" s="23">
        <f t="shared" si="216"/>
        <v>0</v>
      </c>
      <c r="BM542" s="23">
        <f t="shared" si="217"/>
        <v>0</v>
      </c>
      <c r="BN542" s="23">
        <f t="shared" si="218"/>
        <v>0</v>
      </c>
      <c r="BO542" s="23">
        <f t="shared" si="219"/>
        <v>0</v>
      </c>
      <c r="BP542" s="23">
        <f t="shared" si="220"/>
        <v>0</v>
      </c>
      <c r="BQ542" s="23">
        <f t="shared" si="221"/>
        <v>0</v>
      </c>
      <c r="BR542" s="23">
        <f t="shared" si="233"/>
        <v>0</v>
      </c>
      <c r="BS542" s="23">
        <f t="shared" si="234"/>
        <v>0</v>
      </c>
      <c r="BT542" s="23">
        <f t="shared" si="235"/>
        <v>0</v>
      </c>
      <c r="BX542" s="73">
        <v>4140</v>
      </c>
      <c r="BY542" s="25" t="s">
        <v>904</v>
      </c>
      <c r="BZ542" s="23">
        <f t="shared" si="222"/>
        <v>0</v>
      </c>
      <c r="CA542" s="130">
        <f t="shared" si="223"/>
        <v>0</v>
      </c>
      <c r="CB542" s="156">
        <f t="shared" si="224"/>
        <v>0</v>
      </c>
      <c r="CC542" s="156">
        <f t="shared" si="225"/>
        <v>0</v>
      </c>
      <c r="CD542" s="156">
        <f t="shared" si="226"/>
        <v>0</v>
      </c>
      <c r="CE542" s="156">
        <f t="shared" si="227"/>
        <v>0</v>
      </c>
      <c r="CG542" s="156">
        <f t="shared" si="228"/>
        <v>0</v>
      </c>
      <c r="CH542" s="156">
        <f t="shared" si="229"/>
        <v>0</v>
      </c>
      <c r="CJ542" s="204" t="str">
        <f t="shared" si="230"/>
        <v>ok</v>
      </c>
      <c r="CK542" s="205">
        <f t="shared" si="212"/>
        <v>0</v>
      </c>
      <c r="CL542">
        <f t="shared" si="236"/>
        <v>0</v>
      </c>
      <c r="CN542" s="216">
        <f t="shared" si="231"/>
        <v>0</v>
      </c>
      <c r="CO542" s="216">
        <f t="shared" si="232"/>
        <v>0</v>
      </c>
      <c r="CP542" s="216">
        <f t="shared" si="211"/>
        <v>0</v>
      </c>
      <c r="CQ542" s="156">
        <f t="shared" si="213"/>
        <v>0</v>
      </c>
    </row>
    <row r="543" spans="1:95" x14ac:dyDescent="0.2">
      <c r="A543" s="73">
        <v>4140</v>
      </c>
      <c r="B543" s="25" t="s">
        <v>904</v>
      </c>
      <c r="C543" s="25" t="s">
        <v>703</v>
      </c>
      <c r="D543" s="78">
        <f t="array" ref="D543">SUM(IF('SAP report test'!$A$2:$A$2298=$A543,IF('SAP report test'!$D$2:$D$2298=D$3,'SAP report test'!$N$2:$N$2298)))-SUM(H543,L543,P543,T543,X543,AB543,AF543,AJ543,AN543)</f>
        <v>0</v>
      </c>
      <c r="E543" s="78">
        <f t="array" ref="E543">SUM(IF('SAP report test'!$A$2:$A$2298=$A543,IF('SAP report test'!$D$2:$D$2298=E$3,'SAP report test'!$N$2:$N$2298)))-SUM(I543,M543,Q543,U543,Y543,AC543,AG543,AK543,AO543)</f>
        <v>0</v>
      </c>
      <c r="F543" s="78">
        <f t="array" ref="F543">SUM(IF('SAP report test'!$A$2:$A$2298=$A543,IF('SAP report test'!$D$2:$D$2298=F$3,'SAP report test'!$N$2:$N$2298)))-SUM(J543,N543,R543,V543,Z543,AD543,AH543,AL543,AP543)</f>
        <v>0</v>
      </c>
      <c r="G543" s="78">
        <f t="array" ref="G543">SUM(IF('SAP report test'!$A$2:$A$2298=$A543,IF('SAP report test'!$D$2:$D$2298=G$3,'SAP report test'!$N$2:$N$2298)))-SUM(K543,O543,S543,W543,AA543,AE543,AI543,AM543,AQ543)</f>
        <v>0</v>
      </c>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S543" s="23"/>
      <c r="AT543" s="42"/>
      <c r="BJ543" s="23">
        <f t="shared" si="214"/>
        <v>0</v>
      </c>
      <c r="BK543" s="23">
        <f t="shared" si="215"/>
        <v>0</v>
      </c>
      <c r="BL543" s="23">
        <f t="shared" si="216"/>
        <v>0</v>
      </c>
      <c r="BM543" s="23">
        <f t="shared" si="217"/>
        <v>0</v>
      </c>
      <c r="BN543" s="23">
        <f t="shared" si="218"/>
        <v>0</v>
      </c>
      <c r="BO543" s="23">
        <f t="shared" si="219"/>
        <v>0</v>
      </c>
      <c r="BP543" s="23">
        <f t="shared" si="220"/>
        <v>0</v>
      </c>
      <c r="BQ543" s="23">
        <f t="shared" si="221"/>
        <v>0</v>
      </c>
      <c r="BR543" s="23">
        <f t="shared" si="233"/>
        <v>0</v>
      </c>
      <c r="BS543" s="23">
        <f t="shared" si="234"/>
        <v>0</v>
      </c>
      <c r="BT543" s="23">
        <f t="shared" si="235"/>
        <v>0</v>
      </c>
      <c r="BX543" s="73">
        <v>4140</v>
      </c>
      <c r="BY543" s="25" t="s">
        <v>904</v>
      </c>
      <c r="BZ543" s="23">
        <f t="shared" si="222"/>
        <v>0</v>
      </c>
      <c r="CA543" s="130">
        <f t="shared" si="223"/>
        <v>0</v>
      </c>
      <c r="CB543" s="156">
        <f t="shared" si="224"/>
        <v>0</v>
      </c>
      <c r="CC543" s="156">
        <f t="shared" si="225"/>
        <v>0</v>
      </c>
      <c r="CD543" s="156">
        <f t="shared" si="226"/>
        <v>0</v>
      </c>
      <c r="CE543" s="156">
        <f t="shared" si="227"/>
        <v>0</v>
      </c>
      <c r="CG543" s="156">
        <f t="shared" si="228"/>
        <v>0</v>
      </c>
      <c r="CH543" s="156">
        <f t="shared" si="229"/>
        <v>0</v>
      </c>
      <c r="CJ543" s="204" t="str">
        <f t="shared" si="230"/>
        <v>ok</v>
      </c>
      <c r="CK543" s="205">
        <f t="shared" si="212"/>
        <v>0</v>
      </c>
      <c r="CL543">
        <f t="shared" si="236"/>
        <v>0</v>
      </c>
      <c r="CN543" s="216">
        <f t="shared" si="231"/>
        <v>0</v>
      </c>
      <c r="CO543" s="216">
        <f t="shared" si="232"/>
        <v>0</v>
      </c>
      <c r="CP543" s="216">
        <f t="shared" si="211"/>
        <v>0</v>
      </c>
      <c r="CQ543" s="156">
        <f t="shared" si="213"/>
        <v>0</v>
      </c>
    </row>
    <row r="544" spans="1:95" x14ac:dyDescent="0.2">
      <c r="A544" s="73">
        <v>4141</v>
      </c>
      <c r="B544" s="25" t="s">
        <v>20</v>
      </c>
      <c r="C544" s="25" t="s">
        <v>702</v>
      </c>
      <c r="D544" s="78"/>
      <c r="E544" s="78"/>
      <c r="F544" s="78"/>
      <c r="G544" s="78"/>
      <c r="H544" s="147">
        <f t="array" ref="H544">SUM(IF('SAP report test'!$A$2:$A$2298=$A544,IF('SAP report test'!$D$2:$D$2298="CI04",'SAP report test'!$N$2:$N$2298)))</f>
        <v>0</v>
      </c>
      <c r="I544" s="148"/>
      <c r="J544" s="148"/>
      <c r="K544" s="149"/>
      <c r="L544" s="147">
        <f>SUMIF(Balances!$A$5:$A$313,$A544,Balances!$P$5:$P$313)-SUMIF(Funding!$A$6:$A$294,$A544,Funding!$D$6:$D$294)</f>
        <v>0</v>
      </c>
      <c r="M544" s="148"/>
      <c r="N544" s="148"/>
      <c r="O544" s="149"/>
      <c r="P544" s="147">
        <f>SUMIF(Balances!$A$5:$A$313,$A544,Balances!$Q$5:$Q$313)-SUMIF(Funding!$A$6:$A$294,$A544,Funding!$E$6:$E$294)</f>
        <v>0</v>
      </c>
      <c r="Q544" s="148"/>
      <c r="R544" s="148"/>
      <c r="S544" s="149"/>
      <c r="T544" s="147">
        <f>SUMIF(Balances!$A$5:$A$313,$A544,Balances!$R$5:$R$313)-SUMIF(Funding!$A$6:$A$294,$A544,Funding!$F$6:$F$294)</f>
        <v>0</v>
      </c>
      <c r="U544" s="148"/>
      <c r="V544" s="148"/>
      <c r="W544" s="149"/>
      <c r="X544" s="147">
        <f>SUMIF(Balances!$A$7:$A$313,$A544,Balances!$S$7:$S$313)</f>
        <v>0</v>
      </c>
      <c r="Y544" s="148"/>
      <c r="Z544" s="148"/>
      <c r="AA544" s="149"/>
      <c r="AB544" s="147">
        <f>SUMIF(Balances!$A$7:$A$313,$A544,Balances!$T$7:$T$313)</f>
        <v>0</v>
      </c>
      <c r="AC544" s="148"/>
      <c r="AD544" s="148"/>
      <c r="AE544" s="149"/>
      <c r="AF544" s="147"/>
      <c r="AG544" s="148"/>
      <c r="AH544" s="148"/>
      <c r="AI544" s="149"/>
      <c r="AJ544" s="147">
        <f t="array" ref="AJ544">SUM(IF('SAP report test'!$A$2:$A$2298=$A544,IF('SAP report test'!$D$2:$D$2298="CI03",'SAP report test'!$N$2:$N$2298)))+SUMIF(Balances!$A$7:$A$313,$A544,Balances!$V$7:$V$313)</f>
        <v>0</v>
      </c>
      <c r="AK544" s="148"/>
      <c r="AL544" s="148"/>
      <c r="AM544" s="149"/>
      <c r="AN544" s="147">
        <f>SUMIF(Balances!$A$5:$A$313,$A544,Balances!$O$5:$O$313)-SUMIF(Funding!$A$6:$A$294,$A544,Funding!$K$6:$K$294)</f>
        <v>0</v>
      </c>
      <c r="AO544" s="148"/>
      <c r="AP544" s="148"/>
      <c r="AQ544" s="149"/>
      <c r="AS544" s="23">
        <f>SUM(D544:AQ545)</f>
        <v>0</v>
      </c>
      <c r="AT544" s="42"/>
      <c r="AU544" s="23">
        <f>SUM(AS544:AT544)</f>
        <v>0</v>
      </c>
      <c r="AW544" s="23">
        <f>SUM(AN544:AQ545)</f>
        <v>0</v>
      </c>
      <c r="AX544" s="23">
        <f>SUM(H544:K545)</f>
        <v>0</v>
      </c>
      <c r="AY544" s="23">
        <f>SUM(L544:O545)</f>
        <v>0</v>
      </c>
      <c r="AZ544" s="23">
        <f>SUM(P544:S545)</f>
        <v>0</v>
      </c>
      <c r="BA544" s="23">
        <f>SUM(T544:W545)</f>
        <v>0</v>
      </c>
      <c r="BB544" s="23">
        <f>SUM(X544:AA545)</f>
        <v>0</v>
      </c>
      <c r="BC544" s="23">
        <f>SUM(AB544:AE545)</f>
        <v>0</v>
      </c>
      <c r="BD544" s="23">
        <f>SUM(AF544:AI545)</f>
        <v>0</v>
      </c>
      <c r="BE544" s="23">
        <f>SUM(AJ544:AM545)</f>
        <v>0</v>
      </c>
      <c r="BF544" s="23">
        <f>SUM(AW544:BE544)</f>
        <v>0</v>
      </c>
      <c r="BG544" s="23">
        <f>SUM(AS544-BF544)</f>
        <v>0</v>
      </c>
      <c r="BH544" s="23">
        <f>SUM(AW544:BD544)</f>
        <v>0</v>
      </c>
      <c r="BJ544" s="23">
        <f t="shared" si="214"/>
        <v>0</v>
      </c>
      <c r="BK544" s="23">
        <f t="shared" si="215"/>
        <v>0</v>
      </c>
      <c r="BL544" s="23">
        <f t="shared" si="216"/>
        <v>0</v>
      </c>
      <c r="BM544" s="23">
        <f t="shared" si="217"/>
        <v>0</v>
      </c>
      <c r="BN544" s="23">
        <f t="shared" si="218"/>
        <v>0</v>
      </c>
      <c r="BO544" s="23">
        <f t="shared" si="219"/>
        <v>0</v>
      </c>
      <c r="BP544" s="23">
        <f t="shared" si="220"/>
        <v>0</v>
      </c>
      <c r="BQ544" s="23">
        <f t="shared" si="221"/>
        <v>0</v>
      </c>
      <c r="BR544" s="23">
        <f t="shared" si="233"/>
        <v>0</v>
      </c>
      <c r="BS544" s="23">
        <f t="shared" si="234"/>
        <v>0</v>
      </c>
      <c r="BT544" s="23">
        <f t="shared" si="235"/>
        <v>0</v>
      </c>
      <c r="BX544" s="73">
        <v>4141</v>
      </c>
      <c r="BY544" s="25" t="s">
        <v>20</v>
      </c>
      <c r="BZ544" s="23">
        <f t="shared" si="222"/>
        <v>0</v>
      </c>
      <c r="CA544" s="130">
        <f t="shared" si="223"/>
        <v>0</v>
      </c>
      <c r="CB544" s="156">
        <f t="shared" si="224"/>
        <v>0</v>
      </c>
      <c r="CC544" s="156">
        <f t="shared" si="225"/>
        <v>0</v>
      </c>
      <c r="CD544" s="156">
        <f t="shared" si="226"/>
        <v>0</v>
      </c>
      <c r="CE544" s="156">
        <f t="shared" si="227"/>
        <v>0</v>
      </c>
      <c r="CG544" s="156">
        <f t="shared" si="228"/>
        <v>0</v>
      </c>
      <c r="CH544" s="156">
        <f t="shared" si="229"/>
        <v>0</v>
      </c>
      <c r="CJ544" s="204" t="str">
        <f t="shared" si="230"/>
        <v>ok</v>
      </c>
      <c r="CK544" s="205">
        <f t="shared" si="212"/>
        <v>0</v>
      </c>
      <c r="CL544">
        <f t="shared" si="236"/>
        <v>0</v>
      </c>
      <c r="CN544" s="216">
        <f t="shared" si="231"/>
        <v>0</v>
      </c>
      <c r="CO544" s="216">
        <f t="shared" si="232"/>
        <v>0</v>
      </c>
      <c r="CP544" s="216">
        <f t="shared" si="211"/>
        <v>0</v>
      </c>
      <c r="CQ544" s="156">
        <f t="shared" si="213"/>
        <v>0</v>
      </c>
    </row>
    <row r="545" spans="1:95" x14ac:dyDescent="0.2">
      <c r="A545" s="73">
        <v>4141</v>
      </c>
      <c r="B545" s="25" t="s">
        <v>20</v>
      </c>
      <c r="C545" s="25" t="s">
        <v>703</v>
      </c>
      <c r="D545" s="78">
        <f t="array" ref="D545">SUM(IF('SAP report test'!$A$2:$A$2298=$A545,IF('SAP report test'!$D$2:$D$2298=D$3,'SAP report test'!$N$2:$N$2298)))-SUM(H545,L545,P545,T545,X545,AB545,AF545,AJ545,AN545)</f>
        <v>0</v>
      </c>
      <c r="E545" s="78">
        <f t="array" ref="E545">SUM(IF('SAP report test'!$A$2:$A$2298=$A545,IF('SAP report test'!$D$2:$D$2298=E$3,'SAP report test'!$N$2:$N$2298)))-SUM(I545,M545,Q545,U545,Y545,AC545,AG545,AK545,AO545)</f>
        <v>0</v>
      </c>
      <c r="F545" s="78">
        <f t="array" ref="F545">SUM(IF('SAP report test'!$A$2:$A$2298=$A545,IF('SAP report test'!$D$2:$D$2298=F$3,'SAP report test'!$N$2:$N$2298)))-SUM(J545,N545,R545,V545,Z545,AD545,AH545,AL545,AP545)</f>
        <v>0</v>
      </c>
      <c r="G545" s="78">
        <f t="array" ref="G545">SUM(IF('SAP report test'!$A$2:$A$2298=$A545,IF('SAP report test'!$D$2:$D$2298=G$3,'SAP report test'!$N$2:$N$2298)))-SUM(K545,O545,S545,W545,AA545,AE545,AI545,AM545,AQ545)</f>
        <v>0</v>
      </c>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S545" s="23"/>
      <c r="AT545" s="42"/>
      <c r="BJ545" s="23">
        <f t="shared" si="214"/>
        <v>0</v>
      </c>
      <c r="BK545" s="23">
        <f t="shared" si="215"/>
        <v>0</v>
      </c>
      <c r="BL545" s="23">
        <f t="shared" si="216"/>
        <v>0</v>
      </c>
      <c r="BM545" s="23">
        <f t="shared" si="217"/>
        <v>0</v>
      </c>
      <c r="BN545" s="23">
        <f t="shared" si="218"/>
        <v>0</v>
      </c>
      <c r="BO545" s="23">
        <f t="shared" si="219"/>
        <v>0</v>
      </c>
      <c r="BP545" s="23">
        <f t="shared" si="220"/>
        <v>0</v>
      </c>
      <c r="BQ545" s="23">
        <f t="shared" si="221"/>
        <v>0</v>
      </c>
      <c r="BR545" s="23">
        <f t="shared" si="233"/>
        <v>0</v>
      </c>
      <c r="BS545" s="23">
        <f t="shared" si="234"/>
        <v>0</v>
      </c>
      <c r="BT545" s="23">
        <f t="shared" si="235"/>
        <v>0</v>
      </c>
      <c r="BX545" s="94">
        <v>4141</v>
      </c>
      <c r="BY545" s="93" t="s">
        <v>20</v>
      </c>
      <c r="BZ545" s="23">
        <f t="shared" si="222"/>
        <v>0</v>
      </c>
      <c r="CA545" s="130">
        <f t="shared" si="223"/>
        <v>0</v>
      </c>
      <c r="CB545" s="156">
        <f t="shared" si="224"/>
        <v>0</v>
      </c>
      <c r="CC545" s="156">
        <f t="shared" si="225"/>
        <v>0</v>
      </c>
      <c r="CD545" s="156">
        <f t="shared" si="226"/>
        <v>0</v>
      </c>
      <c r="CE545" s="156">
        <f t="shared" si="227"/>
        <v>0</v>
      </c>
      <c r="CG545" s="156">
        <f t="shared" si="228"/>
        <v>0</v>
      </c>
      <c r="CH545" s="156">
        <f t="shared" si="229"/>
        <v>0</v>
      </c>
      <c r="CJ545" s="204" t="str">
        <f t="shared" si="230"/>
        <v>ok</v>
      </c>
      <c r="CK545" s="205">
        <f t="shared" si="212"/>
        <v>0</v>
      </c>
      <c r="CL545">
        <f t="shared" si="236"/>
        <v>0</v>
      </c>
      <c r="CN545" s="216">
        <f t="shared" si="231"/>
        <v>0</v>
      </c>
      <c r="CO545" s="216">
        <f t="shared" si="232"/>
        <v>0</v>
      </c>
      <c r="CP545" s="216">
        <f t="shared" si="211"/>
        <v>0</v>
      </c>
      <c r="CQ545" s="156">
        <f t="shared" si="213"/>
        <v>0</v>
      </c>
    </row>
    <row r="546" spans="1:95" x14ac:dyDescent="0.2">
      <c r="A546" s="73">
        <v>4142</v>
      </c>
      <c r="B546" s="25" t="s">
        <v>359</v>
      </c>
      <c r="C546" s="25" t="s">
        <v>702</v>
      </c>
      <c r="D546" s="78"/>
      <c r="E546" s="78"/>
      <c r="F546" s="78"/>
      <c r="G546" s="78"/>
      <c r="H546" s="147">
        <f t="array" ref="H546">SUM(IF('SAP report test'!$A$2:$A$2298=$A546,IF('SAP report test'!$D$2:$D$2298="CI04",'SAP report test'!$N$2:$N$2298)))</f>
        <v>0</v>
      </c>
      <c r="I546" s="148"/>
      <c r="J546" s="148"/>
      <c r="K546" s="149"/>
      <c r="L546" s="147">
        <f>SUMIF(Balances!$A$5:$A$313,$A546,Balances!$P$5:$P$313)-SUMIF(Funding!$A$6:$A$294,$A546,Funding!$D$6:$D$294)</f>
        <v>0</v>
      </c>
      <c r="M546" s="148"/>
      <c r="N546" s="148"/>
      <c r="O546" s="149"/>
      <c r="P546" s="147">
        <f>SUMIF(Balances!$A$5:$A$313,$A546,Balances!$Q$5:$Q$313)-SUMIF(Funding!$A$6:$A$294,$A546,Funding!$E$6:$E$294)</f>
        <v>0</v>
      </c>
      <c r="Q546" s="148"/>
      <c r="R546" s="148"/>
      <c r="S546" s="149"/>
      <c r="T546" s="147">
        <f>SUMIF(Balances!$A$5:$A$313,$A546,Balances!$R$5:$R$313)-SUMIF(Funding!$A$6:$A$294,$A546,Funding!$F$6:$F$294)</f>
        <v>0</v>
      </c>
      <c r="U546" s="148"/>
      <c r="V546" s="148"/>
      <c r="W546" s="149"/>
      <c r="X546" s="147">
        <f>SUMIF(Balances!$A$7:$A$313,$A546,Balances!$S$7:$S$313)</f>
        <v>0</v>
      </c>
      <c r="Y546" s="148"/>
      <c r="Z546" s="148"/>
      <c r="AA546" s="149"/>
      <c r="AB546" s="147">
        <f>SUMIF(Balances!$A$7:$A$313,$A546,Balances!$T$7:$T$313)</f>
        <v>0</v>
      </c>
      <c r="AC546" s="148"/>
      <c r="AD546" s="148"/>
      <c r="AE546" s="149"/>
      <c r="AF546" s="147"/>
      <c r="AG546" s="148"/>
      <c r="AH546" s="148"/>
      <c r="AI546" s="149"/>
      <c r="AJ546" s="147">
        <f t="array" ref="AJ546">SUM(IF('SAP report test'!$A$2:$A$2298=$A546,IF('SAP report test'!$D$2:$D$2298="CI03",'SAP report test'!$N$2:$N$2298)))+SUMIF(Balances!$A$7:$A$313,$A546,Balances!$V$7:$V$313)</f>
        <v>0</v>
      </c>
      <c r="AK546" s="148"/>
      <c r="AL546" s="148"/>
      <c r="AM546" s="149"/>
      <c r="AN546" s="147">
        <f>SUMIF(Balances!$A$5:$A$313,$A546,Balances!$O$5:$O$313)-SUMIF(Funding!$A$6:$A$294,$A546,Funding!$K$6:$K$294)</f>
        <v>0</v>
      </c>
      <c r="AO546" s="148"/>
      <c r="AP546" s="148"/>
      <c r="AQ546" s="149"/>
      <c r="AS546" s="23">
        <f>SUM(D546:AQ547)</f>
        <v>0</v>
      </c>
      <c r="AT546" s="42"/>
      <c r="AU546" s="23">
        <f>SUM(AS546:AT546)</f>
        <v>0</v>
      </c>
      <c r="AW546" s="23">
        <f>SUM(AN546:AQ547)</f>
        <v>0</v>
      </c>
      <c r="AX546" s="23">
        <f>SUM(H546:K547)</f>
        <v>0</v>
      </c>
      <c r="AY546" s="23">
        <f>SUM(L546:O547)</f>
        <v>0</v>
      </c>
      <c r="AZ546" s="23">
        <f>SUM(P546:S547)</f>
        <v>0</v>
      </c>
      <c r="BA546" s="23">
        <f>SUM(T546:W547)</f>
        <v>0</v>
      </c>
      <c r="BB546" s="23">
        <f>SUM(X546:AA547)</f>
        <v>0</v>
      </c>
      <c r="BC546" s="23">
        <f>SUM(AB546:AE547)</f>
        <v>0</v>
      </c>
      <c r="BD546" s="23">
        <f>SUM(AF546:AI547)</f>
        <v>0</v>
      </c>
      <c r="BE546" s="23">
        <f>SUM(AJ546:AM547)</f>
        <v>0</v>
      </c>
      <c r="BF546" s="23">
        <f>SUM(AW546:BE546)</f>
        <v>0</v>
      </c>
      <c r="BG546" s="23">
        <f>SUM(AS546-BF546)</f>
        <v>0</v>
      </c>
      <c r="BH546" s="23">
        <f>SUM(AW546:BD546)</f>
        <v>0</v>
      </c>
      <c r="BJ546" s="23">
        <f t="shared" si="214"/>
        <v>0</v>
      </c>
      <c r="BK546" s="23">
        <f t="shared" si="215"/>
        <v>0</v>
      </c>
      <c r="BL546" s="23">
        <f t="shared" si="216"/>
        <v>0</v>
      </c>
      <c r="BM546" s="23">
        <f t="shared" si="217"/>
        <v>0</v>
      </c>
      <c r="BN546" s="23">
        <f t="shared" si="218"/>
        <v>0</v>
      </c>
      <c r="BO546" s="23">
        <f t="shared" si="219"/>
        <v>0</v>
      </c>
      <c r="BP546" s="23">
        <f t="shared" si="220"/>
        <v>0</v>
      </c>
      <c r="BQ546" s="23">
        <f t="shared" si="221"/>
        <v>0</v>
      </c>
      <c r="BR546" s="23">
        <f t="shared" si="233"/>
        <v>0</v>
      </c>
      <c r="BS546" s="23">
        <f t="shared" si="234"/>
        <v>0</v>
      </c>
      <c r="BT546" s="23">
        <f t="shared" si="235"/>
        <v>0</v>
      </c>
      <c r="BX546" s="73">
        <v>4142</v>
      </c>
      <c r="BY546" s="25" t="s">
        <v>359</v>
      </c>
      <c r="BZ546" s="23">
        <f t="shared" si="222"/>
        <v>0</v>
      </c>
      <c r="CA546" s="130">
        <f t="shared" si="223"/>
        <v>0</v>
      </c>
      <c r="CB546" s="156">
        <f t="shared" si="224"/>
        <v>0</v>
      </c>
      <c r="CC546" s="156">
        <f t="shared" si="225"/>
        <v>0</v>
      </c>
      <c r="CD546" s="156">
        <f t="shared" si="226"/>
        <v>0</v>
      </c>
      <c r="CE546" s="156">
        <f t="shared" si="227"/>
        <v>0</v>
      </c>
      <c r="CG546" s="156">
        <f t="shared" si="228"/>
        <v>0</v>
      </c>
      <c r="CH546" s="156">
        <f t="shared" si="229"/>
        <v>0</v>
      </c>
      <c r="CJ546" s="204" t="str">
        <f t="shared" si="230"/>
        <v>ok</v>
      </c>
      <c r="CK546" s="205">
        <f t="shared" si="212"/>
        <v>0</v>
      </c>
      <c r="CL546">
        <f t="shared" si="236"/>
        <v>0</v>
      </c>
      <c r="CN546" s="216">
        <f t="shared" si="231"/>
        <v>0</v>
      </c>
      <c r="CO546" s="216">
        <f t="shared" si="232"/>
        <v>0</v>
      </c>
      <c r="CP546" s="216">
        <f t="shared" si="211"/>
        <v>0</v>
      </c>
      <c r="CQ546" s="156">
        <f t="shared" si="213"/>
        <v>0</v>
      </c>
    </row>
    <row r="547" spans="1:95" x14ac:dyDescent="0.2">
      <c r="A547" s="73">
        <v>4142</v>
      </c>
      <c r="B547" s="25" t="s">
        <v>359</v>
      </c>
      <c r="C547" s="25" t="s">
        <v>703</v>
      </c>
      <c r="D547" s="78">
        <f t="array" ref="D547">SUM(IF('SAP report test'!$A$2:$A$2298=$A547,IF('SAP report test'!$D$2:$D$2298=D$3,'SAP report test'!$N$2:$N$2298)))-SUM(H547,L547,P547,T547,X547,AB547,AF547,AJ547,AN547)</f>
        <v>0</v>
      </c>
      <c r="E547" s="78">
        <f t="array" ref="E547">SUM(IF('SAP report test'!$A$2:$A$2298=$A547,IF('SAP report test'!$D$2:$D$2298=E$3,'SAP report test'!$N$2:$N$2298)))-SUM(I547,M547,Q547,U547,Y547,AC547,AG547,AK547,AO547)</f>
        <v>0</v>
      </c>
      <c r="F547" s="78">
        <f t="array" ref="F547">SUM(IF('SAP report test'!$A$2:$A$2298=$A547,IF('SAP report test'!$D$2:$D$2298=F$3,'SAP report test'!$N$2:$N$2298)))-SUM(J547,N547,R547,V547,Z547,AD547,AH547,AL547,AP547)</f>
        <v>0</v>
      </c>
      <c r="G547" s="78">
        <f t="array" ref="G547">SUM(IF('SAP report test'!$A$2:$A$2298=$A547,IF('SAP report test'!$D$2:$D$2298=G$3,'SAP report test'!$N$2:$N$2298)))-SUM(K547,O547,S547,W547,AA547,AE547,AI547,AM547,AQ547)</f>
        <v>0</v>
      </c>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S547" s="23"/>
      <c r="AT547" s="42"/>
      <c r="BJ547" s="23">
        <f t="shared" si="214"/>
        <v>0</v>
      </c>
      <c r="BK547" s="23">
        <f t="shared" si="215"/>
        <v>0</v>
      </c>
      <c r="BL547" s="23">
        <f t="shared" si="216"/>
        <v>0</v>
      </c>
      <c r="BM547" s="23">
        <f t="shared" si="217"/>
        <v>0</v>
      </c>
      <c r="BN547" s="23">
        <f t="shared" si="218"/>
        <v>0</v>
      </c>
      <c r="BO547" s="23">
        <f t="shared" si="219"/>
        <v>0</v>
      </c>
      <c r="BP547" s="23">
        <f t="shared" si="220"/>
        <v>0</v>
      </c>
      <c r="BQ547" s="23">
        <f t="shared" si="221"/>
        <v>0</v>
      </c>
      <c r="BR547" s="23">
        <f t="shared" si="233"/>
        <v>0</v>
      </c>
      <c r="BS547" s="23">
        <f t="shared" si="234"/>
        <v>0</v>
      </c>
      <c r="BT547" s="23">
        <f t="shared" si="235"/>
        <v>0</v>
      </c>
      <c r="BX547" s="73">
        <v>4142</v>
      </c>
      <c r="BY547" s="25" t="s">
        <v>359</v>
      </c>
      <c r="BZ547" s="23">
        <f t="shared" si="222"/>
        <v>0</v>
      </c>
      <c r="CA547" s="130">
        <f t="shared" si="223"/>
        <v>0</v>
      </c>
      <c r="CB547" s="156">
        <f t="shared" si="224"/>
        <v>0</v>
      </c>
      <c r="CC547" s="156">
        <f t="shared" si="225"/>
        <v>0</v>
      </c>
      <c r="CD547" s="156">
        <f t="shared" si="226"/>
        <v>0</v>
      </c>
      <c r="CE547" s="156">
        <f t="shared" si="227"/>
        <v>0</v>
      </c>
      <c r="CG547" s="156">
        <f t="shared" si="228"/>
        <v>0</v>
      </c>
      <c r="CH547" s="156">
        <f t="shared" si="229"/>
        <v>0</v>
      </c>
      <c r="CJ547" s="204" t="str">
        <f t="shared" si="230"/>
        <v>ok</v>
      </c>
      <c r="CK547" s="205">
        <f t="shared" si="212"/>
        <v>0</v>
      </c>
      <c r="CL547">
        <f t="shared" si="236"/>
        <v>0</v>
      </c>
      <c r="CN547" s="216">
        <f t="shared" si="231"/>
        <v>0</v>
      </c>
      <c r="CO547" s="216">
        <f t="shared" si="232"/>
        <v>0</v>
      </c>
      <c r="CP547" s="216">
        <f t="shared" si="211"/>
        <v>0</v>
      </c>
      <c r="CQ547" s="156">
        <f t="shared" si="213"/>
        <v>0</v>
      </c>
    </row>
    <row r="548" spans="1:95" x14ac:dyDescent="0.2">
      <c r="A548" s="73">
        <v>4145</v>
      </c>
      <c r="B548" s="25" t="s">
        <v>905</v>
      </c>
      <c r="C548" s="25" t="s">
        <v>702</v>
      </c>
      <c r="D548" s="78"/>
      <c r="E548" s="78"/>
      <c r="F548" s="78"/>
      <c r="G548" s="78"/>
      <c r="H548" s="147">
        <f t="array" ref="H548">SUM(IF('SAP report test'!$A$2:$A$2298=$A548,IF('SAP report test'!$D$2:$D$2298="CI04",'SAP report test'!$N$2:$N$2298)))</f>
        <v>0</v>
      </c>
      <c r="I548" s="148"/>
      <c r="J548" s="148"/>
      <c r="K548" s="149"/>
      <c r="L548" s="147">
        <f>SUMIF(Balances!$A$5:$A$313,$A548,Balances!$P$5:$P$313)-SUMIF(Funding!$A$6:$A$294,$A548,Funding!$D$6:$D$294)</f>
        <v>0</v>
      </c>
      <c r="M548" s="148"/>
      <c r="N548" s="148"/>
      <c r="O548" s="149"/>
      <c r="P548" s="147">
        <f>SUMIF(Balances!$A$5:$A$313,$A548,Balances!$Q$5:$Q$313)-SUMIF(Funding!$A$6:$A$294,$A548,Funding!$E$6:$E$294)</f>
        <v>0</v>
      </c>
      <c r="Q548" s="148"/>
      <c r="R548" s="148"/>
      <c r="S548" s="149"/>
      <c r="T548" s="147">
        <f>SUMIF(Balances!$A$5:$A$313,$A548,Balances!$R$5:$R$313)-SUMIF(Funding!$A$6:$A$294,$A548,Funding!$F$6:$F$294)</f>
        <v>0</v>
      </c>
      <c r="U548" s="148"/>
      <c r="V548" s="148"/>
      <c r="W548" s="149"/>
      <c r="X548" s="147">
        <f>SUMIF(Balances!$A$7:$A$313,$A548,Balances!$S$7:$S$313)</f>
        <v>0</v>
      </c>
      <c r="Y548" s="148"/>
      <c r="Z548" s="148"/>
      <c r="AA548" s="149"/>
      <c r="AB548" s="147">
        <f>SUMIF(Balances!$A$7:$A$313,$A548,Balances!$T$7:$T$313)</f>
        <v>0</v>
      </c>
      <c r="AC548" s="148"/>
      <c r="AD548" s="148"/>
      <c r="AE548" s="149"/>
      <c r="AF548" s="147"/>
      <c r="AG548" s="148"/>
      <c r="AH548" s="148"/>
      <c r="AI548" s="149"/>
      <c r="AJ548" s="147">
        <f t="array" ref="AJ548">SUM(IF('SAP report test'!$A$2:$A$2298=$A548,IF('SAP report test'!$D$2:$D$2298="CI03",'SAP report test'!$N$2:$N$2298)))+SUMIF(Balances!$A$7:$A$313,$A548,Balances!$V$7:$V$313)</f>
        <v>0</v>
      </c>
      <c r="AK548" s="148"/>
      <c r="AL548" s="148"/>
      <c r="AM548" s="149"/>
      <c r="AN548" s="147">
        <f>SUMIF(Balances!$A$5:$A$313,$A548,Balances!$O$5:$O$313)-SUMIF(Funding!$A$6:$A$294,$A548,Funding!$K$6:$K$294)</f>
        <v>0</v>
      </c>
      <c r="AO548" s="148"/>
      <c r="AP548" s="148"/>
      <c r="AQ548" s="149"/>
      <c r="AS548" s="23">
        <f>SUM(D548:AQ549)</f>
        <v>0</v>
      </c>
      <c r="AT548" s="130"/>
      <c r="AU548" s="23">
        <f>SUM(AS548:AT548)</f>
        <v>0</v>
      </c>
      <c r="AW548" s="23">
        <f>SUM(AN548:AQ549)</f>
        <v>0</v>
      </c>
      <c r="AX548" s="23">
        <f>SUM(H548:K549)</f>
        <v>0</v>
      </c>
      <c r="AY548" s="23">
        <f>SUM(L548:O549)</f>
        <v>0</v>
      </c>
      <c r="AZ548" s="23">
        <f>SUM(P548:S549)</f>
        <v>0</v>
      </c>
      <c r="BA548" s="23">
        <f>SUM(T548:W549)</f>
        <v>0</v>
      </c>
      <c r="BB548" s="23">
        <f>SUM(X548:AA549)</f>
        <v>0</v>
      </c>
      <c r="BC548" s="23">
        <f>SUM(AB548:AE549)</f>
        <v>0</v>
      </c>
      <c r="BD548" s="23">
        <f>SUM(AF548:AI549)</f>
        <v>0</v>
      </c>
      <c r="BE548" s="23">
        <f>SUM(AJ548:AM549)</f>
        <v>0</v>
      </c>
      <c r="BF548" s="23">
        <f>SUM(AW548:BE548)</f>
        <v>0</v>
      </c>
      <c r="BG548" s="23">
        <f>SUM(AS548-BF548)</f>
        <v>0</v>
      </c>
      <c r="BH548" s="23">
        <f>SUM(AW548:BD548)</f>
        <v>0</v>
      </c>
      <c r="BJ548" s="23">
        <f t="shared" si="214"/>
        <v>0</v>
      </c>
      <c r="BK548" s="23">
        <f t="shared" si="215"/>
        <v>0</v>
      </c>
      <c r="BL548" s="23">
        <f t="shared" si="216"/>
        <v>0</v>
      </c>
      <c r="BM548" s="23">
        <f t="shared" si="217"/>
        <v>0</v>
      </c>
      <c r="BN548" s="23">
        <f t="shared" si="218"/>
        <v>0</v>
      </c>
      <c r="BO548" s="23">
        <f t="shared" si="219"/>
        <v>0</v>
      </c>
      <c r="BP548" s="23">
        <f t="shared" si="220"/>
        <v>0</v>
      </c>
      <c r="BQ548" s="23">
        <f t="shared" si="221"/>
        <v>0</v>
      </c>
      <c r="BR548" s="23">
        <f t="shared" si="233"/>
        <v>0</v>
      </c>
      <c r="BS548" s="23">
        <f t="shared" si="234"/>
        <v>0</v>
      </c>
      <c r="BT548" s="23">
        <f t="shared" si="235"/>
        <v>0</v>
      </c>
      <c r="BX548" s="73">
        <v>4145</v>
      </c>
      <c r="BY548" s="25" t="s">
        <v>905</v>
      </c>
      <c r="BZ548" s="23">
        <f t="shared" si="222"/>
        <v>0</v>
      </c>
      <c r="CA548" s="130">
        <f t="shared" si="223"/>
        <v>0</v>
      </c>
      <c r="CB548" s="156">
        <f t="shared" si="224"/>
        <v>0</v>
      </c>
      <c r="CC548" s="156">
        <f t="shared" si="225"/>
        <v>0</v>
      </c>
      <c r="CD548" s="156">
        <f t="shared" si="226"/>
        <v>0</v>
      </c>
      <c r="CE548" s="156">
        <f t="shared" si="227"/>
        <v>0</v>
      </c>
      <c r="CG548" s="156">
        <f t="shared" si="228"/>
        <v>0</v>
      </c>
      <c r="CH548" s="156">
        <f t="shared" si="229"/>
        <v>0</v>
      </c>
      <c r="CJ548" s="204" t="str">
        <f t="shared" si="230"/>
        <v>ok</v>
      </c>
      <c r="CK548" s="205">
        <f t="shared" si="212"/>
        <v>0</v>
      </c>
      <c r="CL548">
        <f t="shared" si="236"/>
        <v>0</v>
      </c>
      <c r="CN548" s="216">
        <f t="shared" si="231"/>
        <v>0</v>
      </c>
      <c r="CO548" s="216">
        <f t="shared" si="232"/>
        <v>0</v>
      </c>
      <c r="CP548" s="216">
        <f t="shared" si="211"/>
        <v>0</v>
      </c>
      <c r="CQ548" s="156">
        <f t="shared" si="213"/>
        <v>0</v>
      </c>
    </row>
    <row r="549" spans="1:95" x14ac:dyDescent="0.2">
      <c r="A549" s="73">
        <v>4145</v>
      </c>
      <c r="B549" s="25" t="s">
        <v>905</v>
      </c>
      <c r="C549" s="25" t="s">
        <v>703</v>
      </c>
      <c r="D549" s="78">
        <f t="array" ref="D549">SUM(IF('SAP report test'!$A$2:$A$2298=$A549,IF('SAP report test'!$D$2:$D$2298=D$3,'SAP report test'!$N$2:$N$2298)))-SUM(H549,L549,P549,T549,X549,AB549,AF549,AJ549,AN549)</f>
        <v>0</v>
      </c>
      <c r="E549" s="78">
        <f t="array" ref="E549">SUM(IF('SAP report test'!$A$2:$A$2298=$A549,IF('SAP report test'!$D$2:$D$2298=E$3,'SAP report test'!$N$2:$N$2298)))-SUM(I549,M549,Q549,U549,Y549,AC549,AG549,AK549,AO549)</f>
        <v>0</v>
      </c>
      <c r="F549" s="78">
        <f t="array" ref="F549">SUM(IF('SAP report test'!$A$2:$A$2298=$A549,IF('SAP report test'!$D$2:$D$2298=F$3,'SAP report test'!$N$2:$N$2298)))-SUM(J549,N549,R549,V549,Z549,AD549,AH549,AL549,AP549)</f>
        <v>0</v>
      </c>
      <c r="G549" s="78">
        <f t="array" ref="G549">SUM(IF('SAP report test'!$A$2:$A$2298=$A549,IF('SAP report test'!$D$2:$D$2298=G$3,'SAP report test'!$N$2:$N$2298)))-SUM(K549,O549,S549,W549,AA549,AE549,AI549,AM549,AQ549)</f>
        <v>0</v>
      </c>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S549" s="23"/>
      <c r="AT549" s="42"/>
      <c r="BJ549" s="23">
        <f t="shared" si="214"/>
        <v>0</v>
      </c>
      <c r="BK549" s="23">
        <f t="shared" si="215"/>
        <v>0</v>
      </c>
      <c r="BL549" s="23">
        <f t="shared" si="216"/>
        <v>0</v>
      </c>
      <c r="BM549" s="23">
        <f t="shared" si="217"/>
        <v>0</v>
      </c>
      <c r="BN549" s="23">
        <f t="shared" si="218"/>
        <v>0</v>
      </c>
      <c r="BO549" s="23">
        <f t="shared" si="219"/>
        <v>0</v>
      </c>
      <c r="BP549" s="23">
        <f t="shared" si="220"/>
        <v>0</v>
      </c>
      <c r="BQ549" s="23">
        <f t="shared" si="221"/>
        <v>0</v>
      </c>
      <c r="BR549" s="23">
        <f t="shared" si="233"/>
        <v>0</v>
      </c>
      <c r="BS549" s="23">
        <f t="shared" si="234"/>
        <v>0</v>
      </c>
      <c r="BT549" s="23">
        <f t="shared" si="235"/>
        <v>0</v>
      </c>
      <c r="BX549" s="73">
        <v>4145</v>
      </c>
      <c r="BY549" s="25" t="s">
        <v>905</v>
      </c>
      <c r="BZ549" s="23">
        <f t="shared" si="222"/>
        <v>0</v>
      </c>
      <c r="CA549" s="130">
        <f t="shared" si="223"/>
        <v>0</v>
      </c>
      <c r="CB549" s="156">
        <f t="shared" si="224"/>
        <v>0</v>
      </c>
      <c r="CC549" s="156">
        <f t="shared" si="225"/>
        <v>0</v>
      </c>
      <c r="CD549" s="156">
        <f t="shared" si="226"/>
        <v>0</v>
      </c>
      <c r="CE549" s="156">
        <f t="shared" si="227"/>
        <v>0</v>
      </c>
      <c r="CG549" s="156">
        <f t="shared" si="228"/>
        <v>0</v>
      </c>
      <c r="CH549" s="156">
        <f t="shared" si="229"/>
        <v>0</v>
      </c>
      <c r="CJ549" s="204" t="str">
        <f t="shared" si="230"/>
        <v>ok</v>
      </c>
      <c r="CK549" s="205">
        <f t="shared" si="212"/>
        <v>0</v>
      </c>
      <c r="CL549">
        <f t="shared" si="236"/>
        <v>0</v>
      </c>
      <c r="CN549" s="216">
        <f t="shared" si="231"/>
        <v>0</v>
      </c>
      <c r="CO549" s="216">
        <f t="shared" si="232"/>
        <v>0</v>
      </c>
      <c r="CP549" s="216">
        <f t="shared" si="211"/>
        <v>0</v>
      </c>
      <c r="CQ549" s="156">
        <f t="shared" si="213"/>
        <v>0</v>
      </c>
    </row>
    <row r="550" spans="1:95" x14ac:dyDescent="0.2">
      <c r="A550" s="73">
        <v>4560</v>
      </c>
      <c r="B550" s="25" t="s">
        <v>1154</v>
      </c>
      <c r="C550" s="25" t="s">
        <v>702</v>
      </c>
      <c r="D550" s="78"/>
      <c r="E550" s="78"/>
      <c r="F550" s="78"/>
      <c r="G550" s="78"/>
      <c r="H550" s="147">
        <f t="array" ref="H550">SUM(IF('SAP report test'!$A$2:$A$2298=$A550,IF('SAP report test'!$D$2:$D$2298="CI04",'SAP report test'!$N$2:$N$2298)))</f>
        <v>0</v>
      </c>
      <c r="I550" s="148"/>
      <c r="J550" s="148"/>
      <c r="K550" s="149"/>
      <c r="L550" s="147">
        <f>SUMIF(Balances!$A$5:$A$313,$A550,Balances!$P$5:$P$313)-SUMIF(Funding!$A$6:$A$294,$A550,Funding!$D$6:$D$294)</f>
        <v>0</v>
      </c>
      <c r="M550" s="148"/>
      <c r="N550" s="148"/>
      <c r="O550" s="149"/>
      <c r="P550" s="147">
        <f>SUMIF(Balances!$A$5:$A$313,$A550,Balances!$Q$5:$Q$313)-SUMIF(Funding!$A$6:$A$294,$A550,Funding!$E$6:$E$294)</f>
        <v>0</v>
      </c>
      <c r="Q550" s="148"/>
      <c r="R550" s="148"/>
      <c r="S550" s="149"/>
      <c r="T550" s="147">
        <f>SUMIF(Balances!$A$5:$A$313,$A550,Balances!$R$5:$R$313)-SUMIF(Funding!$A$6:$A$294,$A550,Funding!$F$6:$F$294)</f>
        <v>0</v>
      </c>
      <c r="U550" s="148"/>
      <c r="V550" s="148"/>
      <c r="W550" s="149"/>
      <c r="X550" s="147">
        <f>SUMIF(Balances!$A$7:$A$313,$A550,Balances!$S$7:$S$313)</f>
        <v>0</v>
      </c>
      <c r="Y550" s="148"/>
      <c r="Z550" s="148"/>
      <c r="AA550" s="149"/>
      <c r="AB550" s="147">
        <f>SUMIF(Balances!$A$7:$A$313,$A550,Balances!$T$7:$T$313)</f>
        <v>0</v>
      </c>
      <c r="AC550" s="148"/>
      <c r="AD550" s="148"/>
      <c r="AE550" s="149"/>
      <c r="AF550" s="147"/>
      <c r="AG550" s="148"/>
      <c r="AH550" s="148"/>
      <c r="AI550" s="149"/>
      <c r="AJ550" s="147">
        <f t="array" ref="AJ550">SUM(IF('SAP report test'!$A$2:$A$2298=$A550,IF('SAP report test'!$D$2:$D$2298="CI03",'SAP report test'!$N$2:$N$2298)))+SUMIF(Balances!$A$7:$A$313,$A550,Balances!$V$7:$V$313)</f>
        <v>0</v>
      </c>
      <c r="AK550" s="148"/>
      <c r="AL550" s="148"/>
      <c r="AM550" s="149"/>
      <c r="AN550" s="147">
        <f>SUMIF(Balances!$A$5:$A$313,$A550,Balances!$O$5:$O$313)-SUMIF(Funding!$A$6:$A$294,$A550,Funding!$K$6:$K$294)</f>
        <v>0</v>
      </c>
      <c r="AO550" s="148"/>
      <c r="AP550" s="148"/>
      <c r="AQ550" s="149"/>
      <c r="AS550" s="23">
        <f>SUM(D550:AQ551)</f>
        <v>0</v>
      </c>
      <c r="AT550" s="42"/>
      <c r="AU550" s="23">
        <f>SUM(AS550:AT550)</f>
        <v>0</v>
      </c>
      <c r="AW550" s="23">
        <f>SUM(AN550:AQ551)</f>
        <v>0</v>
      </c>
      <c r="AX550" s="23">
        <f>SUM(H550:K551)</f>
        <v>0</v>
      </c>
      <c r="AY550" s="23">
        <f>SUM(L550:O551)</f>
        <v>0</v>
      </c>
      <c r="AZ550" s="23">
        <f>SUM(P550:S551)</f>
        <v>0</v>
      </c>
      <c r="BA550" s="23">
        <f>SUM(T550:W551)</f>
        <v>0</v>
      </c>
      <c r="BB550" s="23">
        <f>SUM(X550:AA551)</f>
        <v>0</v>
      </c>
      <c r="BC550" s="23">
        <f>SUM(AB550:AE551)</f>
        <v>0</v>
      </c>
      <c r="BD550" s="23">
        <f>SUM(AF550:AI551)</f>
        <v>0</v>
      </c>
      <c r="BE550" s="23">
        <f>SUM(AJ550:AM551)</f>
        <v>0</v>
      </c>
      <c r="BF550" s="23">
        <f>SUM(AW550:BE550)</f>
        <v>0</v>
      </c>
      <c r="BG550" s="23">
        <f>SUM(AS550-BF550)</f>
        <v>0</v>
      </c>
      <c r="BH550" s="23">
        <f>SUM(AW550:BD550)</f>
        <v>0</v>
      </c>
      <c r="BJ550" s="23">
        <f t="shared" si="214"/>
        <v>0</v>
      </c>
      <c r="BK550" s="23">
        <f t="shared" si="215"/>
        <v>0</v>
      </c>
      <c r="BL550" s="23">
        <f t="shared" si="216"/>
        <v>0</v>
      </c>
      <c r="BM550" s="23">
        <f t="shared" si="217"/>
        <v>0</v>
      </c>
      <c r="BN550" s="23">
        <f t="shared" si="218"/>
        <v>0</v>
      </c>
      <c r="BO550" s="23">
        <f t="shared" si="219"/>
        <v>0</v>
      </c>
      <c r="BP550" s="23">
        <f t="shared" si="220"/>
        <v>0</v>
      </c>
      <c r="BQ550" s="23">
        <f t="shared" si="221"/>
        <v>0</v>
      </c>
      <c r="BR550" s="23">
        <f t="shared" si="233"/>
        <v>0</v>
      </c>
      <c r="BS550" s="23">
        <f t="shared" si="234"/>
        <v>0</v>
      </c>
      <c r="BT550" s="23">
        <f t="shared" si="235"/>
        <v>0</v>
      </c>
      <c r="BX550" s="73">
        <v>4560</v>
      </c>
      <c r="BY550" s="25" t="s">
        <v>1154</v>
      </c>
      <c r="BZ550" s="23">
        <f t="shared" si="222"/>
        <v>0</v>
      </c>
      <c r="CA550" s="130">
        <f t="shared" si="223"/>
        <v>0</v>
      </c>
      <c r="CB550" s="156">
        <f t="shared" si="224"/>
        <v>0</v>
      </c>
      <c r="CC550" s="156">
        <f t="shared" si="225"/>
        <v>0</v>
      </c>
      <c r="CD550" s="156">
        <f t="shared" si="226"/>
        <v>0</v>
      </c>
      <c r="CE550" s="156">
        <f t="shared" si="227"/>
        <v>0</v>
      </c>
      <c r="CG550" s="156">
        <f t="shared" si="228"/>
        <v>0</v>
      </c>
      <c r="CH550" s="156">
        <f t="shared" si="229"/>
        <v>0</v>
      </c>
      <c r="CJ550" s="204" t="str">
        <f t="shared" si="230"/>
        <v>ok</v>
      </c>
      <c r="CK550" s="205">
        <f t="shared" si="212"/>
        <v>0</v>
      </c>
      <c r="CL550">
        <f t="shared" si="236"/>
        <v>0</v>
      </c>
      <c r="CN550" s="216">
        <f t="shared" si="231"/>
        <v>0</v>
      </c>
      <c r="CO550" s="216">
        <f t="shared" si="232"/>
        <v>0</v>
      </c>
      <c r="CP550" s="216">
        <f t="shared" si="211"/>
        <v>0</v>
      </c>
      <c r="CQ550" s="156">
        <f t="shared" si="213"/>
        <v>0</v>
      </c>
    </row>
    <row r="551" spans="1:95" x14ac:dyDescent="0.2">
      <c r="A551" s="73">
        <v>4560</v>
      </c>
      <c r="B551" s="25" t="s">
        <v>1154</v>
      </c>
      <c r="C551" s="25" t="s">
        <v>703</v>
      </c>
      <c r="D551" s="78">
        <f t="array" ref="D551">SUM(IF('SAP report test'!$A$2:$A$2298=$A551,IF('SAP report test'!$D$2:$D$2298=D$3,'SAP report test'!$N$2:$N$2298)))-SUM(H551,L551,P551,T551,X551,AB551,AF551,AJ551,AN551)</f>
        <v>0</v>
      </c>
      <c r="E551" s="78">
        <f t="array" ref="E551">SUM(IF('SAP report test'!$A$2:$A$2298=$A551,IF('SAP report test'!$D$2:$D$2298=E$3,'SAP report test'!$N$2:$N$2298)))-SUM(I551,M551,Q551,U551,Y551,AC551,AG551,AK551,AO551)</f>
        <v>0</v>
      </c>
      <c r="F551" s="78">
        <f t="array" ref="F551">SUM(IF('SAP report test'!$A$2:$A$2298=$A551,IF('SAP report test'!$D$2:$D$2298=F$3,'SAP report test'!$N$2:$N$2298)))-SUM(J551,N551,R551,V551,Z551,AD551,AH551,AL551,AP551)</f>
        <v>0</v>
      </c>
      <c r="G551" s="78">
        <f t="array" ref="G551">SUM(IF('SAP report test'!$A$2:$A$2298=$A551,IF('SAP report test'!$D$2:$D$2298=G$3,'SAP report test'!$N$2:$N$2298)))-SUM(K551,O551,S551,W551,AA551,AE551,AI551,AM551,AQ551)</f>
        <v>0</v>
      </c>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S551" s="23"/>
      <c r="AT551" s="42"/>
      <c r="BJ551" s="23">
        <f t="shared" si="214"/>
        <v>0</v>
      </c>
      <c r="BK551" s="23">
        <f t="shared" si="215"/>
        <v>0</v>
      </c>
      <c r="BL551" s="23">
        <f t="shared" si="216"/>
        <v>0</v>
      </c>
      <c r="BM551" s="23">
        <f t="shared" si="217"/>
        <v>0</v>
      </c>
      <c r="BN551" s="23">
        <f t="shared" si="218"/>
        <v>0</v>
      </c>
      <c r="BO551" s="23">
        <f t="shared" si="219"/>
        <v>0</v>
      </c>
      <c r="BP551" s="23">
        <f t="shared" si="220"/>
        <v>0</v>
      </c>
      <c r="BQ551" s="23">
        <f t="shared" si="221"/>
        <v>0</v>
      </c>
      <c r="BR551" s="23">
        <f t="shared" si="233"/>
        <v>0</v>
      </c>
      <c r="BS551" s="23">
        <f t="shared" si="234"/>
        <v>0</v>
      </c>
      <c r="BT551" s="23">
        <f t="shared" si="235"/>
        <v>0</v>
      </c>
      <c r="BX551" s="73">
        <v>4560</v>
      </c>
      <c r="BY551" s="25" t="s">
        <v>1154</v>
      </c>
      <c r="BZ551" s="23">
        <f t="shared" si="222"/>
        <v>0</v>
      </c>
      <c r="CA551" s="130">
        <f t="shared" si="223"/>
        <v>0</v>
      </c>
      <c r="CB551" s="156">
        <f t="shared" si="224"/>
        <v>0</v>
      </c>
      <c r="CC551" s="156">
        <f t="shared" si="225"/>
        <v>0</v>
      </c>
      <c r="CD551" s="156">
        <f t="shared" si="226"/>
        <v>0</v>
      </c>
      <c r="CE551" s="156">
        <f t="shared" si="227"/>
        <v>0</v>
      </c>
      <c r="CG551" s="156">
        <f t="shared" si="228"/>
        <v>0</v>
      </c>
      <c r="CH551" s="156">
        <f t="shared" si="229"/>
        <v>0</v>
      </c>
      <c r="CJ551" s="204" t="str">
        <f t="shared" si="230"/>
        <v>ok</v>
      </c>
      <c r="CK551" s="205">
        <f t="shared" si="212"/>
        <v>0</v>
      </c>
      <c r="CL551">
        <f t="shared" si="236"/>
        <v>0</v>
      </c>
      <c r="CN551" s="216">
        <f t="shared" si="231"/>
        <v>0</v>
      </c>
      <c r="CO551" s="216">
        <f t="shared" si="232"/>
        <v>0</v>
      </c>
      <c r="CP551" s="216">
        <f t="shared" si="211"/>
        <v>0</v>
      </c>
      <c r="CQ551" s="156">
        <f t="shared" si="213"/>
        <v>0</v>
      </c>
    </row>
    <row r="552" spans="1:95" x14ac:dyDescent="0.2">
      <c r="A552" s="73">
        <v>4580</v>
      </c>
      <c r="B552" s="25" t="s">
        <v>1177</v>
      </c>
      <c r="C552" s="25" t="s">
        <v>702</v>
      </c>
      <c r="D552" s="78"/>
      <c r="E552" s="78"/>
      <c r="F552" s="78"/>
      <c r="G552" s="78"/>
      <c r="H552" s="147">
        <f t="array" ref="H552">SUM(IF('SAP report test'!$A$2:$A$2298=$A552,IF('SAP report test'!$D$2:$D$2298="CI04",'SAP report test'!$N$2:$N$2298)))</f>
        <v>0</v>
      </c>
      <c r="I552" s="148"/>
      <c r="J552" s="148"/>
      <c r="K552" s="149"/>
      <c r="L552" s="147">
        <f>SUMIF(Balances!$A$5:$A$313,$A552,Balances!$P$5:$P$313)-SUMIF(Funding!$A$6:$A$294,$A552,Funding!$D$6:$D$294)</f>
        <v>0</v>
      </c>
      <c r="M552" s="148"/>
      <c r="N552" s="148"/>
      <c r="O552" s="149"/>
      <c r="P552" s="147">
        <f>SUMIF(Balances!$A$5:$A$313,$A552,Balances!$Q$5:$Q$313)-SUMIF(Funding!$A$6:$A$294,$A552,Funding!$E$6:$E$294)</f>
        <v>0</v>
      </c>
      <c r="Q552" s="148"/>
      <c r="R552" s="148"/>
      <c r="S552" s="149"/>
      <c r="T552" s="147">
        <f>SUMIF(Balances!$A$5:$A$313,$A552,Balances!$R$5:$R$313)-SUMIF(Funding!$A$6:$A$294,$A552,Funding!$F$6:$F$294)</f>
        <v>0</v>
      </c>
      <c r="U552" s="148"/>
      <c r="V552" s="148"/>
      <c r="W552" s="149"/>
      <c r="X552" s="147">
        <f>SUMIF(Balances!$A$7:$A$313,$A552,Balances!$S$7:$S$313)</f>
        <v>0</v>
      </c>
      <c r="Y552" s="148"/>
      <c r="Z552" s="148"/>
      <c r="AA552" s="149"/>
      <c r="AB552" s="147">
        <f>SUMIF(Balances!$A$7:$A$313,$A552,Balances!$T$7:$T$313)</f>
        <v>0</v>
      </c>
      <c r="AC552" s="148"/>
      <c r="AD552" s="148"/>
      <c r="AE552" s="149"/>
      <c r="AF552" s="147"/>
      <c r="AG552" s="148"/>
      <c r="AH552" s="148"/>
      <c r="AI552" s="149"/>
      <c r="AJ552" s="147">
        <f t="array" ref="AJ552">SUM(IF('SAP report test'!$A$2:$A$2298=$A552,IF('SAP report test'!$D$2:$D$2298="CI03",'SAP report test'!$N$2:$N$2298)))+SUMIF(Balances!$A$7:$A$313,$A552,Balances!$V$7:$V$313)</f>
        <v>0</v>
      </c>
      <c r="AK552" s="148"/>
      <c r="AL552" s="148"/>
      <c r="AM552" s="149"/>
      <c r="AN552" s="147">
        <f>SUMIF(Balances!$A$5:$A$313,$A552,Balances!$O$5:$O$313)-SUMIF(Funding!$A$6:$A$294,$A552,Funding!$K$6:$K$294)</f>
        <v>0</v>
      </c>
      <c r="AO552" s="148"/>
      <c r="AP552" s="148"/>
      <c r="AQ552" s="149"/>
      <c r="AS552" s="23">
        <f>SUM(D552:AQ553)</f>
        <v>0</v>
      </c>
      <c r="AT552" s="42"/>
      <c r="AU552" s="23">
        <f>SUM(AS552:AT552)</f>
        <v>0</v>
      </c>
      <c r="AW552" s="23">
        <f>SUM(AN552:AQ553)</f>
        <v>0</v>
      </c>
      <c r="AX552" s="23">
        <f>SUM(H552:K553)</f>
        <v>0</v>
      </c>
      <c r="AY552" s="23">
        <f>SUM(L552:O553)</f>
        <v>0</v>
      </c>
      <c r="AZ552" s="23">
        <f>SUM(P552:S553)</f>
        <v>0</v>
      </c>
      <c r="BA552" s="23">
        <f>SUM(T552:W553)</f>
        <v>0</v>
      </c>
      <c r="BB552" s="23">
        <f>SUM(X552:AA553)</f>
        <v>0</v>
      </c>
      <c r="BC552" s="23">
        <f>SUM(AB552:AE553)</f>
        <v>0</v>
      </c>
      <c r="BD552" s="23">
        <f>SUM(AF552:AI553)</f>
        <v>0</v>
      </c>
      <c r="BE552" s="23">
        <f>SUM(AJ552:AM553)</f>
        <v>0</v>
      </c>
      <c r="BF552" s="23">
        <f>SUM(AW552:BE552)</f>
        <v>0</v>
      </c>
      <c r="BG552" s="23">
        <f>SUM(AS552-BF552)</f>
        <v>0</v>
      </c>
      <c r="BH552" s="23">
        <f>SUM(AW552:BD552)</f>
        <v>0</v>
      </c>
      <c r="BJ552" s="23">
        <f t="shared" si="214"/>
        <v>0</v>
      </c>
      <c r="BK552" s="23">
        <f t="shared" si="215"/>
        <v>0</v>
      </c>
      <c r="BL552" s="23">
        <f t="shared" si="216"/>
        <v>0</v>
      </c>
      <c r="BM552" s="23">
        <f t="shared" si="217"/>
        <v>0</v>
      </c>
      <c r="BN552" s="23">
        <f t="shared" si="218"/>
        <v>0</v>
      </c>
      <c r="BO552" s="23">
        <f t="shared" si="219"/>
        <v>0</v>
      </c>
      <c r="BP552" s="23">
        <f t="shared" si="220"/>
        <v>0</v>
      </c>
      <c r="BQ552" s="23">
        <f t="shared" si="221"/>
        <v>0</v>
      </c>
      <c r="BR552" s="23">
        <f t="shared" si="233"/>
        <v>0</v>
      </c>
      <c r="BS552" s="23">
        <f t="shared" si="234"/>
        <v>0</v>
      </c>
      <c r="BT552" s="23">
        <f t="shared" si="235"/>
        <v>0</v>
      </c>
      <c r="BX552" s="73">
        <v>4580</v>
      </c>
      <c r="BY552" s="25" t="s">
        <v>1177</v>
      </c>
      <c r="BZ552" s="23">
        <f t="shared" si="222"/>
        <v>0</v>
      </c>
      <c r="CA552" s="130">
        <f t="shared" si="223"/>
        <v>0</v>
      </c>
      <c r="CB552" s="156">
        <f t="shared" si="224"/>
        <v>0</v>
      </c>
      <c r="CC552" s="156">
        <f t="shared" si="225"/>
        <v>0</v>
      </c>
      <c r="CD552" s="156">
        <f t="shared" si="226"/>
        <v>0</v>
      </c>
      <c r="CE552" s="156">
        <f t="shared" si="227"/>
        <v>0</v>
      </c>
      <c r="CG552" s="156">
        <f t="shared" si="228"/>
        <v>0</v>
      </c>
      <c r="CH552" s="156">
        <f t="shared" si="229"/>
        <v>0</v>
      </c>
      <c r="CJ552" s="204" t="str">
        <f t="shared" si="230"/>
        <v>ok</v>
      </c>
      <c r="CK552" s="205">
        <f t="shared" si="212"/>
        <v>0</v>
      </c>
      <c r="CL552">
        <f t="shared" si="236"/>
        <v>0</v>
      </c>
      <c r="CN552" s="216">
        <f t="shared" si="231"/>
        <v>0</v>
      </c>
      <c r="CO552" s="216">
        <f t="shared" si="232"/>
        <v>0</v>
      </c>
      <c r="CP552" s="216">
        <f t="shared" si="211"/>
        <v>0</v>
      </c>
      <c r="CQ552" s="156">
        <f t="shared" si="213"/>
        <v>0</v>
      </c>
    </row>
    <row r="553" spans="1:95" x14ac:dyDescent="0.2">
      <c r="A553" s="73">
        <v>4580</v>
      </c>
      <c r="B553" s="25" t="s">
        <v>1177</v>
      </c>
      <c r="C553" s="25" t="s">
        <v>703</v>
      </c>
      <c r="D553" s="78">
        <f t="array" ref="D553">SUM(IF('SAP report test'!$A$2:$A$2298=$A553,IF('SAP report test'!$D$2:$D$2298=D$3,'SAP report test'!$N$2:$N$2298)))-SUM(H553,L553,P553,T553,X553,AB553,AF553,AJ553,AN553)</f>
        <v>0</v>
      </c>
      <c r="E553" s="78">
        <f t="array" ref="E553">SUM(IF('SAP report test'!$A$2:$A$2298=$A553,IF('SAP report test'!$D$2:$D$2298=E$3,'SAP report test'!$N$2:$N$2298)))-SUM(I553,M553,Q553,U553,Y553,AC553,AG553,AK553,AO553)</f>
        <v>0</v>
      </c>
      <c r="F553" s="78">
        <f t="array" ref="F553">SUM(IF('SAP report test'!$A$2:$A$2298=$A553,IF('SAP report test'!$D$2:$D$2298=F$3,'SAP report test'!$N$2:$N$2298)))-SUM(J553,N553,R553,V553,Z553,AD553,AH553,AL553,AP553)</f>
        <v>0</v>
      </c>
      <c r="G553" s="78">
        <f t="array" ref="G553">SUM(IF('SAP report test'!$A$2:$A$2298=$A553,IF('SAP report test'!$D$2:$D$2298=G$3,'SAP report test'!$N$2:$N$2298)))-SUM(K553,O553,S553,W553,AA553,AE553,AI553,AM553,AQ553)</f>
        <v>0</v>
      </c>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S553" s="23"/>
      <c r="AT553" s="42"/>
      <c r="BJ553" s="23">
        <f t="shared" si="214"/>
        <v>0</v>
      </c>
      <c r="BK553" s="23">
        <f t="shared" si="215"/>
        <v>0</v>
      </c>
      <c r="BL553" s="23">
        <f t="shared" si="216"/>
        <v>0</v>
      </c>
      <c r="BM553" s="23">
        <f t="shared" si="217"/>
        <v>0</v>
      </c>
      <c r="BN553" s="23">
        <f t="shared" si="218"/>
        <v>0</v>
      </c>
      <c r="BO553" s="23">
        <f t="shared" si="219"/>
        <v>0</v>
      </c>
      <c r="BP553" s="23">
        <f t="shared" si="220"/>
        <v>0</v>
      </c>
      <c r="BQ553" s="23">
        <f t="shared" si="221"/>
        <v>0</v>
      </c>
      <c r="BR553" s="23">
        <f t="shared" si="233"/>
        <v>0</v>
      </c>
      <c r="BS553" s="23">
        <f t="shared" si="234"/>
        <v>0</v>
      </c>
      <c r="BT553" s="23">
        <f t="shared" si="235"/>
        <v>0</v>
      </c>
      <c r="BX553" s="73">
        <v>4580</v>
      </c>
      <c r="BY553" s="25" t="s">
        <v>1177</v>
      </c>
      <c r="BZ553" s="23">
        <f t="shared" si="222"/>
        <v>0</v>
      </c>
      <c r="CA553" s="130">
        <f t="shared" si="223"/>
        <v>0</v>
      </c>
      <c r="CB553" s="156">
        <f t="shared" si="224"/>
        <v>0</v>
      </c>
      <c r="CC553" s="156">
        <f t="shared" si="225"/>
        <v>0</v>
      </c>
      <c r="CD553" s="156">
        <f t="shared" si="226"/>
        <v>0</v>
      </c>
      <c r="CE553" s="156">
        <f t="shared" si="227"/>
        <v>0</v>
      </c>
      <c r="CG553" s="156">
        <f t="shared" si="228"/>
        <v>0</v>
      </c>
      <c r="CH553" s="156">
        <f t="shared" si="229"/>
        <v>0</v>
      </c>
      <c r="CJ553" s="204" t="str">
        <f t="shared" si="230"/>
        <v>ok</v>
      </c>
      <c r="CK553" s="205">
        <f t="shared" si="212"/>
        <v>0</v>
      </c>
      <c r="CL553">
        <f t="shared" si="236"/>
        <v>0</v>
      </c>
      <c r="CN553" s="216">
        <f t="shared" si="231"/>
        <v>0</v>
      </c>
      <c r="CO553" s="216">
        <f t="shared" si="232"/>
        <v>0</v>
      </c>
      <c r="CP553" s="216">
        <f t="shared" si="211"/>
        <v>0</v>
      </c>
      <c r="CQ553" s="156">
        <f t="shared" si="213"/>
        <v>0</v>
      </c>
    </row>
    <row r="554" spans="1:95" x14ac:dyDescent="0.2">
      <c r="A554" s="73">
        <v>4600</v>
      </c>
      <c r="B554" s="25" t="s">
        <v>700</v>
      </c>
      <c r="C554" s="25" t="s">
        <v>702</v>
      </c>
      <c r="D554" s="78"/>
      <c r="E554" s="78"/>
      <c r="F554" s="78"/>
      <c r="G554" s="78"/>
      <c r="H554" s="147">
        <f t="array" ref="H554">SUM(IF('SAP report test'!$A$2:$A$2298=$A554,IF('SAP report test'!$D$2:$D$2298="CI04",'SAP report test'!$N$2:$N$2298)))</f>
        <v>0</v>
      </c>
      <c r="I554" s="148"/>
      <c r="J554" s="148"/>
      <c r="K554" s="149"/>
      <c r="L554" s="147">
        <f>SUMIF(Balances!$A$5:$A$313,$A554,Balances!$P$5:$P$313)-SUMIF(Funding!$A$6:$A$294,$A554,Funding!$D$6:$D$294)</f>
        <v>0</v>
      </c>
      <c r="M554" s="148"/>
      <c r="N554" s="148"/>
      <c r="O554" s="149"/>
      <c r="P554" s="147">
        <f>SUMIF(Balances!$A$5:$A$313,$A554,Balances!$Q$5:$Q$313)-SUMIF(Funding!$A$6:$A$294,$A554,Funding!$E$6:$E$294)</f>
        <v>0</v>
      </c>
      <c r="Q554" s="148"/>
      <c r="R554" s="148"/>
      <c r="S554" s="149"/>
      <c r="T554" s="147">
        <f>SUMIF(Balances!$A$5:$A$313,$A554,Balances!$R$5:$R$313)-SUMIF(Funding!$A$6:$A$294,$A554,Funding!$F$6:$F$294)</f>
        <v>0</v>
      </c>
      <c r="U554" s="148"/>
      <c r="V554" s="148"/>
      <c r="W554" s="149"/>
      <c r="X554" s="147">
        <f>SUMIF(Balances!$A$7:$A$313,$A554,Balances!$S$7:$S$313)</f>
        <v>0</v>
      </c>
      <c r="Y554" s="148"/>
      <c r="Z554" s="148"/>
      <c r="AA554" s="149"/>
      <c r="AB554" s="147">
        <f>SUMIF(Balances!$A$7:$A$313,$A554,Balances!$T$7:$T$313)</f>
        <v>0</v>
      </c>
      <c r="AC554" s="148"/>
      <c r="AD554" s="148"/>
      <c r="AE554" s="149"/>
      <c r="AF554" s="147"/>
      <c r="AG554" s="148"/>
      <c r="AH554" s="148"/>
      <c r="AI554" s="149"/>
      <c r="AJ554" s="147">
        <f t="array" ref="AJ554">SUM(IF('SAP report test'!$A$2:$A$2298=$A554,IF('SAP report test'!$D$2:$D$2298="CI03",'SAP report test'!$N$2:$N$2298)))+SUMIF(Balances!$A$7:$A$313,$A554,Balances!$V$7:$V$313)</f>
        <v>0</v>
      </c>
      <c r="AK554" s="148"/>
      <c r="AL554" s="148"/>
      <c r="AM554" s="149"/>
      <c r="AN554" s="147">
        <f>SUMIF(Balances!$A$5:$A$313,$A554,Balances!$O$5:$O$313)-SUMIF(Funding!$A$6:$A$294,$A554,Funding!$K$6:$K$294)</f>
        <v>0</v>
      </c>
      <c r="AO554" s="148"/>
      <c r="AP554" s="148"/>
      <c r="AQ554" s="149"/>
      <c r="AS554" s="23">
        <f>SUM(D554:AQ555)</f>
        <v>0</v>
      </c>
      <c r="AT554" s="42"/>
      <c r="AU554" s="23">
        <f>SUM(AS554:AT554)</f>
        <v>0</v>
      </c>
      <c r="AW554" s="23">
        <f>SUM(AN554:AQ555)</f>
        <v>0</v>
      </c>
      <c r="AX554" s="23">
        <f>SUM(H554:K555)</f>
        <v>0</v>
      </c>
      <c r="AY554" s="23">
        <f>SUM(L554:O555)</f>
        <v>0</v>
      </c>
      <c r="AZ554" s="23">
        <f>SUM(P554:S555)</f>
        <v>0</v>
      </c>
      <c r="BA554" s="23">
        <f>SUM(T554:W555)</f>
        <v>0</v>
      </c>
      <c r="BB554" s="23">
        <f>SUM(X554:AA555)</f>
        <v>0</v>
      </c>
      <c r="BC554" s="23">
        <f>SUM(AB554:AE555)</f>
        <v>0</v>
      </c>
      <c r="BD554" s="23">
        <f>SUM(AF554:AI555)</f>
        <v>0</v>
      </c>
      <c r="BE554" s="23">
        <f>SUM(AJ554:AM555)</f>
        <v>0</v>
      </c>
      <c r="BF554" s="23">
        <f>SUM(AW554:BE554)</f>
        <v>0</v>
      </c>
      <c r="BG554" s="23">
        <f>SUM(AS554-BF554)</f>
        <v>0</v>
      </c>
      <c r="BH554" s="23">
        <f>SUM(AW554:BD554)</f>
        <v>0</v>
      </c>
      <c r="BJ554" s="23">
        <f t="shared" si="214"/>
        <v>0</v>
      </c>
      <c r="BK554" s="23">
        <f t="shared" si="215"/>
        <v>0</v>
      </c>
      <c r="BL554" s="23">
        <f t="shared" si="216"/>
        <v>0</v>
      </c>
      <c r="BM554" s="23">
        <f t="shared" si="217"/>
        <v>0</v>
      </c>
      <c r="BN554" s="23">
        <f t="shared" si="218"/>
        <v>0</v>
      </c>
      <c r="BO554" s="23">
        <f t="shared" si="219"/>
        <v>0</v>
      </c>
      <c r="BP554" s="23">
        <f t="shared" si="220"/>
        <v>0</v>
      </c>
      <c r="BQ554" s="23">
        <f t="shared" si="221"/>
        <v>0</v>
      </c>
      <c r="BR554" s="23">
        <f t="shared" si="233"/>
        <v>0</v>
      </c>
      <c r="BS554" s="23">
        <f t="shared" si="234"/>
        <v>0</v>
      </c>
      <c r="BT554" s="23">
        <f t="shared" si="235"/>
        <v>0</v>
      </c>
      <c r="BX554" s="104">
        <v>4600</v>
      </c>
      <c r="BY554" s="105" t="s">
        <v>700</v>
      </c>
      <c r="BZ554" s="23">
        <f t="shared" si="222"/>
        <v>0</v>
      </c>
      <c r="CA554" s="130">
        <f t="shared" si="223"/>
        <v>0</v>
      </c>
      <c r="CB554" s="156">
        <f t="shared" si="224"/>
        <v>0</v>
      </c>
      <c r="CC554" s="156">
        <f t="shared" si="225"/>
        <v>0</v>
      </c>
      <c r="CD554" s="156">
        <f t="shared" si="226"/>
        <v>0</v>
      </c>
      <c r="CE554" s="156">
        <f t="shared" si="227"/>
        <v>0</v>
      </c>
      <c r="CG554" s="156">
        <f t="shared" si="228"/>
        <v>0</v>
      </c>
      <c r="CH554" s="156">
        <f t="shared" si="229"/>
        <v>0</v>
      </c>
      <c r="CJ554" s="204" t="str">
        <f t="shared" si="230"/>
        <v>ok</v>
      </c>
      <c r="CK554" s="205">
        <f t="shared" si="212"/>
        <v>0</v>
      </c>
      <c r="CL554">
        <f t="shared" si="236"/>
        <v>0</v>
      </c>
      <c r="CN554" s="216">
        <f t="shared" si="231"/>
        <v>0</v>
      </c>
      <c r="CO554" s="216">
        <f t="shared" si="232"/>
        <v>0</v>
      </c>
      <c r="CP554" s="216">
        <f t="shared" si="211"/>
        <v>0</v>
      </c>
      <c r="CQ554" s="156">
        <f t="shared" si="213"/>
        <v>0</v>
      </c>
    </row>
    <row r="555" spans="1:95" x14ac:dyDescent="0.2">
      <c r="A555" s="73">
        <v>4600</v>
      </c>
      <c r="B555" s="25" t="s">
        <v>700</v>
      </c>
      <c r="C555" s="25" t="s">
        <v>703</v>
      </c>
      <c r="D555" s="78">
        <f t="array" ref="D555">SUM(IF('SAP report test'!$A$2:$A$2298=$A555,IF('SAP report test'!$D$2:$D$2298=D$3,'SAP report test'!$N$2:$N$2298)))-SUM(H555,L555,P555,T555,X555,AB555,AF555,AJ555,AN555)</f>
        <v>0</v>
      </c>
      <c r="E555" s="78">
        <f t="array" ref="E555">SUM(IF('SAP report test'!$A$2:$A$2298=$A555,IF('SAP report test'!$D$2:$D$2298=E$3,'SAP report test'!$N$2:$N$2298)))-SUM(I555,M555,Q555,U555,Y555,AC555,AG555,AK555,AO555)</f>
        <v>0</v>
      </c>
      <c r="F555" s="78">
        <f t="array" ref="F555">SUM(IF('SAP report test'!$A$2:$A$2298=$A555,IF('SAP report test'!$D$2:$D$2298=F$3,'SAP report test'!$N$2:$N$2298)))-SUM(J555,N555,R555,V555,Z555,AD555,AH555,AL555,AP555)</f>
        <v>0</v>
      </c>
      <c r="G555" s="78">
        <f t="array" ref="G555">SUM(IF('SAP report test'!$A$2:$A$2298=$A555,IF('SAP report test'!$D$2:$D$2298=G$3,'SAP report test'!$N$2:$N$2298)))-SUM(K555,O555,S555,W555,AA555,AE555,AI555,AM555,AQ555)</f>
        <v>0</v>
      </c>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S555" s="23"/>
      <c r="AT555" s="42"/>
      <c r="BJ555" s="23">
        <f t="shared" si="214"/>
        <v>0</v>
      </c>
      <c r="BK555" s="23">
        <f t="shared" si="215"/>
        <v>0</v>
      </c>
      <c r="BL555" s="23">
        <f t="shared" si="216"/>
        <v>0</v>
      </c>
      <c r="BM555" s="23">
        <f t="shared" si="217"/>
        <v>0</v>
      </c>
      <c r="BN555" s="23">
        <f t="shared" si="218"/>
        <v>0</v>
      </c>
      <c r="BO555" s="23">
        <f t="shared" si="219"/>
        <v>0</v>
      </c>
      <c r="BP555" s="23">
        <f t="shared" si="220"/>
        <v>0</v>
      </c>
      <c r="BQ555" s="23">
        <f t="shared" si="221"/>
        <v>0</v>
      </c>
      <c r="BR555" s="23">
        <f t="shared" si="233"/>
        <v>0</v>
      </c>
      <c r="BS555" s="23">
        <f t="shared" si="234"/>
        <v>0</v>
      </c>
      <c r="BT555" s="23">
        <f t="shared" si="235"/>
        <v>0</v>
      </c>
      <c r="BX555" s="104">
        <v>4600</v>
      </c>
      <c r="BY555" s="105" t="s">
        <v>700</v>
      </c>
      <c r="BZ555" s="23">
        <f t="shared" si="222"/>
        <v>0</v>
      </c>
      <c r="CA555" s="130">
        <f t="shared" si="223"/>
        <v>0</v>
      </c>
      <c r="CB555" s="156">
        <f t="shared" si="224"/>
        <v>0</v>
      </c>
      <c r="CC555" s="156">
        <f t="shared" si="225"/>
        <v>0</v>
      </c>
      <c r="CD555" s="156">
        <f t="shared" si="226"/>
        <v>0</v>
      </c>
      <c r="CE555" s="156">
        <f t="shared" si="227"/>
        <v>0</v>
      </c>
      <c r="CG555" s="156">
        <f t="shared" si="228"/>
        <v>0</v>
      </c>
      <c r="CH555" s="156">
        <f t="shared" si="229"/>
        <v>0</v>
      </c>
      <c r="CJ555" s="204" t="str">
        <f t="shared" si="230"/>
        <v>ok</v>
      </c>
      <c r="CK555" s="205">
        <f t="shared" si="212"/>
        <v>0</v>
      </c>
      <c r="CL555">
        <f t="shared" si="236"/>
        <v>0</v>
      </c>
      <c r="CN555" s="216">
        <f t="shared" si="231"/>
        <v>0</v>
      </c>
      <c r="CO555" s="216">
        <f t="shared" si="232"/>
        <v>0</v>
      </c>
      <c r="CP555" s="216">
        <f t="shared" si="211"/>
        <v>0</v>
      </c>
      <c r="CQ555" s="156">
        <f t="shared" si="213"/>
        <v>0</v>
      </c>
    </row>
    <row r="556" spans="1:95" x14ac:dyDescent="0.2">
      <c r="A556" s="73">
        <v>7002</v>
      </c>
      <c r="B556" s="25" t="s">
        <v>26</v>
      </c>
      <c r="C556" s="25" t="s">
        <v>702</v>
      </c>
      <c r="D556" s="78"/>
      <c r="E556" s="78"/>
      <c r="F556" s="78"/>
      <c r="G556" s="78"/>
      <c r="H556" s="147">
        <f t="array" ref="H556">SUM(IF('SAP report test'!$A$2:$A$2298=$A556,IF('SAP report test'!$D$2:$D$2298="CI04",'SAP report test'!$N$2:$N$2298)))</f>
        <v>0</v>
      </c>
      <c r="I556" s="148"/>
      <c r="J556" s="148"/>
      <c r="K556" s="149"/>
      <c r="L556" s="147">
        <f>SUMIF(Balances!$A$5:$A$313,$A556,Balances!$P$5:$P$313)-SUMIF(Funding!$A$6:$A$294,$A556,Funding!$D$6:$D$294)</f>
        <v>0</v>
      </c>
      <c r="M556" s="148"/>
      <c r="N556" s="148"/>
      <c r="O556" s="149"/>
      <c r="P556" s="147">
        <f>SUMIF(Balances!$A$5:$A$313,$A556,Balances!$Q$5:$Q$313)-SUMIF(Funding!$A$6:$A$294,$A556,Funding!$E$6:$E$294)</f>
        <v>0</v>
      </c>
      <c r="Q556" s="148"/>
      <c r="R556" s="148"/>
      <c r="S556" s="149"/>
      <c r="T556" s="147">
        <f>SUMIF(Balances!$A$5:$A$313,$A556,Balances!$R$5:$R$313)-SUMIF(Funding!$A$6:$A$294,$A556,Funding!$F$6:$F$294)</f>
        <v>0</v>
      </c>
      <c r="U556" s="148"/>
      <c r="V556" s="148"/>
      <c r="W556" s="149"/>
      <c r="X556" s="147">
        <f>SUMIF(Balances!$A$7:$A$313,$A556,Balances!$S$7:$S$313)</f>
        <v>0</v>
      </c>
      <c r="Y556" s="148"/>
      <c r="Z556" s="148"/>
      <c r="AA556" s="149"/>
      <c r="AB556" s="147">
        <f>SUMIF(Balances!$A$7:$A$313,$A556,Balances!$T$7:$T$313)</f>
        <v>0</v>
      </c>
      <c r="AC556" s="148"/>
      <c r="AD556" s="148"/>
      <c r="AE556" s="149"/>
      <c r="AF556" s="147"/>
      <c r="AG556" s="148"/>
      <c r="AH556" s="148"/>
      <c r="AI556" s="149"/>
      <c r="AJ556" s="147">
        <f t="array" ref="AJ556">SUM(IF('SAP report test'!$A$2:$A$2298=$A556,IF('SAP report test'!$D$2:$D$2298="CI03",'SAP report test'!$N$2:$N$2298)))+SUMIF(Balances!$A$7:$A$313,$A556,Balances!$V$7:$V$313)</f>
        <v>0</v>
      </c>
      <c r="AK556" s="148"/>
      <c r="AL556" s="148"/>
      <c r="AM556" s="149"/>
      <c r="AN556" s="147">
        <f>SUMIF(Balances!$A$5:$A$313,$A556,Balances!$O$5:$O$313)-SUMIF(Funding!$A$6:$A$294,$A556,Funding!$K$6:$K$294)</f>
        <v>-92275</v>
      </c>
      <c r="AO556" s="148"/>
      <c r="AP556" s="148"/>
      <c r="AQ556" s="149"/>
      <c r="AS556" s="23">
        <f>SUM(D556:AQ557)</f>
        <v>-18028.800000000003</v>
      </c>
      <c r="AT556" s="130"/>
      <c r="AU556" s="23">
        <f>SUM(AS556:AT556)</f>
        <v>-18028.800000000003</v>
      </c>
      <c r="AW556" s="23">
        <f>SUM(AN556:AQ557)</f>
        <v>-18029</v>
      </c>
      <c r="AX556" s="23">
        <f>SUM(H556:K557)</f>
        <v>0</v>
      </c>
      <c r="AY556" s="23">
        <f>SUM(L556:O557)</f>
        <v>0</v>
      </c>
      <c r="AZ556" s="23">
        <f>SUM(P556:S557)</f>
        <v>0</v>
      </c>
      <c r="BA556" s="23">
        <f>SUM(T556:W557)</f>
        <v>0</v>
      </c>
      <c r="BB556" s="23">
        <f>SUM(X556:AA557)</f>
        <v>0</v>
      </c>
      <c r="BC556" s="23">
        <f>SUM(AB556:AE557)</f>
        <v>0</v>
      </c>
      <c r="BD556" s="23">
        <f>SUM(AF556:AI557)</f>
        <v>0</v>
      </c>
      <c r="BE556" s="23">
        <f>SUM(AJ556:AM557)</f>
        <v>0</v>
      </c>
      <c r="BF556" s="23">
        <f>SUM(AW556:BE556)</f>
        <v>-18029</v>
      </c>
      <c r="BG556" s="23">
        <f>SUM(AS556-BF556)</f>
        <v>0.19999999999708962</v>
      </c>
      <c r="BH556" s="23">
        <f>SUM(AW556:BD556)</f>
        <v>-18029</v>
      </c>
      <c r="BJ556" s="23">
        <f t="shared" si="214"/>
        <v>-18029</v>
      </c>
      <c r="BK556" s="23">
        <f t="shared" si="215"/>
        <v>0</v>
      </c>
      <c r="BL556" s="23">
        <f t="shared" si="216"/>
        <v>0</v>
      </c>
      <c r="BM556" s="23">
        <f t="shared" si="217"/>
        <v>0</v>
      </c>
      <c r="BN556" s="23">
        <f t="shared" si="218"/>
        <v>0</v>
      </c>
      <c r="BO556" s="23">
        <f t="shared" si="219"/>
        <v>0</v>
      </c>
      <c r="BP556" s="23">
        <f t="shared" si="220"/>
        <v>0</v>
      </c>
      <c r="BQ556" s="23">
        <f t="shared" si="221"/>
        <v>0</v>
      </c>
      <c r="BR556" s="23">
        <f t="shared" si="233"/>
        <v>-18029</v>
      </c>
      <c r="BS556" s="23">
        <f t="shared" si="234"/>
        <v>0.19999999999708962</v>
      </c>
      <c r="BT556" s="23">
        <f t="shared" si="235"/>
        <v>-18029</v>
      </c>
      <c r="BX556" s="73">
        <v>7002</v>
      </c>
      <c r="BY556" s="25" t="s">
        <v>26</v>
      </c>
      <c r="BZ556" s="23">
        <f t="shared" si="222"/>
        <v>-18029</v>
      </c>
      <c r="CA556" s="130">
        <f t="shared" si="223"/>
        <v>0</v>
      </c>
      <c r="CB556" s="156">
        <f t="shared" si="224"/>
        <v>-18029</v>
      </c>
      <c r="CC556" s="156">
        <f t="shared" si="225"/>
        <v>-18029</v>
      </c>
      <c r="CD556" s="156">
        <f t="shared" si="226"/>
        <v>0</v>
      </c>
      <c r="CE556" s="156">
        <f t="shared" si="227"/>
        <v>-18029</v>
      </c>
      <c r="CG556" s="156">
        <f t="shared" si="228"/>
        <v>0</v>
      </c>
      <c r="CH556" s="156">
        <f t="shared" si="229"/>
        <v>0</v>
      </c>
      <c r="CJ556" s="204" t="str">
        <f t="shared" si="230"/>
        <v>ok</v>
      </c>
      <c r="CK556" s="205">
        <f t="shared" si="212"/>
        <v>0</v>
      </c>
      <c r="CL556">
        <f t="shared" si="236"/>
        <v>0</v>
      </c>
      <c r="CN556" s="216">
        <f t="shared" si="231"/>
        <v>-18029</v>
      </c>
      <c r="CO556" s="216">
        <f t="shared" si="232"/>
        <v>0</v>
      </c>
      <c r="CP556" s="216">
        <f t="shared" si="211"/>
        <v>-18029</v>
      </c>
      <c r="CQ556" s="156">
        <f t="shared" si="213"/>
        <v>0</v>
      </c>
    </row>
    <row r="557" spans="1:95" x14ac:dyDescent="0.2">
      <c r="A557" s="73">
        <v>7002</v>
      </c>
      <c r="B557" s="25" t="s">
        <v>26</v>
      </c>
      <c r="C557" s="25" t="s">
        <v>703</v>
      </c>
      <c r="D557" s="78">
        <f t="array" ref="D557">SUM(IF('SAP report test'!$A$2:$A$2298=$A557,IF('SAP report test'!$D$2:$D$2298=D$3,'SAP report test'!$N$2:$N$2298)))-SUM(H557,L557,P557,T557,X557,AB557,AF557,AJ557,AN557)</f>
        <v>0</v>
      </c>
      <c r="E557" s="78">
        <f t="array" ref="E557">SUM(IF('SAP report test'!$A$2:$A$2298=$A557,IF('SAP report test'!$D$2:$D$2298=E$3,'SAP report test'!$N$2:$N$2298)))-SUM(I557,M557,Q557,U557,Y557,AC557,AG557,AK557,AO557)</f>
        <v>0</v>
      </c>
      <c r="F557" s="78">
        <f t="array" ref="F557">SUM(IF('SAP report test'!$A$2:$A$2298=$A557,IF('SAP report test'!$D$2:$D$2298=F$3,'SAP report test'!$N$2:$N$2298)))-SUM(J557,N557,R557,V557,Z557,AD557,AH557,AL557,AP557)</f>
        <v>0</v>
      </c>
      <c r="G557" s="78">
        <f t="array" ref="G557">SUM(IF('SAP report test'!$A$2:$A$2298=$A557,IF('SAP report test'!$D$2:$D$2298=G$3,'SAP report test'!$N$2:$N$2298)))-SUM(K557,O557,S557,W557,AA557,AE557,AI557,AM557,AQ557)</f>
        <v>0.19999999999708962</v>
      </c>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v>74246</v>
      </c>
      <c r="AS557" s="23"/>
      <c r="AT557" s="42"/>
      <c r="BJ557" s="23">
        <f t="shared" si="214"/>
        <v>0</v>
      </c>
      <c r="BK557" s="23">
        <f t="shared" si="215"/>
        <v>0</v>
      </c>
      <c r="BL557" s="23">
        <f t="shared" si="216"/>
        <v>0</v>
      </c>
      <c r="BM557" s="23">
        <f t="shared" si="217"/>
        <v>0</v>
      </c>
      <c r="BN557" s="23">
        <f t="shared" si="218"/>
        <v>0</v>
      </c>
      <c r="BO557" s="23">
        <f t="shared" si="219"/>
        <v>0</v>
      </c>
      <c r="BP557" s="23">
        <f t="shared" si="220"/>
        <v>0</v>
      </c>
      <c r="BQ557" s="23">
        <f t="shared" si="221"/>
        <v>0</v>
      </c>
      <c r="BR557" s="23">
        <f t="shared" si="233"/>
        <v>0</v>
      </c>
      <c r="BS557" s="23">
        <f t="shared" si="234"/>
        <v>0</v>
      </c>
      <c r="BT557" s="23">
        <f t="shared" si="235"/>
        <v>0</v>
      </c>
      <c r="BX557" s="73">
        <v>7002</v>
      </c>
      <c r="BY557" s="25" t="s">
        <v>26</v>
      </c>
      <c r="BZ557" s="23">
        <f t="shared" si="222"/>
        <v>0</v>
      </c>
      <c r="CA557" s="130">
        <f t="shared" si="223"/>
        <v>0</v>
      </c>
      <c r="CB557" s="156">
        <f t="shared" si="224"/>
        <v>0</v>
      </c>
      <c r="CC557" s="156">
        <f t="shared" si="225"/>
        <v>0</v>
      </c>
      <c r="CD557" s="156">
        <f t="shared" si="226"/>
        <v>0</v>
      </c>
      <c r="CE557" s="156">
        <f t="shared" si="227"/>
        <v>0</v>
      </c>
      <c r="CG557" s="156">
        <f t="shared" si="228"/>
        <v>0</v>
      </c>
      <c r="CH557" s="156">
        <f t="shared" si="229"/>
        <v>0</v>
      </c>
      <c r="CJ557" s="204" t="str">
        <f t="shared" si="230"/>
        <v>ok</v>
      </c>
      <c r="CK557" s="205">
        <f t="shared" si="212"/>
        <v>0</v>
      </c>
      <c r="CL557">
        <f t="shared" si="236"/>
        <v>0</v>
      </c>
      <c r="CN557" s="216">
        <f t="shared" si="231"/>
        <v>0</v>
      </c>
      <c r="CO557" s="216">
        <f t="shared" si="232"/>
        <v>0</v>
      </c>
      <c r="CP557" s="216">
        <f t="shared" si="211"/>
        <v>0</v>
      </c>
      <c r="CQ557" s="156">
        <f t="shared" si="213"/>
        <v>0</v>
      </c>
    </row>
    <row r="558" spans="1:95" x14ac:dyDescent="0.2">
      <c r="A558" s="73">
        <v>7010</v>
      </c>
      <c r="B558" s="25" t="s">
        <v>27</v>
      </c>
      <c r="C558" s="25" t="s">
        <v>702</v>
      </c>
      <c r="D558" s="78"/>
      <c r="E558" s="78"/>
      <c r="F558" s="78"/>
      <c r="G558" s="78"/>
      <c r="H558" s="147">
        <f t="array" ref="H558">SUM(IF('SAP report test'!$A$2:$A$2298=$A558,IF('SAP report test'!$D$2:$D$2298="CI04",'SAP report test'!$N$2:$N$2298)))</f>
        <v>-4161.34</v>
      </c>
      <c r="I558" s="148"/>
      <c r="J558" s="148"/>
      <c r="K558" s="149"/>
      <c r="L558" s="147">
        <f>SUMIF(Balances!$A$5:$A$313,$A558,Balances!$P$5:$P$313)-SUMIF(Funding!$A$6:$A$294,$A558,Funding!$D$6:$D$294)</f>
        <v>0</v>
      </c>
      <c r="M558" s="148"/>
      <c r="N558" s="148"/>
      <c r="O558" s="149"/>
      <c r="P558" s="147">
        <f>SUMIF(Balances!$A$5:$A$313,$A558,Balances!$Q$5:$Q$313)-SUMIF(Funding!$A$6:$A$294,$A558,Funding!$E$6:$E$294)</f>
        <v>0</v>
      </c>
      <c r="Q558" s="148"/>
      <c r="R558" s="148"/>
      <c r="S558" s="149"/>
      <c r="T558" s="147">
        <f>SUMIF(Balances!$A$5:$A$313,$A558,Balances!$R$5:$R$313)-SUMIF(Funding!$A$6:$A$294,$A558,Funding!$F$6:$F$294)</f>
        <v>0</v>
      </c>
      <c r="U558" s="148"/>
      <c r="V558" s="148"/>
      <c r="W558" s="149"/>
      <c r="X558" s="147">
        <f>SUMIF(Balances!$A$7:$A$313,$A558,Balances!$S$7:$S$313)</f>
        <v>0</v>
      </c>
      <c r="Y558" s="148"/>
      <c r="Z558" s="148"/>
      <c r="AA558" s="149"/>
      <c r="AB558" s="147">
        <f>SUMIF(Balances!$A$7:$A$313,$A558,Balances!$T$7:$T$313)</f>
        <v>0</v>
      </c>
      <c r="AC558" s="148"/>
      <c r="AD558" s="148"/>
      <c r="AE558" s="149"/>
      <c r="AF558" s="147"/>
      <c r="AG558" s="148"/>
      <c r="AH558" s="148"/>
      <c r="AI558" s="149"/>
      <c r="AJ558" s="147">
        <f t="array" ref="AJ558">SUM(IF('SAP report test'!$A$2:$A$2298=$A558,IF('SAP report test'!$D$2:$D$2298="CI03",'SAP report test'!$N$2:$N$2298)))+SUMIF(Balances!$A$7:$A$313,$A558,Balances!$V$7:$V$313)</f>
        <v>0</v>
      </c>
      <c r="AK558" s="148"/>
      <c r="AL558" s="148"/>
      <c r="AM558" s="149"/>
      <c r="AN558" s="147">
        <f>SUMIF(Balances!$A$5:$A$313,$A558,Balances!$O$5:$O$313)-SUMIF(Funding!$A$6:$A$294,$A558,Funding!$K$6:$K$294)</f>
        <v>-14887.88</v>
      </c>
      <c r="AO558" s="148"/>
      <c r="AP558" s="148"/>
      <c r="AQ558" s="149"/>
      <c r="AS558" s="23">
        <f>SUM(D558:AQ559)</f>
        <v>0.18000000000029104</v>
      </c>
      <c r="AT558" s="42"/>
      <c r="AU558" s="23">
        <f>SUM(AS558:AT558)</f>
        <v>0.18000000000029104</v>
      </c>
      <c r="AW558" s="23">
        <f>SUM(AN558:AQ559)</f>
        <v>0.12000000000080036</v>
      </c>
      <c r="AX558" s="23">
        <f>SUM(H558:K559)</f>
        <v>-0.34000000000014552</v>
      </c>
      <c r="AY558" s="23">
        <f>SUM(L558:O559)</f>
        <v>0</v>
      </c>
      <c r="AZ558" s="23">
        <f>SUM(P558:S559)</f>
        <v>0</v>
      </c>
      <c r="BA558" s="23">
        <f>SUM(T558:W559)</f>
        <v>0</v>
      </c>
      <c r="BB558" s="23">
        <f>SUM(X558:AA559)</f>
        <v>0</v>
      </c>
      <c r="BC558" s="23">
        <f>SUM(AB558:AE559)</f>
        <v>0</v>
      </c>
      <c r="BD558" s="23">
        <f>SUM(AF558:AI559)</f>
        <v>0</v>
      </c>
      <c r="BE558" s="23">
        <f>SUM(AJ558:AM559)</f>
        <v>0</v>
      </c>
      <c r="BF558" s="23">
        <f>SUM(AW558:BE558)</f>
        <v>-0.21999999999934516</v>
      </c>
      <c r="BG558" s="23">
        <f>SUM(AS558-BF558)</f>
        <v>0.3999999999996362</v>
      </c>
      <c r="BH558" s="23">
        <f>SUM(AW558:BD558)</f>
        <v>-0.21999999999934516</v>
      </c>
      <c r="BJ558" s="23">
        <f t="shared" si="214"/>
        <v>0.12000000000080036</v>
      </c>
      <c r="BK558" s="23">
        <f t="shared" si="215"/>
        <v>0</v>
      </c>
      <c r="BL558" s="23">
        <f t="shared" si="216"/>
        <v>0</v>
      </c>
      <c r="BM558" s="23">
        <f t="shared" si="217"/>
        <v>0</v>
      </c>
      <c r="BN558" s="23">
        <f t="shared" si="218"/>
        <v>0</v>
      </c>
      <c r="BO558" s="23">
        <f t="shared" si="219"/>
        <v>0</v>
      </c>
      <c r="BP558" s="23">
        <f t="shared" si="220"/>
        <v>0</v>
      </c>
      <c r="BQ558" s="23">
        <f t="shared" si="221"/>
        <v>0</v>
      </c>
      <c r="BR558" s="23">
        <f t="shared" si="233"/>
        <v>0.12000000000080036</v>
      </c>
      <c r="BS558" s="23">
        <f t="shared" si="234"/>
        <v>5.9999999999490683E-2</v>
      </c>
      <c r="BT558" s="23">
        <f t="shared" si="235"/>
        <v>0.12000000000080036</v>
      </c>
      <c r="BX558" s="73">
        <v>7010</v>
      </c>
      <c r="BY558" s="93" t="s">
        <v>27</v>
      </c>
      <c r="BZ558" s="23">
        <f t="shared" si="222"/>
        <v>0.12000000000080036</v>
      </c>
      <c r="CA558" s="130">
        <f t="shared" si="223"/>
        <v>0</v>
      </c>
      <c r="CB558" s="156">
        <f t="shared" si="224"/>
        <v>0.12000000000080036</v>
      </c>
      <c r="CC558" s="156">
        <f t="shared" si="225"/>
        <v>0</v>
      </c>
      <c r="CD558" s="156">
        <f t="shared" si="226"/>
        <v>0</v>
      </c>
      <c r="CE558" s="156">
        <f t="shared" si="227"/>
        <v>0</v>
      </c>
      <c r="CG558" s="156">
        <f t="shared" si="228"/>
        <v>-0.21999999999934516</v>
      </c>
      <c r="CH558" s="156">
        <f t="shared" si="229"/>
        <v>0</v>
      </c>
      <c r="CJ558" s="204" t="str">
        <f t="shared" si="230"/>
        <v>ok</v>
      </c>
      <c r="CK558" s="205">
        <f t="shared" si="212"/>
        <v>0</v>
      </c>
      <c r="CL558">
        <f t="shared" si="236"/>
        <v>0</v>
      </c>
      <c r="CN558" s="216">
        <f t="shared" si="231"/>
        <v>-0.21999999999934516</v>
      </c>
      <c r="CO558" s="216">
        <f t="shared" si="232"/>
        <v>0</v>
      </c>
      <c r="CP558" s="216">
        <f t="shared" ref="CP558:CP582" si="237">SUM(CN558:CO558)</f>
        <v>-0.21999999999934516</v>
      </c>
      <c r="CQ558" s="156">
        <f t="shared" si="213"/>
        <v>0</v>
      </c>
    </row>
    <row r="559" spans="1:95" x14ac:dyDescent="0.2">
      <c r="A559" s="73">
        <v>7010</v>
      </c>
      <c r="B559" s="25" t="s">
        <v>27</v>
      </c>
      <c r="C559" s="25" t="s">
        <v>703</v>
      </c>
      <c r="D559" s="78">
        <f t="array" ref="D559">SUM(IF('SAP report test'!$A$2:$A$2298=$A559,IF('SAP report test'!$D$2:$D$2298=D$3,'SAP report test'!$N$2:$N$2298)))-SUM(H559,L559,P559,T559,X559,AB559,AF559,AJ559,AN559)</f>
        <v>0</v>
      </c>
      <c r="E559" s="78">
        <f t="array" ref="E559">SUM(IF('SAP report test'!$A$2:$A$2298=$A559,IF('SAP report test'!$D$2:$D$2298=E$3,'SAP report test'!$N$2:$N$2298)))-SUM(I559,M559,Q559,U559,Y559,AC559,AG559,AK559,AO559)</f>
        <v>0.40000000000145519</v>
      </c>
      <c r="F559" s="78">
        <f t="array" ref="F559">SUM(IF('SAP report test'!$A$2:$A$2298=$A559,IF('SAP report test'!$D$2:$D$2298=F$3,'SAP report test'!$N$2:$N$2298)))-SUM(J559,N559,R559,V559,Z559,AD559,AH559,AL559,AP559)</f>
        <v>0</v>
      </c>
      <c r="G559" s="78">
        <f t="array" ref="G559">SUM(IF('SAP report test'!$A$2:$A$2298=$A559,IF('SAP report test'!$D$2:$D$2298=G$3,'SAP report test'!$N$2:$N$2298)))-SUM(K559,O559,S559,W559,AA559,AE559,AI559,AM559,AQ559)</f>
        <v>0</v>
      </c>
      <c r="H559" s="62"/>
      <c r="I559" s="62">
        <v>4161</v>
      </c>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v>12393</v>
      </c>
      <c r="AP559" s="62">
        <v>2495</v>
      </c>
      <c r="AQ559" s="62"/>
      <c r="AS559" s="23"/>
      <c r="AT559" s="42"/>
      <c r="BJ559" s="23">
        <f t="shared" si="214"/>
        <v>0</v>
      </c>
      <c r="BK559" s="23">
        <f t="shared" si="215"/>
        <v>0</v>
      </c>
      <c r="BL559" s="23">
        <f t="shared" si="216"/>
        <v>0</v>
      </c>
      <c r="BM559" s="23">
        <f t="shared" si="217"/>
        <v>0</v>
      </c>
      <c r="BN559" s="23">
        <f t="shared" si="218"/>
        <v>0</v>
      </c>
      <c r="BO559" s="23">
        <f t="shared" si="219"/>
        <v>0</v>
      </c>
      <c r="BP559" s="23">
        <f t="shared" si="220"/>
        <v>0</v>
      </c>
      <c r="BQ559" s="23">
        <f t="shared" si="221"/>
        <v>0</v>
      </c>
      <c r="BR559" s="23">
        <f t="shared" si="233"/>
        <v>0</v>
      </c>
      <c r="BS559" s="23">
        <f t="shared" si="234"/>
        <v>0</v>
      </c>
      <c r="BT559" s="23">
        <f t="shared" si="235"/>
        <v>0</v>
      </c>
      <c r="BX559" s="73">
        <v>7010</v>
      </c>
      <c r="BY559" s="93" t="s">
        <v>27</v>
      </c>
      <c r="BZ559" s="23">
        <f t="shared" si="222"/>
        <v>0</v>
      </c>
      <c r="CA559" s="130">
        <f t="shared" si="223"/>
        <v>0</v>
      </c>
      <c r="CB559" s="156">
        <f t="shared" si="224"/>
        <v>0</v>
      </c>
      <c r="CC559" s="156">
        <f t="shared" si="225"/>
        <v>0</v>
      </c>
      <c r="CD559" s="156">
        <f t="shared" si="226"/>
        <v>0</v>
      </c>
      <c r="CE559" s="156">
        <f t="shared" si="227"/>
        <v>0</v>
      </c>
      <c r="CG559" s="156">
        <f t="shared" si="228"/>
        <v>0</v>
      </c>
      <c r="CH559" s="156">
        <f t="shared" si="229"/>
        <v>0</v>
      </c>
      <c r="CJ559" s="204" t="str">
        <f t="shared" si="230"/>
        <v>ok</v>
      </c>
      <c r="CK559" s="205">
        <f t="shared" si="212"/>
        <v>0</v>
      </c>
      <c r="CL559">
        <f t="shared" si="236"/>
        <v>0</v>
      </c>
      <c r="CN559" s="216">
        <f t="shared" si="231"/>
        <v>0</v>
      </c>
      <c r="CO559" s="216">
        <f t="shared" si="232"/>
        <v>0</v>
      </c>
      <c r="CP559" s="216">
        <f t="shared" si="237"/>
        <v>0</v>
      </c>
      <c r="CQ559" s="156">
        <f t="shared" si="213"/>
        <v>0</v>
      </c>
    </row>
    <row r="560" spans="1:95" x14ac:dyDescent="0.2">
      <c r="A560" s="73">
        <v>7011</v>
      </c>
      <c r="B560" s="25" t="s">
        <v>28</v>
      </c>
      <c r="C560" s="25" t="s">
        <v>702</v>
      </c>
      <c r="D560" s="78"/>
      <c r="E560" s="78"/>
      <c r="F560" s="78"/>
      <c r="G560" s="78"/>
      <c r="H560" s="147">
        <f t="array" ref="H560">SUM(IF('SAP report test'!$A$2:$A$2298=$A560,IF('SAP report test'!$D$2:$D$2298="CI04",'SAP report test'!$N$2:$N$2298)))</f>
        <v>0</v>
      </c>
      <c r="I560" s="148"/>
      <c r="J560" s="148"/>
      <c r="K560" s="149"/>
      <c r="L560" s="147">
        <f>SUMIF(Balances!$A$5:$A$313,$A560,Balances!$P$5:$P$313)-SUMIF(Funding!$A$6:$A$294,$A560,Funding!$D$6:$D$294)</f>
        <v>0</v>
      </c>
      <c r="M560" s="148"/>
      <c r="N560" s="148"/>
      <c r="O560" s="149"/>
      <c r="P560" s="147">
        <f>SUMIF(Balances!$A$5:$A$313,$A560,Balances!$Q$5:$Q$313)-SUMIF(Funding!$A$6:$A$294,$A560,Funding!$E$6:$E$294)</f>
        <v>0</v>
      </c>
      <c r="Q560" s="148"/>
      <c r="R560" s="148"/>
      <c r="S560" s="149"/>
      <c r="T560" s="147">
        <f>SUMIF(Balances!$A$5:$A$313,$A560,Balances!$R$5:$R$313)-SUMIF(Funding!$A$6:$A$294,$A560,Funding!$F$6:$F$294)</f>
        <v>0</v>
      </c>
      <c r="U560" s="148"/>
      <c r="V560" s="148"/>
      <c r="W560" s="149"/>
      <c r="X560" s="147">
        <f>SUMIF(Balances!$A$7:$A$313,$A560,Balances!$S$7:$S$313)</f>
        <v>0</v>
      </c>
      <c r="Y560" s="148"/>
      <c r="Z560" s="148"/>
      <c r="AA560" s="149"/>
      <c r="AB560" s="147">
        <f>SUMIF(Balances!$A$7:$A$313,$A560,Balances!$T$7:$T$313)</f>
        <v>0</v>
      </c>
      <c r="AC560" s="148"/>
      <c r="AD560" s="148"/>
      <c r="AE560" s="149"/>
      <c r="AF560" s="147"/>
      <c r="AG560" s="148"/>
      <c r="AH560" s="148"/>
      <c r="AI560" s="149"/>
      <c r="AJ560" s="147">
        <f t="array" ref="AJ560">SUM(IF('SAP report test'!$A$2:$A$2298=$A560,IF('SAP report test'!$D$2:$D$2298="CI03",'SAP report test'!$N$2:$N$2298)))+SUMIF(Balances!$A$7:$A$313,$A560,Balances!$V$7:$V$313)</f>
        <v>0</v>
      </c>
      <c r="AK560" s="148"/>
      <c r="AL560" s="148"/>
      <c r="AM560" s="149"/>
      <c r="AN560" s="147">
        <f>SUMIF(Balances!$A$5:$A$313,$A560,Balances!$O$5:$O$313)-SUMIF(Funding!$A$6:$A$294,$A560,Funding!$K$6:$K$294)</f>
        <v>-23189</v>
      </c>
      <c r="AO560" s="148"/>
      <c r="AP560" s="148"/>
      <c r="AQ560" s="149"/>
      <c r="AS560" s="23">
        <f>SUM(D560:AQ561)</f>
        <v>-189</v>
      </c>
      <c r="AT560" s="42"/>
      <c r="AU560" s="23">
        <f>SUM(AS560:AT560)</f>
        <v>-189</v>
      </c>
      <c r="AW560" s="23">
        <f>SUM(AN560:AQ561)</f>
        <v>-189</v>
      </c>
      <c r="AX560" s="23">
        <f>SUM(H560:K561)</f>
        <v>0</v>
      </c>
      <c r="AY560" s="23">
        <f>SUM(L560:O561)</f>
        <v>0</v>
      </c>
      <c r="AZ560" s="23">
        <f>SUM(P560:S561)</f>
        <v>0</v>
      </c>
      <c r="BA560" s="23">
        <f>SUM(T560:W561)</f>
        <v>0</v>
      </c>
      <c r="BB560" s="23">
        <f>SUM(X560:AA561)</f>
        <v>0</v>
      </c>
      <c r="BC560" s="23">
        <f>SUM(AB560:AE561)</f>
        <v>0</v>
      </c>
      <c r="BD560" s="23">
        <f>SUM(AF560:AI561)</f>
        <v>0</v>
      </c>
      <c r="BE560" s="23">
        <f>SUM(AJ560:AM561)</f>
        <v>0</v>
      </c>
      <c r="BF560" s="23">
        <f>SUM(AW560:BE560)</f>
        <v>-189</v>
      </c>
      <c r="BG560" s="23">
        <f>SUM(AS560-BF560)</f>
        <v>0</v>
      </c>
      <c r="BH560" s="23">
        <f>SUM(AW560:BD560)</f>
        <v>-189</v>
      </c>
      <c r="BJ560" s="23">
        <f t="shared" si="214"/>
        <v>-189</v>
      </c>
      <c r="BK560" s="23">
        <f t="shared" si="215"/>
        <v>0</v>
      </c>
      <c r="BL560" s="23">
        <f t="shared" si="216"/>
        <v>0</v>
      </c>
      <c r="BM560" s="23">
        <f t="shared" si="217"/>
        <v>0</v>
      </c>
      <c r="BN560" s="23">
        <f t="shared" si="218"/>
        <v>0</v>
      </c>
      <c r="BO560" s="23">
        <f t="shared" si="219"/>
        <v>0</v>
      </c>
      <c r="BP560" s="23">
        <f t="shared" si="220"/>
        <v>0</v>
      </c>
      <c r="BQ560" s="23">
        <f t="shared" si="221"/>
        <v>0</v>
      </c>
      <c r="BR560" s="23">
        <f t="shared" si="233"/>
        <v>-189</v>
      </c>
      <c r="BS560" s="23">
        <f t="shared" si="234"/>
        <v>0</v>
      </c>
      <c r="BT560" s="23">
        <f t="shared" si="235"/>
        <v>-189</v>
      </c>
      <c r="BX560" s="73">
        <v>7011</v>
      </c>
      <c r="BY560" s="25" t="s">
        <v>28</v>
      </c>
      <c r="BZ560" s="23">
        <f t="shared" si="222"/>
        <v>-189</v>
      </c>
      <c r="CA560" s="130">
        <f t="shared" si="223"/>
        <v>0</v>
      </c>
      <c r="CB560" s="156">
        <f t="shared" si="224"/>
        <v>-189</v>
      </c>
      <c r="CC560" s="156">
        <f t="shared" si="225"/>
        <v>-189</v>
      </c>
      <c r="CD560" s="156">
        <f t="shared" si="226"/>
        <v>0</v>
      </c>
      <c r="CE560" s="156">
        <f t="shared" si="227"/>
        <v>-189</v>
      </c>
      <c r="CG560" s="156">
        <f t="shared" si="228"/>
        <v>0</v>
      </c>
      <c r="CH560" s="156">
        <f t="shared" si="229"/>
        <v>0</v>
      </c>
      <c r="CJ560" s="204" t="str">
        <f t="shared" si="230"/>
        <v>ok</v>
      </c>
      <c r="CK560" s="205">
        <f t="shared" si="212"/>
        <v>0</v>
      </c>
      <c r="CL560">
        <f t="shared" si="236"/>
        <v>0</v>
      </c>
      <c r="CN560" s="216">
        <f t="shared" si="231"/>
        <v>-189</v>
      </c>
      <c r="CO560" s="216">
        <f t="shared" si="232"/>
        <v>0</v>
      </c>
      <c r="CP560" s="216">
        <f t="shared" si="237"/>
        <v>-189</v>
      </c>
      <c r="CQ560" s="156">
        <f t="shared" si="213"/>
        <v>0</v>
      </c>
    </row>
    <row r="561" spans="1:95" x14ac:dyDescent="0.2">
      <c r="A561" s="73">
        <v>7011</v>
      </c>
      <c r="B561" s="25" t="s">
        <v>28</v>
      </c>
      <c r="C561" s="25" t="s">
        <v>703</v>
      </c>
      <c r="D561" s="78">
        <f t="array" ref="D561">SUM(IF('SAP report test'!$A$2:$A$2298=$A561,IF('SAP report test'!$D$2:$D$2298=D$3,'SAP report test'!$N$2:$N$2298)))-SUM(H561,L561,P561,T561,X561,AB561,AF561,AJ561,AN561)</f>
        <v>0</v>
      </c>
      <c r="E561" s="78">
        <f t="array" ref="E561">SUM(IF('SAP report test'!$A$2:$A$2298=$A561,IF('SAP report test'!$D$2:$D$2298=E$3,'SAP report test'!$N$2:$N$2298)))-SUM(I561,M561,Q561,U561,Y561,AC561,AG561,AK561,AO561)</f>
        <v>0</v>
      </c>
      <c r="F561" s="78">
        <f t="array" ref="F561">SUM(IF('SAP report test'!$A$2:$A$2298=$A561,IF('SAP report test'!$D$2:$D$2298=F$3,'SAP report test'!$N$2:$N$2298)))-SUM(J561,N561,R561,V561,Z561,AD561,AH561,AL561,AP561)</f>
        <v>0</v>
      </c>
      <c r="G561" s="78">
        <f t="array" ref="G561">SUM(IF('SAP report test'!$A$2:$A$2298=$A561,IF('SAP report test'!$D$2:$D$2298=G$3,'SAP report test'!$N$2:$N$2298)))-SUM(K561,O561,S561,W561,AA561,AE561,AI561,AM561,AQ561)</f>
        <v>0</v>
      </c>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v>23000</v>
      </c>
      <c r="AP561" s="62"/>
      <c r="AQ561" s="62"/>
      <c r="AS561" s="23"/>
      <c r="AT561" s="42"/>
      <c r="BJ561" s="23">
        <f t="shared" si="214"/>
        <v>0</v>
      </c>
      <c r="BK561" s="23">
        <f t="shared" si="215"/>
        <v>0</v>
      </c>
      <c r="BL561" s="23">
        <f t="shared" si="216"/>
        <v>0</v>
      </c>
      <c r="BM561" s="23">
        <f t="shared" si="217"/>
        <v>0</v>
      </c>
      <c r="BN561" s="23">
        <f t="shared" si="218"/>
        <v>0</v>
      </c>
      <c r="BO561" s="23">
        <f t="shared" si="219"/>
        <v>0</v>
      </c>
      <c r="BP561" s="23">
        <f t="shared" si="220"/>
        <v>0</v>
      </c>
      <c r="BQ561" s="23">
        <f t="shared" si="221"/>
        <v>0</v>
      </c>
      <c r="BR561" s="23">
        <f t="shared" si="233"/>
        <v>0</v>
      </c>
      <c r="BS561" s="23">
        <f t="shared" si="234"/>
        <v>0</v>
      </c>
      <c r="BT561" s="23">
        <f t="shared" si="235"/>
        <v>0</v>
      </c>
      <c r="BX561" s="73">
        <v>7011</v>
      </c>
      <c r="BY561" s="25" t="s">
        <v>28</v>
      </c>
      <c r="BZ561" s="23">
        <f t="shared" si="222"/>
        <v>0</v>
      </c>
      <c r="CA561" s="130">
        <f t="shared" si="223"/>
        <v>0</v>
      </c>
      <c r="CB561" s="156">
        <f t="shared" si="224"/>
        <v>0</v>
      </c>
      <c r="CC561" s="156">
        <f t="shared" si="225"/>
        <v>0</v>
      </c>
      <c r="CD561" s="156">
        <f t="shared" si="226"/>
        <v>0</v>
      </c>
      <c r="CE561" s="156">
        <f t="shared" si="227"/>
        <v>0</v>
      </c>
      <c r="CG561" s="156">
        <f t="shared" si="228"/>
        <v>0</v>
      </c>
      <c r="CH561" s="156">
        <f t="shared" si="229"/>
        <v>0</v>
      </c>
      <c r="CJ561" s="204" t="str">
        <f t="shared" si="230"/>
        <v>ok</v>
      </c>
      <c r="CK561" s="205">
        <f t="shared" si="212"/>
        <v>0</v>
      </c>
      <c r="CL561">
        <f t="shared" si="236"/>
        <v>0</v>
      </c>
      <c r="CN561" s="216">
        <f t="shared" si="231"/>
        <v>0</v>
      </c>
      <c r="CO561" s="216">
        <f t="shared" si="232"/>
        <v>0</v>
      </c>
      <c r="CP561" s="216">
        <f t="shared" si="237"/>
        <v>0</v>
      </c>
      <c r="CQ561" s="156">
        <f t="shared" si="213"/>
        <v>0</v>
      </c>
    </row>
    <row r="562" spans="1:95" x14ac:dyDescent="0.2">
      <c r="A562" s="73">
        <v>7012</v>
      </c>
      <c r="B562" s="25" t="s">
        <v>29</v>
      </c>
      <c r="C562" s="25" t="s">
        <v>702</v>
      </c>
      <c r="D562" s="78"/>
      <c r="E562" s="78"/>
      <c r="F562" s="78"/>
      <c r="G562" s="78"/>
      <c r="H562" s="147">
        <f t="array" ref="H562">SUM(IF('SAP report test'!$A$2:$A$2298=$A562,IF('SAP report test'!$D$2:$D$2298="CI04",'SAP report test'!$N$2:$N$2298)))</f>
        <v>0</v>
      </c>
      <c r="I562" s="148"/>
      <c r="J562" s="148"/>
      <c r="K562" s="149"/>
      <c r="L562" s="147">
        <f>SUMIF(Balances!$A$5:$A$313,$A562,Balances!$P$5:$P$313)-SUMIF(Funding!$A$6:$A$294,$A562,Funding!$D$6:$D$294)</f>
        <v>0</v>
      </c>
      <c r="M562" s="148"/>
      <c r="N562" s="148"/>
      <c r="O562" s="149"/>
      <c r="P562" s="147">
        <f>SUMIF(Balances!$A$5:$A$313,$A562,Balances!$Q$5:$Q$313)-SUMIF(Funding!$A$6:$A$294,$A562,Funding!$E$6:$E$294)</f>
        <v>0</v>
      </c>
      <c r="Q562" s="148"/>
      <c r="R562" s="148"/>
      <c r="S562" s="149"/>
      <c r="T562" s="147">
        <f>SUMIF(Balances!$A$5:$A$313,$A562,Balances!$R$5:$R$313)-SUMIF(Funding!$A$6:$A$294,$A562,Funding!$F$6:$F$294)</f>
        <v>0</v>
      </c>
      <c r="U562" s="148"/>
      <c r="V562" s="148"/>
      <c r="W562" s="149"/>
      <c r="X562" s="147">
        <f>SUMIF(Balances!$A$7:$A$313,$A562,Balances!$S$7:$S$313)</f>
        <v>0</v>
      </c>
      <c r="Y562" s="148"/>
      <c r="Z562" s="148"/>
      <c r="AA562" s="149"/>
      <c r="AB562" s="147">
        <f>SUMIF(Balances!$A$7:$A$313,$A562,Balances!$T$7:$T$313)</f>
        <v>0</v>
      </c>
      <c r="AC562" s="148"/>
      <c r="AD562" s="148"/>
      <c r="AE562" s="149"/>
      <c r="AF562" s="147"/>
      <c r="AG562" s="148"/>
      <c r="AH562" s="148"/>
      <c r="AI562" s="149"/>
      <c r="AJ562" s="147">
        <f t="array" ref="AJ562">SUM(IF('SAP report test'!$A$2:$A$2298=$A562,IF('SAP report test'!$D$2:$D$2298="CI03",'SAP report test'!$N$2:$N$2298)))+SUMIF(Balances!$A$7:$A$313,$A562,Balances!$V$7:$V$313)</f>
        <v>0</v>
      </c>
      <c r="AK562" s="148"/>
      <c r="AL562" s="148"/>
      <c r="AM562" s="149"/>
      <c r="AN562" s="147">
        <f>SUMIF(Balances!$A$5:$A$313,$A562,Balances!$O$5:$O$313)-SUMIF(Funding!$A$6:$A$294,$A562,Funding!$K$6:$K$294)</f>
        <v>0</v>
      </c>
      <c r="AO562" s="148"/>
      <c r="AP562" s="148"/>
      <c r="AQ562" s="149"/>
      <c r="AS562" s="23">
        <f>SUM(D562:AQ563)</f>
        <v>0</v>
      </c>
      <c r="AT562" s="42"/>
      <c r="AU562" s="23">
        <f>SUM(AS562:AT562)</f>
        <v>0</v>
      </c>
      <c r="AW562" s="23">
        <f>SUM(AN562:AQ563)</f>
        <v>0</v>
      </c>
      <c r="AX562" s="23">
        <f>SUM(H562:K563)</f>
        <v>0</v>
      </c>
      <c r="AY562" s="23">
        <f>SUM(L562:O563)</f>
        <v>0</v>
      </c>
      <c r="AZ562" s="23">
        <f>SUM(P562:S563)</f>
        <v>0</v>
      </c>
      <c r="BA562" s="23">
        <f>SUM(T562:W563)</f>
        <v>0</v>
      </c>
      <c r="BB562" s="23">
        <f>SUM(X562:AA563)</f>
        <v>0</v>
      </c>
      <c r="BC562" s="23">
        <f>SUM(AB562:AE563)</f>
        <v>0</v>
      </c>
      <c r="BD562" s="23">
        <f>SUM(AF562:AI563)</f>
        <v>0</v>
      </c>
      <c r="BE562" s="23">
        <f>SUM(AJ562:AM563)</f>
        <v>0</v>
      </c>
      <c r="BF562" s="23">
        <f>SUM(AW562:BE562)</f>
        <v>0</v>
      </c>
      <c r="BG562" s="23">
        <f>SUM(AS562-BF562)</f>
        <v>0</v>
      </c>
      <c r="BH562" s="23">
        <f>SUM(AW562:BD562)</f>
        <v>0</v>
      </c>
      <c r="BJ562" s="23">
        <f t="shared" si="214"/>
        <v>0</v>
      </c>
      <c r="BK562" s="23">
        <f t="shared" si="215"/>
        <v>0</v>
      </c>
      <c r="BL562" s="23">
        <f t="shared" si="216"/>
        <v>0</v>
      </c>
      <c r="BM562" s="23">
        <f t="shared" si="217"/>
        <v>0</v>
      </c>
      <c r="BN562" s="23">
        <f t="shared" si="218"/>
        <v>0</v>
      </c>
      <c r="BO562" s="23">
        <f t="shared" si="219"/>
        <v>0</v>
      </c>
      <c r="BP562" s="23">
        <f t="shared" si="220"/>
        <v>0</v>
      </c>
      <c r="BQ562" s="23">
        <f t="shared" si="221"/>
        <v>0</v>
      </c>
      <c r="BR562" s="23">
        <f t="shared" si="233"/>
        <v>0</v>
      </c>
      <c r="BS562" s="23">
        <f t="shared" si="234"/>
        <v>0</v>
      </c>
      <c r="BT562" s="23">
        <f t="shared" si="235"/>
        <v>0</v>
      </c>
      <c r="BX562" s="73">
        <v>7012</v>
      </c>
      <c r="BY562" s="25" t="s">
        <v>29</v>
      </c>
      <c r="BZ562" s="23">
        <f t="shared" si="222"/>
        <v>0</v>
      </c>
      <c r="CA562" s="130">
        <f t="shared" si="223"/>
        <v>0</v>
      </c>
      <c r="CB562" s="156">
        <f t="shared" si="224"/>
        <v>0</v>
      </c>
      <c r="CC562" s="156">
        <f t="shared" si="225"/>
        <v>0</v>
      </c>
      <c r="CD562" s="156">
        <f t="shared" si="226"/>
        <v>0</v>
      </c>
      <c r="CE562" s="156">
        <f t="shared" si="227"/>
        <v>0</v>
      </c>
      <c r="CG562" s="156">
        <f t="shared" si="228"/>
        <v>0</v>
      </c>
      <c r="CH562" s="156">
        <f t="shared" si="229"/>
        <v>0</v>
      </c>
      <c r="CJ562" s="204" t="str">
        <f t="shared" si="230"/>
        <v>ok</v>
      </c>
      <c r="CK562" s="205">
        <f t="shared" si="212"/>
        <v>0</v>
      </c>
      <c r="CL562">
        <f t="shared" si="236"/>
        <v>0</v>
      </c>
      <c r="CN562" s="216">
        <f t="shared" si="231"/>
        <v>0</v>
      </c>
      <c r="CO562" s="216">
        <f t="shared" si="232"/>
        <v>0</v>
      </c>
      <c r="CP562" s="216">
        <f t="shared" si="237"/>
        <v>0</v>
      </c>
      <c r="CQ562" s="156">
        <f t="shared" si="213"/>
        <v>0</v>
      </c>
    </row>
    <row r="563" spans="1:95" x14ac:dyDescent="0.2">
      <c r="A563" s="73">
        <v>7012</v>
      </c>
      <c r="B563" s="25" t="s">
        <v>29</v>
      </c>
      <c r="C563" s="25" t="s">
        <v>703</v>
      </c>
      <c r="D563" s="78">
        <f t="array" ref="D563">SUM(IF('SAP report test'!$A$2:$A$2298=$A563,IF('SAP report test'!$D$2:$D$2298=D$3,'SAP report test'!$N$2:$N$2298)))-SUM(H563,L563,P563,T563,X563,AB563,AF563,AJ563,AN563)</f>
        <v>0</v>
      </c>
      <c r="E563" s="78">
        <f t="array" ref="E563">SUM(IF('SAP report test'!$A$2:$A$2298=$A563,IF('SAP report test'!$D$2:$D$2298=E$3,'SAP report test'!$N$2:$N$2298)))-SUM(I563,M563,Q563,U563,Y563,AC563,AG563,AK563,AO563)</f>
        <v>0</v>
      </c>
      <c r="F563" s="78">
        <f t="array" ref="F563">SUM(IF('SAP report test'!$A$2:$A$2298=$A563,IF('SAP report test'!$D$2:$D$2298=F$3,'SAP report test'!$N$2:$N$2298)))-SUM(J563,N563,R563,V563,Z563,AD563,AH563,AL563,AP563)</f>
        <v>0</v>
      </c>
      <c r="G563" s="78">
        <f t="array" ref="G563">SUM(IF('SAP report test'!$A$2:$A$2298=$A563,IF('SAP report test'!$D$2:$D$2298=G$3,'SAP report test'!$N$2:$N$2298)))-SUM(K563,O563,S563,W563,AA563,AE563,AI563,AM563,AQ563)</f>
        <v>0</v>
      </c>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S563" s="23"/>
      <c r="AT563" s="42"/>
      <c r="BJ563" s="23">
        <f t="shared" si="214"/>
        <v>0</v>
      </c>
      <c r="BK563" s="23">
        <f t="shared" si="215"/>
        <v>0</v>
      </c>
      <c r="BL563" s="23">
        <f t="shared" si="216"/>
        <v>0</v>
      </c>
      <c r="BM563" s="23">
        <f t="shared" si="217"/>
        <v>0</v>
      </c>
      <c r="BN563" s="23">
        <f t="shared" si="218"/>
        <v>0</v>
      </c>
      <c r="BO563" s="23">
        <f t="shared" si="219"/>
        <v>0</v>
      </c>
      <c r="BP563" s="23">
        <f t="shared" si="220"/>
        <v>0</v>
      </c>
      <c r="BQ563" s="23">
        <f t="shared" si="221"/>
        <v>0</v>
      </c>
      <c r="BR563" s="23">
        <f t="shared" si="233"/>
        <v>0</v>
      </c>
      <c r="BS563" s="23">
        <f t="shared" si="234"/>
        <v>0</v>
      </c>
      <c r="BT563" s="23">
        <f t="shared" si="235"/>
        <v>0</v>
      </c>
      <c r="BX563" s="73">
        <v>7012</v>
      </c>
      <c r="BY563" s="25" t="s">
        <v>29</v>
      </c>
      <c r="BZ563" s="23">
        <f t="shared" si="222"/>
        <v>0</v>
      </c>
      <c r="CA563" s="130">
        <f t="shared" si="223"/>
        <v>0</v>
      </c>
      <c r="CB563" s="156">
        <f t="shared" si="224"/>
        <v>0</v>
      </c>
      <c r="CC563" s="156">
        <f t="shared" si="225"/>
        <v>0</v>
      </c>
      <c r="CD563" s="156">
        <f t="shared" si="226"/>
        <v>0</v>
      </c>
      <c r="CE563" s="156">
        <f t="shared" si="227"/>
        <v>0</v>
      </c>
      <c r="CG563" s="156">
        <f t="shared" si="228"/>
        <v>0</v>
      </c>
      <c r="CH563" s="156">
        <f t="shared" si="229"/>
        <v>0</v>
      </c>
      <c r="CJ563" s="204" t="str">
        <f t="shared" si="230"/>
        <v>ok</v>
      </c>
      <c r="CK563" s="205">
        <f t="shared" ref="CK563:CK580" si="238">SUMIF(CJ563,"Deficit",AU563)</f>
        <v>0</v>
      </c>
      <c r="CL563">
        <f t="shared" si="236"/>
        <v>0</v>
      </c>
      <c r="CN563" s="216">
        <f t="shared" si="231"/>
        <v>0</v>
      </c>
      <c r="CO563" s="216">
        <f t="shared" si="232"/>
        <v>0</v>
      </c>
      <c r="CP563" s="216">
        <f t="shared" si="237"/>
        <v>0</v>
      </c>
      <c r="CQ563" s="156">
        <f t="shared" ref="CQ563:CQ582" si="239">SUM(BF563-CP563)</f>
        <v>0</v>
      </c>
    </row>
    <row r="564" spans="1:95" x14ac:dyDescent="0.2">
      <c r="A564" s="73">
        <v>7016</v>
      </c>
      <c r="B564" s="25" t="s">
        <v>30</v>
      </c>
      <c r="C564" s="25" t="s">
        <v>702</v>
      </c>
      <c r="D564" s="78"/>
      <c r="E564" s="78"/>
      <c r="F564" s="78"/>
      <c r="G564" s="78"/>
      <c r="H564" s="147">
        <f t="array" ref="H564">SUM(IF('SAP report test'!$A$2:$A$2298=$A564,IF('SAP report test'!$D$2:$D$2298="CI04",'SAP report test'!$N$2:$N$2298)))</f>
        <v>0</v>
      </c>
      <c r="I564" s="148"/>
      <c r="J564" s="148"/>
      <c r="K564" s="149"/>
      <c r="L564" s="147">
        <f>SUMIF(Balances!$A$5:$A$313,$A564,Balances!$P$5:$P$313)-SUMIF(Funding!$A$6:$A$294,$A564,Funding!$D$6:$D$294)</f>
        <v>0</v>
      </c>
      <c r="M564" s="148"/>
      <c r="N564" s="148"/>
      <c r="O564" s="149"/>
      <c r="P564" s="147">
        <f>SUMIF(Balances!$A$5:$A$313,$A564,Balances!$Q$5:$Q$313)-SUMIF(Funding!$A$6:$A$294,$A564,Funding!$E$6:$E$294)</f>
        <v>0</v>
      </c>
      <c r="Q564" s="148"/>
      <c r="R564" s="148"/>
      <c r="S564" s="149"/>
      <c r="T564" s="147">
        <f>SUMIF(Balances!$A$5:$A$313,$A564,Balances!$R$5:$R$313)-SUMIF(Funding!$A$6:$A$294,$A564,Funding!$F$6:$F$294)</f>
        <v>0</v>
      </c>
      <c r="U564" s="148"/>
      <c r="V564" s="148"/>
      <c r="W564" s="149"/>
      <c r="X564" s="147">
        <f>SUMIF(Balances!$A$7:$A$313,$A564,Balances!$S$7:$S$313)</f>
        <v>0</v>
      </c>
      <c r="Y564" s="148"/>
      <c r="Z564" s="148"/>
      <c r="AA564" s="149"/>
      <c r="AB564" s="147">
        <f>SUMIF(Balances!$A$7:$A$313,$A564,Balances!$T$7:$T$313)</f>
        <v>0</v>
      </c>
      <c r="AC564" s="148"/>
      <c r="AD564" s="148"/>
      <c r="AE564" s="149"/>
      <c r="AF564" s="147"/>
      <c r="AG564" s="148"/>
      <c r="AH564" s="148"/>
      <c r="AI564" s="149"/>
      <c r="AJ564" s="147">
        <f t="array" ref="AJ564">SUM(IF('SAP report test'!$A$2:$A$2298=$A564,IF('SAP report test'!$D$2:$D$2298="CI03",'SAP report test'!$N$2:$N$2298)))+SUMIF(Balances!$A$7:$A$313,$A564,Balances!$V$7:$V$313)</f>
        <v>0</v>
      </c>
      <c r="AK564" s="148"/>
      <c r="AL564" s="148"/>
      <c r="AM564" s="149"/>
      <c r="AN564" s="147">
        <f>SUMIF(Balances!$A$5:$A$313,$A564,Balances!$O$5:$O$313)-SUMIF(Funding!$A$6:$A$294,$A564,Funding!$K$6:$K$294)</f>
        <v>0</v>
      </c>
      <c r="AO564" s="148"/>
      <c r="AP564" s="148"/>
      <c r="AQ564" s="149"/>
      <c r="AS564" s="23">
        <f>SUM(D564:AQ565)</f>
        <v>0</v>
      </c>
      <c r="AT564" s="130"/>
      <c r="AU564" s="23">
        <f>SUM(AS564:AT564)</f>
        <v>0</v>
      </c>
      <c r="AW564" s="23">
        <f>SUM(AN564:AQ565)</f>
        <v>0</v>
      </c>
      <c r="AX564" s="23">
        <f>SUM(H564:K565)</f>
        <v>0</v>
      </c>
      <c r="AY564" s="23">
        <f>SUM(L564:O565)</f>
        <v>0</v>
      </c>
      <c r="AZ564" s="23">
        <f>SUM(P564:S565)</f>
        <v>0</v>
      </c>
      <c r="BA564" s="23">
        <f>SUM(T564:W565)</f>
        <v>0</v>
      </c>
      <c r="BB564" s="23">
        <f>SUM(X564:AA565)</f>
        <v>0</v>
      </c>
      <c r="BC564" s="23">
        <f>SUM(AB564:AE565)</f>
        <v>0</v>
      </c>
      <c r="BD564" s="23">
        <f>SUM(AF564:AI565)</f>
        <v>0</v>
      </c>
      <c r="BE564" s="23">
        <f>SUM(AJ564:AM565)</f>
        <v>0</v>
      </c>
      <c r="BF564" s="23">
        <f>SUM(AW564:BE564)</f>
        <v>0</v>
      </c>
      <c r="BG564" s="23">
        <f>SUM(AS564-BF564)</f>
        <v>0</v>
      </c>
      <c r="BH564" s="23">
        <f>SUM(AW564:BD564)</f>
        <v>0</v>
      </c>
      <c r="BJ564" s="23">
        <f t="shared" si="214"/>
        <v>0</v>
      </c>
      <c r="BK564" s="23">
        <f t="shared" si="215"/>
        <v>0</v>
      </c>
      <c r="BL564" s="23">
        <f t="shared" si="216"/>
        <v>0</v>
      </c>
      <c r="BM564" s="23">
        <f t="shared" si="217"/>
        <v>0</v>
      </c>
      <c r="BN564" s="23">
        <f t="shared" si="218"/>
        <v>0</v>
      </c>
      <c r="BO564" s="23">
        <f t="shared" si="219"/>
        <v>0</v>
      </c>
      <c r="BP564" s="23">
        <f t="shared" si="220"/>
        <v>0</v>
      </c>
      <c r="BQ564" s="23">
        <f t="shared" si="221"/>
        <v>0</v>
      </c>
      <c r="BR564" s="23">
        <f t="shared" si="233"/>
        <v>0</v>
      </c>
      <c r="BS564" s="23">
        <f t="shared" si="234"/>
        <v>0</v>
      </c>
      <c r="BT564" s="23">
        <f t="shared" si="235"/>
        <v>0</v>
      </c>
      <c r="BX564" s="73">
        <v>7016</v>
      </c>
      <c r="BY564" s="25" t="s">
        <v>30</v>
      </c>
      <c r="BZ564" s="23">
        <f t="shared" si="222"/>
        <v>0</v>
      </c>
      <c r="CA564" s="130">
        <f t="shared" si="223"/>
        <v>0</v>
      </c>
      <c r="CB564" s="156">
        <f t="shared" si="224"/>
        <v>0</v>
      </c>
      <c r="CC564" s="156">
        <f t="shared" si="225"/>
        <v>0</v>
      </c>
      <c r="CD564" s="156">
        <f t="shared" si="226"/>
        <v>0</v>
      </c>
      <c r="CE564" s="156">
        <f t="shared" si="227"/>
        <v>0</v>
      </c>
      <c r="CG564" s="156">
        <f t="shared" si="228"/>
        <v>0</v>
      </c>
      <c r="CH564" s="156">
        <f t="shared" si="229"/>
        <v>0</v>
      </c>
      <c r="CJ564" s="204" t="str">
        <f t="shared" si="230"/>
        <v>ok</v>
      </c>
      <c r="CK564" s="205">
        <f t="shared" si="238"/>
        <v>0</v>
      </c>
      <c r="CL564">
        <f t="shared" si="236"/>
        <v>0</v>
      </c>
      <c r="CN564" s="216">
        <f t="shared" si="231"/>
        <v>0</v>
      </c>
      <c r="CO564" s="216">
        <f t="shared" si="232"/>
        <v>0</v>
      </c>
      <c r="CP564" s="216">
        <f t="shared" si="237"/>
        <v>0</v>
      </c>
      <c r="CQ564" s="156">
        <f t="shared" si="239"/>
        <v>0</v>
      </c>
    </row>
    <row r="565" spans="1:95" x14ac:dyDescent="0.2">
      <c r="A565" s="73">
        <v>7016</v>
      </c>
      <c r="B565" s="25" t="s">
        <v>30</v>
      </c>
      <c r="C565" s="25" t="s">
        <v>703</v>
      </c>
      <c r="D565" s="78">
        <f t="array" ref="D565">SUM(IF('SAP report test'!$A$2:$A$2298=$A565,IF('SAP report test'!$D$2:$D$2298=D$3,'SAP report test'!$N$2:$N$2298)))-SUM(H565,L565,P565,T565,X565,AB565,AF565,AJ565,AN565)</f>
        <v>0</v>
      </c>
      <c r="E565" s="78">
        <f t="array" ref="E565">SUM(IF('SAP report test'!$A$2:$A$2298=$A565,IF('SAP report test'!$D$2:$D$2298=E$3,'SAP report test'!$N$2:$N$2298)))-SUM(I565,M565,Q565,U565,Y565,AC565,AG565,AK565,AO565)</f>
        <v>0</v>
      </c>
      <c r="F565" s="78">
        <f t="array" ref="F565">SUM(IF('SAP report test'!$A$2:$A$2298=$A565,IF('SAP report test'!$D$2:$D$2298=F$3,'SAP report test'!$N$2:$N$2298)))-SUM(J565,N565,R565,V565,Z565,AD565,AH565,AL565,AP565)</f>
        <v>0</v>
      </c>
      <c r="G565" s="78">
        <f t="array" ref="G565">SUM(IF('SAP report test'!$A$2:$A$2298=$A565,IF('SAP report test'!$D$2:$D$2298=G$3,'SAP report test'!$N$2:$N$2298)))-SUM(K565,O565,S565,W565,AA565,AE565,AI565,AM565,AQ565)</f>
        <v>0</v>
      </c>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S565" s="23"/>
      <c r="AT565" s="42"/>
      <c r="BJ565" s="23">
        <f t="shared" si="214"/>
        <v>0</v>
      </c>
      <c r="BK565" s="23">
        <f t="shared" si="215"/>
        <v>0</v>
      </c>
      <c r="BL565" s="23">
        <f t="shared" si="216"/>
        <v>0</v>
      </c>
      <c r="BM565" s="23">
        <f t="shared" si="217"/>
        <v>0</v>
      </c>
      <c r="BN565" s="23">
        <f t="shared" si="218"/>
        <v>0</v>
      </c>
      <c r="BO565" s="23">
        <f t="shared" si="219"/>
        <v>0</v>
      </c>
      <c r="BP565" s="23">
        <f t="shared" si="220"/>
        <v>0</v>
      </c>
      <c r="BQ565" s="23">
        <f t="shared" si="221"/>
        <v>0</v>
      </c>
      <c r="BR565" s="23">
        <f t="shared" si="233"/>
        <v>0</v>
      </c>
      <c r="BS565" s="23">
        <f t="shared" si="234"/>
        <v>0</v>
      </c>
      <c r="BT565" s="23">
        <f t="shared" si="235"/>
        <v>0</v>
      </c>
      <c r="BX565" s="73">
        <v>7016</v>
      </c>
      <c r="BY565" s="25" t="s">
        <v>30</v>
      </c>
      <c r="BZ565" s="23">
        <f t="shared" si="222"/>
        <v>0</v>
      </c>
      <c r="CA565" s="130">
        <f t="shared" si="223"/>
        <v>0</v>
      </c>
      <c r="CB565" s="156">
        <f t="shared" si="224"/>
        <v>0</v>
      </c>
      <c r="CC565" s="156">
        <f t="shared" si="225"/>
        <v>0</v>
      </c>
      <c r="CD565" s="156">
        <f t="shared" si="226"/>
        <v>0</v>
      </c>
      <c r="CE565" s="156">
        <f t="shared" si="227"/>
        <v>0</v>
      </c>
      <c r="CG565" s="156">
        <f t="shared" si="228"/>
        <v>0</v>
      </c>
      <c r="CH565" s="156">
        <f t="shared" si="229"/>
        <v>0</v>
      </c>
      <c r="CJ565" s="204" t="str">
        <f t="shared" si="230"/>
        <v>ok</v>
      </c>
      <c r="CK565" s="205">
        <f t="shared" si="238"/>
        <v>0</v>
      </c>
      <c r="CL565">
        <f t="shared" si="236"/>
        <v>0</v>
      </c>
      <c r="CN565" s="216">
        <f t="shared" si="231"/>
        <v>0</v>
      </c>
      <c r="CO565" s="216">
        <f t="shared" si="232"/>
        <v>0</v>
      </c>
      <c r="CP565" s="216">
        <f t="shared" si="237"/>
        <v>0</v>
      </c>
      <c r="CQ565" s="156">
        <f t="shared" si="239"/>
        <v>0</v>
      </c>
    </row>
    <row r="566" spans="1:95" x14ac:dyDescent="0.2">
      <c r="A566" s="73">
        <v>7017</v>
      </c>
      <c r="B566" s="25" t="s">
        <v>562</v>
      </c>
      <c r="C566" s="25" t="s">
        <v>702</v>
      </c>
      <c r="D566" s="78"/>
      <c r="E566" s="78"/>
      <c r="F566" s="78"/>
      <c r="G566" s="78"/>
      <c r="H566" s="147">
        <f t="array" ref="H566">SUM(IF('SAP report test'!$A$2:$A$2298=$A566,IF('SAP report test'!$D$2:$D$2298="CI04",'SAP report test'!$N$2:$N$2298)))</f>
        <v>0</v>
      </c>
      <c r="I566" s="148"/>
      <c r="J566" s="148"/>
      <c r="K566" s="149"/>
      <c r="L566" s="147">
        <f>SUMIF(Balances!$A$5:$A$313,$A566,Balances!$P$5:$P$313)-SUMIF(Funding!$A$6:$A$294,$A566,Funding!$D$6:$D$294)</f>
        <v>0</v>
      </c>
      <c r="M566" s="148"/>
      <c r="N566" s="148"/>
      <c r="O566" s="149"/>
      <c r="P566" s="147">
        <f>SUMIF(Balances!$A$5:$A$313,$A566,Balances!$Q$5:$Q$313)-SUMIF(Funding!$A$6:$A$294,$A566,Funding!$E$6:$E$294)</f>
        <v>0</v>
      </c>
      <c r="Q566" s="148"/>
      <c r="R566" s="148"/>
      <c r="S566" s="149"/>
      <c r="T566" s="147">
        <f>SUMIF(Balances!$A$5:$A$313,$A566,Balances!$R$5:$R$313)-SUMIF(Funding!$A$6:$A$294,$A566,Funding!$F$6:$F$294)</f>
        <v>0</v>
      </c>
      <c r="U566" s="148"/>
      <c r="V566" s="148"/>
      <c r="W566" s="149"/>
      <c r="X566" s="147">
        <f>SUMIF(Balances!$A$7:$A$313,$A566,Balances!$S$7:$S$313)</f>
        <v>0</v>
      </c>
      <c r="Y566" s="148"/>
      <c r="Z566" s="148"/>
      <c r="AA566" s="149"/>
      <c r="AB566" s="147">
        <f>SUMIF(Balances!$A$7:$A$313,$A566,Balances!$T$7:$T$313)</f>
        <v>0</v>
      </c>
      <c r="AC566" s="148"/>
      <c r="AD566" s="148"/>
      <c r="AE566" s="149"/>
      <c r="AF566" s="147"/>
      <c r="AG566" s="148"/>
      <c r="AH566" s="148"/>
      <c r="AI566" s="149"/>
      <c r="AJ566" s="147">
        <f t="array" ref="AJ566">SUM(IF('SAP report test'!$A$2:$A$2298=$A566,IF('SAP report test'!$D$2:$D$2298="CI03",'SAP report test'!$N$2:$N$2298)))+SUMIF(Balances!$A$7:$A$313,$A566,Balances!$V$7:$V$313)</f>
        <v>0</v>
      </c>
      <c r="AK566" s="148"/>
      <c r="AL566" s="148"/>
      <c r="AM566" s="149"/>
      <c r="AN566" s="147">
        <f>SUMIF(Balances!$A$5:$A$313,$A566,Balances!$O$5:$O$313)-SUMIF(Funding!$A$6:$A$294,$A566,Funding!$K$6:$K$294)</f>
        <v>-13601</v>
      </c>
      <c r="AO566" s="148"/>
      <c r="AP566" s="148"/>
      <c r="AQ566" s="149"/>
      <c r="AS566" s="23">
        <f>SUM(D566:AQ567)</f>
        <v>-13601</v>
      </c>
      <c r="AT566" s="42"/>
      <c r="AU566" s="23">
        <f>SUM(AS566:AT566)</f>
        <v>-13601</v>
      </c>
      <c r="AW566" s="23">
        <f>SUM(AN566:AQ567)</f>
        <v>-13601</v>
      </c>
      <c r="AX566" s="23">
        <f>SUM(H566:K567)</f>
        <v>0</v>
      </c>
      <c r="AY566" s="23">
        <f>SUM(L566:O567)</f>
        <v>0</v>
      </c>
      <c r="AZ566" s="23">
        <f>SUM(P566:S567)</f>
        <v>0</v>
      </c>
      <c r="BA566" s="23">
        <f>SUM(T566:W567)</f>
        <v>0</v>
      </c>
      <c r="BB566" s="23">
        <f>SUM(X566:AA567)</f>
        <v>0</v>
      </c>
      <c r="BC566" s="23">
        <f>SUM(AB566:AE567)</f>
        <v>0</v>
      </c>
      <c r="BD566" s="23">
        <f>SUM(AF566:AI567)</f>
        <v>0</v>
      </c>
      <c r="BE566" s="23">
        <f>SUM(AJ566:AM567)</f>
        <v>0</v>
      </c>
      <c r="BF566" s="23">
        <f>SUM(AW566:BE566)</f>
        <v>-13601</v>
      </c>
      <c r="BG566" s="23">
        <f>SUM(AS566-BF566)</f>
        <v>0</v>
      </c>
      <c r="BH566" s="23">
        <f>SUM(AW566:BD566)</f>
        <v>-13601</v>
      </c>
      <c r="BJ566" s="23">
        <f t="shared" si="214"/>
        <v>-13601</v>
      </c>
      <c r="BK566" s="23">
        <f t="shared" si="215"/>
        <v>0</v>
      </c>
      <c r="BL566" s="23">
        <f t="shared" si="216"/>
        <v>0</v>
      </c>
      <c r="BM566" s="23">
        <f t="shared" si="217"/>
        <v>0</v>
      </c>
      <c r="BN566" s="23">
        <f t="shared" si="218"/>
        <v>0</v>
      </c>
      <c r="BO566" s="23">
        <f t="shared" si="219"/>
        <v>0</v>
      </c>
      <c r="BP566" s="23">
        <f t="shared" si="220"/>
        <v>0</v>
      </c>
      <c r="BQ566" s="23">
        <f t="shared" si="221"/>
        <v>0</v>
      </c>
      <c r="BR566" s="23">
        <f t="shared" si="233"/>
        <v>-13601</v>
      </c>
      <c r="BS566" s="23">
        <f t="shared" si="234"/>
        <v>0</v>
      </c>
      <c r="BT566" s="23">
        <f t="shared" si="235"/>
        <v>-13601</v>
      </c>
      <c r="BX566" s="73">
        <v>7017</v>
      </c>
      <c r="BY566" s="25" t="s">
        <v>562</v>
      </c>
      <c r="BZ566" s="23">
        <f t="shared" si="222"/>
        <v>-13601</v>
      </c>
      <c r="CA566" s="130">
        <f t="shared" si="223"/>
        <v>0</v>
      </c>
      <c r="CB566" s="156">
        <f t="shared" si="224"/>
        <v>-13601</v>
      </c>
      <c r="CC566" s="156">
        <f t="shared" si="225"/>
        <v>-13601</v>
      </c>
      <c r="CD566" s="156">
        <f t="shared" si="226"/>
        <v>0</v>
      </c>
      <c r="CE566" s="156">
        <f t="shared" si="227"/>
        <v>-13601</v>
      </c>
      <c r="CG566" s="156">
        <f t="shared" si="228"/>
        <v>0</v>
      </c>
      <c r="CH566" s="156">
        <f t="shared" si="229"/>
        <v>0</v>
      </c>
      <c r="CJ566" s="204" t="str">
        <f t="shared" si="230"/>
        <v>ok</v>
      </c>
      <c r="CK566" s="205">
        <f t="shared" si="238"/>
        <v>0</v>
      </c>
      <c r="CL566">
        <f t="shared" si="236"/>
        <v>0</v>
      </c>
      <c r="CN566" s="216">
        <f t="shared" si="231"/>
        <v>-13601</v>
      </c>
      <c r="CO566" s="216">
        <f t="shared" si="232"/>
        <v>0</v>
      </c>
      <c r="CP566" s="216">
        <f t="shared" si="237"/>
        <v>-13601</v>
      </c>
      <c r="CQ566" s="156">
        <f t="shared" si="239"/>
        <v>0</v>
      </c>
    </row>
    <row r="567" spans="1:95" x14ac:dyDescent="0.2">
      <c r="A567" s="73">
        <v>7017</v>
      </c>
      <c r="B567" s="25" t="s">
        <v>562</v>
      </c>
      <c r="C567" s="25" t="s">
        <v>703</v>
      </c>
      <c r="D567" s="78">
        <f t="array" ref="D567">SUM(IF('SAP report test'!$A$2:$A$2298=$A567,IF('SAP report test'!$D$2:$D$2298=D$3,'SAP report test'!$N$2:$N$2298)))-SUM(H567,L567,P567,T567,X567,AB567,AF567,AJ567,AN567)</f>
        <v>0</v>
      </c>
      <c r="E567" s="78">
        <f t="array" ref="E567">SUM(IF('SAP report test'!$A$2:$A$2298=$A567,IF('SAP report test'!$D$2:$D$2298=E$3,'SAP report test'!$N$2:$N$2298)))-SUM(I567,M567,Q567,U567,Y567,AC567,AG567,AK567,AO567)</f>
        <v>0</v>
      </c>
      <c r="F567" s="78">
        <f t="array" ref="F567">SUM(IF('SAP report test'!$A$2:$A$2298=$A567,IF('SAP report test'!$D$2:$D$2298=F$3,'SAP report test'!$N$2:$N$2298)))-SUM(J567,N567,R567,V567,Z567,AD567,AH567,AL567,AP567)</f>
        <v>0</v>
      </c>
      <c r="G567" s="78">
        <f t="array" ref="G567">SUM(IF('SAP report test'!$A$2:$A$2298=$A567,IF('SAP report test'!$D$2:$D$2298=G$3,'SAP report test'!$N$2:$N$2298)))-SUM(K567,O567,S567,W567,AA567,AE567,AI567,AM567,AQ567)</f>
        <v>0</v>
      </c>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S567" s="23"/>
      <c r="AT567" s="42"/>
      <c r="BJ567" s="23">
        <f t="shared" si="214"/>
        <v>0</v>
      </c>
      <c r="BK567" s="23">
        <f t="shared" si="215"/>
        <v>0</v>
      </c>
      <c r="BL567" s="23">
        <f t="shared" si="216"/>
        <v>0</v>
      </c>
      <c r="BM567" s="23">
        <f t="shared" si="217"/>
        <v>0</v>
      </c>
      <c r="BN567" s="23">
        <f t="shared" si="218"/>
        <v>0</v>
      </c>
      <c r="BO567" s="23">
        <f t="shared" si="219"/>
        <v>0</v>
      </c>
      <c r="BP567" s="23">
        <f t="shared" si="220"/>
        <v>0</v>
      </c>
      <c r="BQ567" s="23">
        <f t="shared" si="221"/>
        <v>0</v>
      </c>
      <c r="BR567" s="23">
        <f t="shared" si="233"/>
        <v>0</v>
      </c>
      <c r="BS567" s="23">
        <f t="shared" si="234"/>
        <v>0</v>
      </c>
      <c r="BT567" s="23">
        <f t="shared" si="235"/>
        <v>0</v>
      </c>
      <c r="BX567" s="73">
        <v>7017</v>
      </c>
      <c r="BY567" s="25" t="s">
        <v>562</v>
      </c>
      <c r="BZ567" s="23">
        <f t="shared" si="222"/>
        <v>0</v>
      </c>
      <c r="CA567" s="130">
        <f t="shared" si="223"/>
        <v>0</v>
      </c>
      <c r="CB567" s="156">
        <f t="shared" si="224"/>
        <v>0</v>
      </c>
      <c r="CC567" s="156">
        <f t="shared" si="225"/>
        <v>0</v>
      </c>
      <c r="CD567" s="156">
        <f t="shared" si="226"/>
        <v>0</v>
      </c>
      <c r="CE567" s="156">
        <f t="shared" si="227"/>
        <v>0</v>
      </c>
      <c r="CG567" s="156">
        <f t="shared" si="228"/>
        <v>0</v>
      </c>
      <c r="CH567" s="156">
        <f t="shared" si="229"/>
        <v>0</v>
      </c>
      <c r="CJ567" s="204" t="str">
        <f t="shared" si="230"/>
        <v>ok</v>
      </c>
      <c r="CK567" s="205">
        <f t="shared" si="238"/>
        <v>0</v>
      </c>
      <c r="CL567">
        <f t="shared" si="236"/>
        <v>0</v>
      </c>
      <c r="CN567" s="216">
        <f t="shared" si="231"/>
        <v>0</v>
      </c>
      <c r="CO567" s="216">
        <f t="shared" si="232"/>
        <v>0</v>
      </c>
      <c r="CP567" s="216">
        <f t="shared" si="237"/>
        <v>0</v>
      </c>
      <c r="CQ567" s="156">
        <f t="shared" si="239"/>
        <v>0</v>
      </c>
    </row>
    <row r="568" spans="1:95" x14ac:dyDescent="0.2">
      <c r="A568" s="73">
        <v>7018</v>
      </c>
      <c r="B568" s="25" t="s">
        <v>31</v>
      </c>
      <c r="C568" s="25" t="s">
        <v>702</v>
      </c>
      <c r="D568" s="78"/>
      <c r="E568" s="78"/>
      <c r="F568" s="78"/>
      <c r="G568" s="78"/>
      <c r="H568" s="147">
        <f t="array" ref="H568">SUM(IF('SAP report test'!$A$2:$A$2298=$A568,IF('SAP report test'!$D$2:$D$2298="CI04",'SAP report test'!$N$2:$N$2298)))</f>
        <v>0</v>
      </c>
      <c r="I568" s="148"/>
      <c r="J568" s="148"/>
      <c r="K568" s="149"/>
      <c r="L568" s="147">
        <f>SUMIF(Balances!$A$5:$A$313,$A568,Balances!$P$5:$P$313)-SUMIF(Funding!$A$6:$A$294,$A568,Funding!$D$6:$D$294)</f>
        <v>0</v>
      </c>
      <c r="M568" s="148"/>
      <c r="N568" s="148"/>
      <c r="O568" s="149"/>
      <c r="P568" s="147">
        <f>SUMIF(Balances!$A$5:$A$313,$A568,Balances!$Q$5:$Q$313)-SUMIF(Funding!$A$6:$A$294,$A568,Funding!$E$6:$E$294)</f>
        <v>0</v>
      </c>
      <c r="Q568" s="148"/>
      <c r="R568" s="148"/>
      <c r="S568" s="149"/>
      <c r="T568" s="147">
        <f>SUMIF(Balances!$A$5:$A$313,$A568,Balances!$R$5:$R$313)-SUMIF(Funding!$A$6:$A$294,$A568,Funding!$F$6:$F$294)</f>
        <v>0</v>
      </c>
      <c r="U568" s="148"/>
      <c r="V568" s="148"/>
      <c r="W568" s="149"/>
      <c r="X568" s="147">
        <f>SUMIF(Balances!$A$7:$A$313,$A568,Balances!$S$7:$S$313)</f>
        <v>0</v>
      </c>
      <c r="Y568" s="148"/>
      <c r="Z568" s="148"/>
      <c r="AA568" s="149"/>
      <c r="AB568" s="147">
        <f>SUMIF(Balances!$A$7:$A$313,$A568,Balances!$T$7:$T$313)</f>
        <v>0</v>
      </c>
      <c r="AC568" s="148"/>
      <c r="AD568" s="148"/>
      <c r="AE568" s="149"/>
      <c r="AF568" s="147"/>
      <c r="AG568" s="148"/>
      <c r="AH568" s="148"/>
      <c r="AI568" s="149"/>
      <c r="AJ568" s="147">
        <f t="array" ref="AJ568">SUM(IF('SAP report test'!$A$2:$A$2298=$A568,IF('SAP report test'!$D$2:$D$2298="CI03",'SAP report test'!$N$2:$N$2298)))+SUMIF(Balances!$A$7:$A$313,$A568,Balances!$V$7:$V$313)</f>
        <v>0</v>
      </c>
      <c r="AK568" s="148"/>
      <c r="AL568" s="148"/>
      <c r="AM568" s="149"/>
      <c r="AN568" s="147">
        <f>SUMIF(Balances!$A$5:$A$313,$A568,Balances!$O$5:$O$313)-SUMIF(Funding!$A$6:$A$294,$A568,Funding!$K$6:$K$294)</f>
        <v>0</v>
      </c>
      <c r="AO568" s="148"/>
      <c r="AP568" s="148"/>
      <c r="AQ568" s="149"/>
      <c r="AS568" s="23">
        <f>SUM(D568:AQ569)</f>
        <v>0</v>
      </c>
      <c r="AT568" s="42"/>
      <c r="AU568" s="23">
        <f>SUM(AS568:AT568)</f>
        <v>0</v>
      </c>
      <c r="AW568" s="23">
        <f>SUM(AN568:AQ569)</f>
        <v>0</v>
      </c>
      <c r="AX568" s="23">
        <f>SUM(H568:K569)</f>
        <v>0</v>
      </c>
      <c r="AY568" s="23">
        <f>SUM(L568:O569)</f>
        <v>0</v>
      </c>
      <c r="AZ568" s="23">
        <f>SUM(P568:S569)</f>
        <v>0</v>
      </c>
      <c r="BA568" s="23">
        <f>SUM(T568:W569)</f>
        <v>0</v>
      </c>
      <c r="BB568" s="23">
        <f>SUM(X568:AA569)</f>
        <v>0</v>
      </c>
      <c r="BC568" s="23">
        <f>SUM(AB568:AE569)</f>
        <v>0</v>
      </c>
      <c r="BD568" s="23">
        <f>SUM(AF568:AI569)</f>
        <v>0</v>
      </c>
      <c r="BE568" s="23">
        <f>SUM(AJ568:AM569)</f>
        <v>0</v>
      </c>
      <c r="BF568" s="23">
        <f>SUM(AW568:BE568)</f>
        <v>0</v>
      </c>
      <c r="BG568" s="23">
        <f>SUM(AS568-BF568)</f>
        <v>0</v>
      </c>
      <c r="BH568" s="23">
        <f>SUM(AW568:BD568)</f>
        <v>0</v>
      </c>
      <c r="BJ568" s="23">
        <f t="shared" si="214"/>
        <v>0</v>
      </c>
      <c r="BK568" s="23">
        <f t="shared" si="215"/>
        <v>0</v>
      </c>
      <c r="BL568" s="23">
        <f t="shared" si="216"/>
        <v>0</v>
      </c>
      <c r="BM568" s="23">
        <f t="shared" si="217"/>
        <v>0</v>
      </c>
      <c r="BN568" s="23">
        <f t="shared" si="218"/>
        <v>0</v>
      </c>
      <c r="BO568" s="23">
        <f t="shared" si="219"/>
        <v>0</v>
      </c>
      <c r="BP568" s="23">
        <f t="shared" si="220"/>
        <v>0</v>
      </c>
      <c r="BQ568" s="23">
        <f t="shared" si="221"/>
        <v>0</v>
      </c>
      <c r="BR568" s="23">
        <f t="shared" si="233"/>
        <v>0</v>
      </c>
      <c r="BS568" s="23">
        <f t="shared" si="234"/>
        <v>0</v>
      </c>
      <c r="BT568" s="23">
        <f t="shared" si="235"/>
        <v>0</v>
      </c>
      <c r="BX568" s="73">
        <v>7018</v>
      </c>
      <c r="BY568" s="25" t="s">
        <v>31</v>
      </c>
      <c r="BZ568" s="23">
        <f t="shared" si="222"/>
        <v>0</v>
      </c>
      <c r="CA568" s="130">
        <f t="shared" si="223"/>
        <v>0</v>
      </c>
      <c r="CB568" s="156">
        <f t="shared" si="224"/>
        <v>0</v>
      </c>
      <c r="CC568" s="156">
        <f t="shared" si="225"/>
        <v>0</v>
      </c>
      <c r="CD568" s="156">
        <f t="shared" si="226"/>
        <v>0</v>
      </c>
      <c r="CE568" s="156">
        <f t="shared" si="227"/>
        <v>0</v>
      </c>
      <c r="CG568" s="156">
        <f t="shared" si="228"/>
        <v>0</v>
      </c>
      <c r="CH568" s="156">
        <f t="shared" si="229"/>
        <v>0</v>
      </c>
      <c r="CJ568" s="204" t="str">
        <f t="shared" si="230"/>
        <v>ok</v>
      </c>
      <c r="CK568" s="205">
        <f t="shared" si="238"/>
        <v>0</v>
      </c>
      <c r="CL568">
        <f t="shared" si="236"/>
        <v>0</v>
      </c>
      <c r="CN568" s="216">
        <f t="shared" si="231"/>
        <v>0</v>
      </c>
      <c r="CO568" s="216">
        <f t="shared" si="232"/>
        <v>0</v>
      </c>
      <c r="CP568" s="216">
        <f t="shared" si="237"/>
        <v>0</v>
      </c>
      <c r="CQ568" s="156">
        <f t="shared" si="239"/>
        <v>0</v>
      </c>
    </row>
    <row r="569" spans="1:95" x14ac:dyDescent="0.2">
      <c r="A569" s="73">
        <v>7018</v>
      </c>
      <c r="B569" s="25" t="s">
        <v>31</v>
      </c>
      <c r="C569" s="25" t="s">
        <v>703</v>
      </c>
      <c r="D569" s="78">
        <f t="array" ref="D569">SUM(IF('SAP report test'!$A$2:$A$2298=$A569,IF('SAP report test'!$D$2:$D$2298=D$3,'SAP report test'!$N$2:$N$2298)))-SUM(H569,L569,P569,T569,X569,AB569,AF569,AJ569,AN569)</f>
        <v>0</v>
      </c>
      <c r="E569" s="78">
        <f t="array" ref="E569">SUM(IF('SAP report test'!$A$2:$A$2298=$A569,IF('SAP report test'!$D$2:$D$2298=E$3,'SAP report test'!$N$2:$N$2298)))-SUM(I569,M569,Q569,U569,Y569,AC569,AG569,AK569,AO569)</f>
        <v>0</v>
      </c>
      <c r="F569" s="78">
        <f t="array" ref="F569">SUM(IF('SAP report test'!$A$2:$A$2298=$A569,IF('SAP report test'!$D$2:$D$2298=F$3,'SAP report test'!$N$2:$N$2298)))-SUM(J569,N569,R569,V569,Z569,AD569,AH569,AL569,AP569)</f>
        <v>0</v>
      </c>
      <c r="G569" s="78">
        <f t="array" ref="G569">SUM(IF('SAP report test'!$A$2:$A$2298=$A569,IF('SAP report test'!$D$2:$D$2298=G$3,'SAP report test'!$N$2:$N$2298)))-SUM(K569,O569,S569,W569,AA569,AE569,AI569,AM569,AQ569)</f>
        <v>0</v>
      </c>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S569" s="23"/>
      <c r="AT569" s="42"/>
      <c r="BJ569" s="23">
        <f t="shared" si="214"/>
        <v>0</v>
      </c>
      <c r="BK569" s="23">
        <f t="shared" si="215"/>
        <v>0</v>
      </c>
      <c r="BL569" s="23">
        <f t="shared" si="216"/>
        <v>0</v>
      </c>
      <c r="BM569" s="23">
        <f t="shared" si="217"/>
        <v>0</v>
      </c>
      <c r="BN569" s="23">
        <f t="shared" si="218"/>
        <v>0</v>
      </c>
      <c r="BO569" s="23">
        <f t="shared" si="219"/>
        <v>0</v>
      </c>
      <c r="BP569" s="23">
        <f t="shared" si="220"/>
        <v>0</v>
      </c>
      <c r="BQ569" s="23">
        <f t="shared" si="221"/>
        <v>0</v>
      </c>
      <c r="BR569" s="23">
        <f t="shared" si="233"/>
        <v>0</v>
      </c>
      <c r="BS569" s="23">
        <f t="shared" si="234"/>
        <v>0</v>
      </c>
      <c r="BT569" s="23">
        <f t="shared" si="235"/>
        <v>0</v>
      </c>
      <c r="BX569" s="73">
        <v>7018</v>
      </c>
      <c r="BY569" s="25" t="s">
        <v>31</v>
      </c>
      <c r="BZ569" s="23">
        <f t="shared" si="222"/>
        <v>0</v>
      </c>
      <c r="CA569" s="130">
        <f t="shared" si="223"/>
        <v>0</v>
      </c>
      <c r="CB569" s="156">
        <f t="shared" si="224"/>
        <v>0</v>
      </c>
      <c r="CC569" s="156">
        <f t="shared" si="225"/>
        <v>0</v>
      </c>
      <c r="CD569" s="156">
        <f t="shared" si="226"/>
        <v>0</v>
      </c>
      <c r="CE569" s="156">
        <f t="shared" si="227"/>
        <v>0</v>
      </c>
      <c r="CG569" s="156">
        <f t="shared" si="228"/>
        <v>0</v>
      </c>
      <c r="CH569" s="156">
        <f t="shared" si="229"/>
        <v>0</v>
      </c>
      <c r="CJ569" s="204" t="str">
        <f t="shared" si="230"/>
        <v>ok</v>
      </c>
      <c r="CK569" s="205">
        <f t="shared" si="238"/>
        <v>0</v>
      </c>
      <c r="CL569">
        <f t="shared" si="236"/>
        <v>0</v>
      </c>
      <c r="CN569" s="216">
        <f t="shared" si="231"/>
        <v>0</v>
      </c>
      <c r="CO569" s="216">
        <f t="shared" si="232"/>
        <v>0</v>
      </c>
      <c r="CP569" s="216">
        <f t="shared" si="237"/>
        <v>0</v>
      </c>
      <c r="CQ569" s="156">
        <f t="shared" si="239"/>
        <v>0</v>
      </c>
    </row>
    <row r="570" spans="1:95" x14ac:dyDescent="0.2">
      <c r="A570" s="73">
        <v>7020</v>
      </c>
      <c r="B570" s="25" t="s">
        <v>684</v>
      </c>
      <c r="C570" s="25" t="s">
        <v>702</v>
      </c>
      <c r="D570" s="78"/>
      <c r="E570" s="78"/>
      <c r="F570" s="78"/>
      <c r="G570" s="78"/>
      <c r="H570" s="147">
        <f t="array" ref="H570">SUM(IF('SAP report test'!$A$2:$A$2298=$A570,IF('SAP report test'!$D$2:$D$2298="CI04",'SAP report test'!$N$2:$N$2298)))</f>
        <v>0</v>
      </c>
      <c r="I570" s="148"/>
      <c r="J570" s="148"/>
      <c r="K570" s="149"/>
      <c r="L570" s="147">
        <f>SUMIF(Balances!$A$5:$A$313,$A570,Balances!$P$5:$P$313)-SUMIF(Funding!$A$6:$A$294,$A570,Funding!$D$6:$D$294)</f>
        <v>0</v>
      </c>
      <c r="M570" s="148"/>
      <c r="N570" s="148"/>
      <c r="O570" s="149"/>
      <c r="P570" s="147">
        <f>SUMIF(Balances!$A$5:$A$313,$A570,Balances!$Q$5:$Q$313)-SUMIF(Funding!$A$6:$A$294,$A570,Funding!$E$6:$E$294)</f>
        <v>0</v>
      </c>
      <c r="Q570" s="148"/>
      <c r="R570" s="148"/>
      <c r="S570" s="149"/>
      <c r="T570" s="147">
        <f>SUMIF(Balances!$A$5:$A$313,$A570,Balances!$R$5:$R$313)-SUMIF(Funding!$A$6:$A$294,$A570,Funding!$F$6:$F$294)</f>
        <v>0</v>
      </c>
      <c r="U570" s="148"/>
      <c r="V570" s="148"/>
      <c r="W570" s="149"/>
      <c r="X570" s="147">
        <f>SUMIF(Balances!$A$7:$A$313,$A570,Balances!$S$7:$S$313)</f>
        <v>0</v>
      </c>
      <c r="Y570" s="148"/>
      <c r="Z570" s="148"/>
      <c r="AA570" s="149"/>
      <c r="AB570" s="147">
        <f>SUMIF(Balances!$A$7:$A$313,$A570,Balances!$T$7:$T$313)</f>
        <v>0</v>
      </c>
      <c r="AC570" s="148"/>
      <c r="AD570" s="148"/>
      <c r="AE570" s="149"/>
      <c r="AF570" s="147"/>
      <c r="AG570" s="148"/>
      <c r="AH570" s="148"/>
      <c r="AI570" s="149"/>
      <c r="AJ570" s="147">
        <f t="array" ref="AJ570">SUM(IF('SAP report test'!$A$2:$A$2298=$A570,IF('SAP report test'!$D$2:$D$2298="CI03",'SAP report test'!$N$2:$N$2298)))+SUMIF(Balances!$A$7:$A$313,$A570,Balances!$V$7:$V$313)</f>
        <v>0</v>
      </c>
      <c r="AK570" s="148"/>
      <c r="AL570" s="148"/>
      <c r="AM570" s="149"/>
      <c r="AN570" s="147">
        <f>SUMIF(Balances!$A$5:$A$313,$A570,Balances!$O$5:$O$313)-SUMIF(Funding!$A$6:$A$294,$A570,Funding!$K$6:$K$294)</f>
        <v>0</v>
      </c>
      <c r="AO570" s="148"/>
      <c r="AP570" s="148"/>
      <c r="AQ570" s="149"/>
      <c r="AS570" s="23">
        <f>SUM(D570:AQ571)</f>
        <v>0</v>
      </c>
      <c r="AT570" s="42"/>
      <c r="AU570" s="23">
        <f>SUM(AS570:AT570)</f>
        <v>0</v>
      </c>
      <c r="AW570" s="23">
        <f>SUM(AN570:AQ571)</f>
        <v>0</v>
      </c>
      <c r="AX570" s="23">
        <f>SUM(H570:K571)</f>
        <v>0</v>
      </c>
      <c r="AY570" s="23">
        <f>SUM(L570:O571)</f>
        <v>0</v>
      </c>
      <c r="AZ570" s="23">
        <f>SUM(P570:S571)</f>
        <v>0</v>
      </c>
      <c r="BA570" s="23">
        <f>SUM(T570:W571)</f>
        <v>0</v>
      </c>
      <c r="BB570" s="23">
        <f>SUM(X570:AA571)</f>
        <v>0</v>
      </c>
      <c r="BC570" s="23">
        <f>SUM(AB570:AE571)</f>
        <v>0</v>
      </c>
      <c r="BD570" s="23">
        <f>SUM(AF570:AI571)</f>
        <v>0</v>
      </c>
      <c r="BE570" s="23">
        <f>SUM(AJ570:AM571)</f>
        <v>0</v>
      </c>
      <c r="BF570" s="23">
        <f>SUM(AW570:BE570)</f>
        <v>0</v>
      </c>
      <c r="BG570" s="23">
        <f>SUM(AS570-BF570)</f>
        <v>0</v>
      </c>
      <c r="BH570" s="23">
        <f>SUM(AW570:BD570)</f>
        <v>0</v>
      </c>
      <c r="BJ570" s="23">
        <f t="shared" si="214"/>
        <v>0</v>
      </c>
      <c r="BK570" s="23">
        <f t="shared" si="215"/>
        <v>0</v>
      </c>
      <c r="BL570" s="23">
        <f t="shared" si="216"/>
        <v>0</v>
      </c>
      <c r="BM570" s="23">
        <f t="shared" si="217"/>
        <v>0</v>
      </c>
      <c r="BN570" s="23">
        <f t="shared" si="218"/>
        <v>0</v>
      </c>
      <c r="BO570" s="23">
        <f t="shared" si="219"/>
        <v>0</v>
      </c>
      <c r="BP570" s="23">
        <f t="shared" si="220"/>
        <v>0</v>
      </c>
      <c r="BQ570" s="23">
        <f t="shared" si="221"/>
        <v>0</v>
      </c>
      <c r="BR570" s="23">
        <f t="shared" si="233"/>
        <v>0</v>
      </c>
      <c r="BS570" s="23">
        <f t="shared" si="234"/>
        <v>0</v>
      </c>
      <c r="BT570" s="23">
        <f t="shared" si="235"/>
        <v>0</v>
      </c>
      <c r="BX570" s="73">
        <v>7020</v>
      </c>
      <c r="BY570" s="25" t="s">
        <v>684</v>
      </c>
      <c r="BZ570" s="23">
        <f t="shared" si="222"/>
        <v>0</v>
      </c>
      <c r="CA570" s="130">
        <f t="shared" si="223"/>
        <v>0</v>
      </c>
      <c r="CB570" s="156">
        <f t="shared" si="224"/>
        <v>0</v>
      </c>
      <c r="CC570" s="156">
        <f t="shared" si="225"/>
        <v>0</v>
      </c>
      <c r="CD570" s="156">
        <f t="shared" si="226"/>
        <v>0</v>
      </c>
      <c r="CE570" s="156">
        <f t="shared" si="227"/>
        <v>0</v>
      </c>
      <c r="CG570" s="156">
        <f t="shared" si="228"/>
        <v>0</v>
      </c>
      <c r="CH570" s="156">
        <f t="shared" si="229"/>
        <v>0</v>
      </c>
      <c r="CJ570" s="204" t="str">
        <f t="shared" si="230"/>
        <v>ok</v>
      </c>
      <c r="CK570" s="205">
        <f t="shared" si="238"/>
        <v>0</v>
      </c>
      <c r="CL570">
        <f t="shared" si="236"/>
        <v>0</v>
      </c>
      <c r="CN570" s="216">
        <f t="shared" si="231"/>
        <v>0</v>
      </c>
      <c r="CO570" s="216">
        <f t="shared" si="232"/>
        <v>0</v>
      </c>
      <c r="CP570" s="216">
        <f t="shared" si="237"/>
        <v>0</v>
      </c>
      <c r="CQ570" s="156">
        <f t="shared" si="239"/>
        <v>0</v>
      </c>
    </row>
    <row r="571" spans="1:95" x14ac:dyDescent="0.2">
      <c r="A571" s="73">
        <v>7020</v>
      </c>
      <c r="B571" s="25" t="s">
        <v>684</v>
      </c>
      <c r="C571" s="25" t="s">
        <v>703</v>
      </c>
      <c r="D571" s="78">
        <f t="array" ref="D571">SUM(IF('SAP report test'!$A$2:$A$2298=$A571,IF('SAP report test'!$D$2:$D$2298=D$3,'SAP report test'!$N$2:$N$2298)))-SUM(H571,L571,P571,T571,X571,AB571,AF571,AJ571,AN571)</f>
        <v>0</v>
      </c>
      <c r="E571" s="78">
        <f t="array" ref="E571">SUM(IF('SAP report test'!$A$2:$A$2298=$A571,IF('SAP report test'!$D$2:$D$2298=E$3,'SAP report test'!$N$2:$N$2298)))-SUM(I571,M571,Q571,U571,Y571,AC571,AG571,AK571,AO571)</f>
        <v>0</v>
      </c>
      <c r="F571" s="78">
        <f t="array" ref="F571">SUM(IF('SAP report test'!$A$2:$A$2298=$A571,IF('SAP report test'!$D$2:$D$2298=F$3,'SAP report test'!$N$2:$N$2298)))-SUM(J571,N571,R571,V571,Z571,AD571,AH571,AL571,AP571)</f>
        <v>0</v>
      </c>
      <c r="G571" s="78">
        <f t="array" ref="G571">SUM(IF('SAP report test'!$A$2:$A$2298=$A571,IF('SAP report test'!$D$2:$D$2298=G$3,'SAP report test'!$N$2:$N$2298)))-SUM(K571,O571,S571,W571,AA571,AE571,AI571,AM571,AQ571)</f>
        <v>0</v>
      </c>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255"/>
      <c r="AQ571" s="62"/>
      <c r="AS571" s="23"/>
      <c r="AT571" s="42"/>
      <c r="BJ571" s="23">
        <f t="shared" si="214"/>
        <v>0</v>
      </c>
      <c r="BK571" s="23">
        <f t="shared" si="215"/>
        <v>0</v>
      </c>
      <c r="BL571" s="23">
        <f t="shared" si="216"/>
        <v>0</v>
      </c>
      <c r="BM571" s="23">
        <f t="shared" si="217"/>
        <v>0</v>
      </c>
      <c r="BN571" s="23">
        <f t="shared" si="218"/>
        <v>0</v>
      </c>
      <c r="BO571" s="23">
        <f t="shared" si="219"/>
        <v>0</v>
      </c>
      <c r="BP571" s="23">
        <f t="shared" si="220"/>
        <v>0</v>
      </c>
      <c r="BQ571" s="23">
        <f t="shared" si="221"/>
        <v>0</v>
      </c>
      <c r="BR571" s="23">
        <f t="shared" si="233"/>
        <v>0</v>
      </c>
      <c r="BS571" s="23">
        <f t="shared" si="234"/>
        <v>0</v>
      </c>
      <c r="BT571" s="23">
        <f t="shared" si="235"/>
        <v>0</v>
      </c>
      <c r="BX571" s="73">
        <v>7020</v>
      </c>
      <c r="BY571" s="25" t="s">
        <v>684</v>
      </c>
      <c r="BZ571" s="23">
        <f t="shared" si="222"/>
        <v>0</v>
      </c>
      <c r="CA571" s="130">
        <f t="shared" si="223"/>
        <v>0</v>
      </c>
      <c r="CB571" s="156">
        <f t="shared" si="224"/>
        <v>0</v>
      </c>
      <c r="CC571" s="156">
        <f t="shared" si="225"/>
        <v>0</v>
      </c>
      <c r="CD571" s="156">
        <f t="shared" si="226"/>
        <v>0</v>
      </c>
      <c r="CE571" s="156">
        <f t="shared" si="227"/>
        <v>0</v>
      </c>
      <c r="CG571" s="156">
        <f t="shared" si="228"/>
        <v>0</v>
      </c>
      <c r="CH571" s="156">
        <f t="shared" si="229"/>
        <v>0</v>
      </c>
      <c r="CJ571" s="204" t="str">
        <f t="shared" si="230"/>
        <v>ok</v>
      </c>
      <c r="CK571" s="205">
        <f t="shared" si="238"/>
        <v>0</v>
      </c>
      <c r="CL571">
        <f t="shared" si="236"/>
        <v>0</v>
      </c>
      <c r="CN571" s="216">
        <f t="shared" si="231"/>
        <v>0</v>
      </c>
      <c r="CO571" s="216">
        <f t="shared" si="232"/>
        <v>0</v>
      </c>
      <c r="CP571" s="216">
        <f t="shared" si="237"/>
        <v>0</v>
      </c>
      <c r="CQ571" s="156">
        <f t="shared" si="239"/>
        <v>0</v>
      </c>
    </row>
    <row r="572" spans="1:95" x14ac:dyDescent="0.2">
      <c r="A572" s="73">
        <v>7027</v>
      </c>
      <c r="B572" s="25" t="s">
        <v>38</v>
      </c>
      <c r="C572" s="25" t="s">
        <v>702</v>
      </c>
      <c r="D572" s="78"/>
      <c r="E572" s="78"/>
      <c r="F572" s="78"/>
      <c r="G572" s="78"/>
      <c r="H572" s="147">
        <f t="array" ref="H572">SUM(IF('SAP report test'!$A$2:$A$2298=$A572,IF('SAP report test'!$D$2:$D$2298="CI04",'SAP report test'!$N$2:$N$2298)))</f>
        <v>0</v>
      </c>
      <c r="I572" s="148"/>
      <c r="J572" s="148"/>
      <c r="K572" s="149"/>
      <c r="L572" s="147">
        <f>SUMIF(Balances!$A$5:$A$313,$A572,Balances!$P$5:$P$313)-SUMIF(Funding!$A$6:$A$294,$A572,Funding!$D$6:$D$294)</f>
        <v>0</v>
      </c>
      <c r="M572" s="148"/>
      <c r="N572" s="148"/>
      <c r="O572" s="149"/>
      <c r="P572" s="147">
        <f>SUMIF(Balances!$A$5:$A$313,$A572,Balances!$Q$5:$Q$313)-SUMIF(Funding!$A$6:$A$294,$A572,Funding!$E$6:$E$294)</f>
        <v>0</v>
      </c>
      <c r="Q572" s="148"/>
      <c r="R572" s="148"/>
      <c r="S572" s="149"/>
      <c r="T572" s="147">
        <f>SUMIF(Balances!$A$5:$A$313,$A572,Balances!$R$5:$R$313)-SUMIF(Funding!$A$6:$A$294,$A572,Funding!$F$6:$F$294)</f>
        <v>0</v>
      </c>
      <c r="U572" s="148"/>
      <c r="V572" s="148"/>
      <c r="W572" s="149"/>
      <c r="X572" s="147">
        <f>SUMIF(Balances!$A$7:$A$313,$A572,Balances!$S$7:$S$313)</f>
        <v>0</v>
      </c>
      <c r="Y572" s="148"/>
      <c r="Z572" s="148"/>
      <c r="AA572" s="149"/>
      <c r="AB572" s="147">
        <f>SUMIF(Balances!$A$7:$A$313,$A572,Balances!$T$7:$T$313)</f>
        <v>0</v>
      </c>
      <c r="AC572" s="148"/>
      <c r="AD572" s="148"/>
      <c r="AE572" s="149"/>
      <c r="AF572" s="147"/>
      <c r="AG572" s="148"/>
      <c r="AH572" s="148"/>
      <c r="AI572" s="149"/>
      <c r="AJ572" s="147">
        <f t="array" ref="AJ572">SUM(IF('SAP report test'!$A$2:$A$2298=$A572,IF('SAP report test'!$D$2:$D$2298="CI03",'SAP report test'!$N$2:$N$2298)))+SUMIF(Balances!$A$7:$A$313,$A572,Balances!$V$7:$V$313)</f>
        <v>0</v>
      </c>
      <c r="AK572" s="148"/>
      <c r="AL572" s="148"/>
      <c r="AM572" s="149"/>
      <c r="AN572" s="147">
        <f>SUMIF(Balances!$A$5:$A$313,$A572,Balances!$O$5:$O$313)-SUMIF(Funding!$A$6:$A$294,$A572,Funding!$K$6:$K$294)</f>
        <v>0</v>
      </c>
      <c r="AO572" s="148"/>
      <c r="AP572" s="148"/>
      <c r="AQ572" s="149"/>
      <c r="AS572" s="23">
        <f>SUM(D572:AQ573)</f>
        <v>0</v>
      </c>
      <c r="AT572" s="130"/>
      <c r="AU572" s="23">
        <f>SUM(AS572:AT572)</f>
        <v>0</v>
      </c>
      <c r="AW572" s="23">
        <f>SUM(AN572:AQ573)</f>
        <v>0</v>
      </c>
      <c r="AX572" s="23">
        <f>SUM(H572:K573)</f>
        <v>0</v>
      </c>
      <c r="AY572" s="23">
        <f>SUM(L572:O573)</f>
        <v>0</v>
      </c>
      <c r="AZ572" s="23">
        <f>SUM(P572:S573)</f>
        <v>0</v>
      </c>
      <c r="BA572" s="23">
        <f>SUM(T572:W573)</f>
        <v>0</v>
      </c>
      <c r="BB572" s="23">
        <f>SUM(X572:AA573)</f>
        <v>0</v>
      </c>
      <c r="BC572" s="23">
        <f>SUM(AB572:AE573)</f>
        <v>0</v>
      </c>
      <c r="BD572" s="23">
        <f>SUM(AF572:AI573)</f>
        <v>0</v>
      </c>
      <c r="BE572" s="23">
        <f>SUM(AJ572:AM573)</f>
        <v>0</v>
      </c>
      <c r="BF572" s="23">
        <f>SUM(AW572:BE572)</f>
        <v>0</v>
      </c>
      <c r="BG572" s="23">
        <f>SUM(AS572-BF572)</f>
        <v>0</v>
      </c>
      <c r="BH572" s="23">
        <f>SUM(AW572:BD572)</f>
        <v>0</v>
      </c>
      <c r="BJ572" s="23">
        <f t="shared" si="214"/>
        <v>0</v>
      </c>
      <c r="BK572" s="23">
        <f t="shared" si="215"/>
        <v>0</v>
      </c>
      <c r="BL572" s="23">
        <f t="shared" si="216"/>
        <v>0</v>
      </c>
      <c r="BM572" s="23">
        <f t="shared" si="217"/>
        <v>0</v>
      </c>
      <c r="BN572" s="23">
        <f t="shared" si="218"/>
        <v>0</v>
      </c>
      <c r="BO572" s="23">
        <f t="shared" si="219"/>
        <v>0</v>
      </c>
      <c r="BP572" s="23">
        <f t="shared" si="220"/>
        <v>0</v>
      </c>
      <c r="BQ572" s="23">
        <f t="shared" si="221"/>
        <v>0</v>
      </c>
      <c r="BR572" s="23">
        <f t="shared" si="233"/>
        <v>0</v>
      </c>
      <c r="BS572" s="23">
        <f t="shared" si="234"/>
        <v>0</v>
      </c>
      <c r="BT572" s="23">
        <f t="shared" si="235"/>
        <v>0</v>
      </c>
      <c r="BX572" s="73">
        <v>7027</v>
      </c>
      <c r="BY572" s="25" t="s">
        <v>38</v>
      </c>
      <c r="BZ572" s="23">
        <f t="shared" si="222"/>
        <v>0</v>
      </c>
      <c r="CA572" s="130">
        <f t="shared" si="223"/>
        <v>0</v>
      </c>
      <c r="CB572" s="156">
        <f t="shared" si="224"/>
        <v>0</v>
      </c>
      <c r="CC572" s="156">
        <f t="shared" si="225"/>
        <v>0</v>
      </c>
      <c r="CD572" s="156">
        <f t="shared" si="226"/>
        <v>0</v>
      </c>
      <c r="CE572" s="156">
        <f t="shared" si="227"/>
        <v>0</v>
      </c>
      <c r="CG572" s="156">
        <f t="shared" si="228"/>
        <v>0</v>
      </c>
      <c r="CH572" s="156">
        <f t="shared" si="229"/>
        <v>0</v>
      </c>
      <c r="CJ572" s="204" t="str">
        <f t="shared" si="230"/>
        <v>ok</v>
      </c>
      <c r="CK572" s="205">
        <f t="shared" si="238"/>
        <v>0</v>
      </c>
      <c r="CL572">
        <f t="shared" si="236"/>
        <v>0</v>
      </c>
      <c r="CN572" s="216">
        <f t="shared" si="231"/>
        <v>0</v>
      </c>
      <c r="CO572" s="216">
        <f t="shared" si="232"/>
        <v>0</v>
      </c>
      <c r="CP572" s="216">
        <f t="shared" si="237"/>
        <v>0</v>
      </c>
      <c r="CQ572" s="156">
        <f t="shared" si="239"/>
        <v>0</v>
      </c>
    </row>
    <row r="573" spans="1:95" x14ac:dyDescent="0.2">
      <c r="A573" s="73">
        <v>7027</v>
      </c>
      <c r="B573" s="25" t="s">
        <v>38</v>
      </c>
      <c r="C573" s="25" t="s">
        <v>703</v>
      </c>
      <c r="D573" s="78">
        <f t="array" ref="D573">SUM(IF('SAP report test'!$A$2:$A$2298=$A573,IF('SAP report test'!$D$2:$D$2298=D$3,'SAP report test'!$N$2:$N$2298)))-SUM(H573,L573,P573,T573,X573,AB573,AF573,AJ573,AN573)</f>
        <v>0</v>
      </c>
      <c r="E573" s="78">
        <f t="array" ref="E573">SUM(IF('SAP report test'!$A$2:$A$2298=$A573,IF('SAP report test'!$D$2:$D$2298=E$3,'SAP report test'!$N$2:$N$2298)))-SUM(I573,M573,Q573,U573,Y573,AC573,AG573,AK573,AO573)</f>
        <v>0</v>
      </c>
      <c r="F573" s="78">
        <f t="array" ref="F573">SUM(IF('SAP report test'!$A$2:$A$2298=$A573,IF('SAP report test'!$D$2:$D$2298=F$3,'SAP report test'!$N$2:$N$2298)))-SUM(J573,N573,R573,V573,Z573,AD573,AH573,AL573,AP573)</f>
        <v>0</v>
      </c>
      <c r="G573" s="78">
        <f t="array" ref="G573">SUM(IF('SAP report test'!$A$2:$A$2298=$A573,IF('SAP report test'!$D$2:$D$2298=G$3,'SAP report test'!$N$2:$N$2298)))-SUM(K573,O573,S573,W573,AA573,AE573,AI573,AM573,AQ573)</f>
        <v>0</v>
      </c>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S573" s="23"/>
      <c r="AT573" s="42"/>
      <c r="BJ573" s="23">
        <f t="shared" si="214"/>
        <v>0</v>
      </c>
      <c r="BK573" s="23">
        <f t="shared" si="215"/>
        <v>0</v>
      </c>
      <c r="BL573" s="23">
        <f t="shared" si="216"/>
        <v>0</v>
      </c>
      <c r="BM573" s="23">
        <f t="shared" si="217"/>
        <v>0</v>
      </c>
      <c r="BN573" s="23">
        <f t="shared" si="218"/>
        <v>0</v>
      </c>
      <c r="BO573" s="23">
        <f t="shared" si="219"/>
        <v>0</v>
      </c>
      <c r="BP573" s="23">
        <f t="shared" si="220"/>
        <v>0</v>
      </c>
      <c r="BQ573" s="23">
        <f t="shared" si="221"/>
        <v>0</v>
      </c>
      <c r="BR573" s="23">
        <f t="shared" si="233"/>
        <v>0</v>
      </c>
      <c r="BS573" s="23">
        <f t="shared" si="234"/>
        <v>0</v>
      </c>
      <c r="BT573" s="23">
        <f t="shared" si="235"/>
        <v>0</v>
      </c>
      <c r="BX573" s="73">
        <v>7027</v>
      </c>
      <c r="BY573" s="25" t="s">
        <v>38</v>
      </c>
      <c r="BZ573" s="23">
        <f t="shared" si="222"/>
        <v>0</v>
      </c>
      <c r="CA573" s="130">
        <f t="shared" si="223"/>
        <v>0</v>
      </c>
      <c r="CB573" s="156">
        <f t="shared" si="224"/>
        <v>0</v>
      </c>
      <c r="CC573" s="156">
        <f t="shared" si="225"/>
        <v>0</v>
      </c>
      <c r="CD573" s="156">
        <f t="shared" si="226"/>
        <v>0</v>
      </c>
      <c r="CE573" s="156">
        <f t="shared" si="227"/>
        <v>0</v>
      </c>
      <c r="CG573" s="156">
        <f t="shared" si="228"/>
        <v>0</v>
      </c>
      <c r="CH573" s="156">
        <f t="shared" si="229"/>
        <v>0</v>
      </c>
      <c r="CJ573" s="204" t="str">
        <f t="shared" si="230"/>
        <v>ok</v>
      </c>
      <c r="CK573" s="205">
        <f t="shared" si="238"/>
        <v>0</v>
      </c>
      <c r="CL573">
        <f t="shared" si="236"/>
        <v>0</v>
      </c>
      <c r="CN573" s="216">
        <f t="shared" si="231"/>
        <v>0</v>
      </c>
      <c r="CO573" s="216">
        <f t="shared" si="232"/>
        <v>0</v>
      </c>
      <c r="CP573" s="216">
        <f t="shared" si="237"/>
        <v>0</v>
      </c>
      <c r="CQ573" s="156">
        <f t="shared" si="239"/>
        <v>0</v>
      </c>
    </row>
    <row r="574" spans="1:95" x14ac:dyDescent="0.2">
      <c r="A574" s="73">
        <v>7029</v>
      </c>
      <c r="B574" s="25" t="s">
        <v>39</v>
      </c>
      <c r="C574" s="25" t="s">
        <v>702</v>
      </c>
      <c r="D574" s="78"/>
      <c r="E574" s="78"/>
      <c r="F574" s="78"/>
      <c r="G574" s="78"/>
      <c r="H574" s="147">
        <f t="array" ref="H574">SUM(IF('SAP report test'!$A$2:$A$2298=$A574,IF('SAP report test'!$D$2:$D$2298="CI04",'SAP report test'!$N$2:$N$2298)))</f>
        <v>0</v>
      </c>
      <c r="I574" s="148"/>
      <c r="J574" s="148"/>
      <c r="K574" s="149"/>
      <c r="L574" s="147">
        <f>SUMIF(Balances!$A$5:$A$313,$A574,Balances!$P$5:$P$313)-SUMIF(Funding!$A$6:$A$294,$A574,Funding!$D$6:$D$294)</f>
        <v>0</v>
      </c>
      <c r="M574" s="148"/>
      <c r="N574" s="148"/>
      <c r="O574" s="149"/>
      <c r="P574" s="147">
        <f>SUMIF(Balances!$A$5:$A$313,$A574,Balances!$Q$5:$Q$313)-SUMIF(Funding!$A$6:$A$294,$A574,Funding!$E$6:$E$294)</f>
        <v>0</v>
      </c>
      <c r="Q574" s="148"/>
      <c r="R574" s="148"/>
      <c r="S574" s="149"/>
      <c r="T574" s="147">
        <f>SUMIF(Balances!$A$5:$A$313,$A574,Balances!$R$5:$R$313)-SUMIF(Funding!$A$6:$A$294,$A574,Funding!$F$6:$F$294)</f>
        <v>0</v>
      </c>
      <c r="U574" s="148"/>
      <c r="V574" s="148"/>
      <c r="W574" s="149"/>
      <c r="X574" s="147">
        <f>SUMIF(Balances!$A$7:$A$313,$A574,Balances!$S$7:$S$313)</f>
        <v>0</v>
      </c>
      <c r="Y574" s="148"/>
      <c r="Z574" s="148"/>
      <c r="AA574" s="149"/>
      <c r="AB574" s="147">
        <f>SUMIF(Balances!$A$7:$A$313,$A574,Balances!$T$7:$T$313)</f>
        <v>0</v>
      </c>
      <c r="AC574" s="148"/>
      <c r="AD574" s="148"/>
      <c r="AE574" s="149"/>
      <c r="AF574" s="147"/>
      <c r="AG574" s="148"/>
      <c r="AH574" s="148"/>
      <c r="AI574" s="149"/>
      <c r="AJ574" s="147">
        <f t="array" ref="AJ574">SUM(IF('SAP report test'!$A$2:$A$2298=$A574,IF('SAP report test'!$D$2:$D$2298="CI03",'SAP report test'!$N$2:$N$2298)))+SUMIF(Balances!$A$7:$A$313,$A574,Balances!$V$7:$V$313)</f>
        <v>0</v>
      </c>
      <c r="AK574" s="148"/>
      <c r="AL574" s="148"/>
      <c r="AM574" s="149"/>
      <c r="AN574" s="147">
        <f>SUMIF(Balances!$A$5:$A$313,$A574,Balances!$O$5:$O$313)-SUMIF(Funding!$A$6:$A$294,$A574,Funding!$K$6:$K$294)</f>
        <v>0</v>
      </c>
      <c r="AO574" s="148"/>
      <c r="AP574" s="148"/>
      <c r="AQ574" s="149"/>
      <c r="AS574" s="23">
        <f>SUM(D574:AQ575)</f>
        <v>0</v>
      </c>
      <c r="AT574" s="42"/>
      <c r="AU574" s="23">
        <f>SUM(AS574:AT574)</f>
        <v>0</v>
      </c>
      <c r="AW574" s="23">
        <f>SUM(AN574:AQ575)</f>
        <v>0</v>
      </c>
      <c r="AX574" s="23">
        <f>SUM(H574:K575)</f>
        <v>0</v>
      </c>
      <c r="AY574" s="23">
        <f>SUM(L574:O575)</f>
        <v>0</v>
      </c>
      <c r="AZ574" s="23">
        <f>SUM(P574:S575)</f>
        <v>0</v>
      </c>
      <c r="BA574" s="23">
        <f>SUM(T574:W575)</f>
        <v>0</v>
      </c>
      <c r="BB574" s="23">
        <f>SUM(X574:AA575)</f>
        <v>0</v>
      </c>
      <c r="BC574" s="23">
        <f>SUM(AB574:AE575)</f>
        <v>0</v>
      </c>
      <c r="BD574" s="23">
        <f>SUM(AF574:AI575)</f>
        <v>0</v>
      </c>
      <c r="BE574" s="23">
        <f>SUM(AJ574:AM575)</f>
        <v>0</v>
      </c>
      <c r="BF574" s="23">
        <f>SUM(AW574:BE574)</f>
        <v>0</v>
      </c>
      <c r="BG574" s="23">
        <f>SUM(AS574-BF574)</f>
        <v>0</v>
      </c>
      <c r="BH574" s="23">
        <f>SUM(AW574:BD574)</f>
        <v>0</v>
      </c>
      <c r="BJ574" s="23">
        <f t="shared" si="214"/>
        <v>0</v>
      </c>
      <c r="BK574" s="23">
        <f t="shared" si="215"/>
        <v>0</v>
      </c>
      <c r="BL574" s="23">
        <f t="shared" si="216"/>
        <v>0</v>
      </c>
      <c r="BM574" s="23">
        <f t="shared" si="217"/>
        <v>0</v>
      </c>
      <c r="BN574" s="23">
        <f t="shared" si="218"/>
        <v>0</v>
      </c>
      <c r="BO574" s="23">
        <f t="shared" si="219"/>
        <v>0</v>
      </c>
      <c r="BP574" s="23">
        <f t="shared" si="220"/>
        <v>0</v>
      </c>
      <c r="BQ574" s="23">
        <f t="shared" si="221"/>
        <v>0</v>
      </c>
      <c r="BR574" s="23">
        <f t="shared" si="233"/>
        <v>0</v>
      </c>
      <c r="BS574" s="23">
        <f t="shared" si="234"/>
        <v>0</v>
      </c>
      <c r="BT574" s="23">
        <f t="shared" si="235"/>
        <v>0</v>
      </c>
      <c r="BX574" s="73">
        <v>7029</v>
      </c>
      <c r="BY574" s="25" t="s">
        <v>39</v>
      </c>
      <c r="BZ574" s="23">
        <f t="shared" si="222"/>
        <v>0</v>
      </c>
      <c r="CA574" s="130">
        <f t="shared" si="223"/>
        <v>0</v>
      </c>
      <c r="CB574" s="156">
        <f t="shared" si="224"/>
        <v>0</v>
      </c>
      <c r="CC574" s="156">
        <f t="shared" si="225"/>
        <v>0</v>
      </c>
      <c r="CD574" s="156">
        <f t="shared" si="226"/>
        <v>0</v>
      </c>
      <c r="CE574" s="156">
        <f t="shared" si="227"/>
        <v>0</v>
      </c>
      <c r="CG574" s="156">
        <f t="shared" si="228"/>
        <v>0</v>
      </c>
      <c r="CH574" s="156">
        <f t="shared" si="229"/>
        <v>0</v>
      </c>
      <c r="CJ574" s="204" t="str">
        <f t="shared" si="230"/>
        <v>ok</v>
      </c>
      <c r="CK574" s="205">
        <f t="shared" si="238"/>
        <v>0</v>
      </c>
      <c r="CL574">
        <f t="shared" si="236"/>
        <v>0</v>
      </c>
      <c r="CN574" s="216">
        <f t="shared" si="231"/>
        <v>0</v>
      </c>
      <c r="CO574" s="216">
        <f t="shared" si="232"/>
        <v>0</v>
      </c>
      <c r="CP574" s="216">
        <f t="shared" si="237"/>
        <v>0</v>
      </c>
      <c r="CQ574" s="156">
        <f t="shared" si="239"/>
        <v>0</v>
      </c>
    </row>
    <row r="575" spans="1:95" x14ac:dyDescent="0.2">
      <c r="A575" s="73">
        <v>7029</v>
      </c>
      <c r="B575" s="25" t="s">
        <v>39</v>
      </c>
      <c r="C575" s="25" t="s">
        <v>703</v>
      </c>
      <c r="D575" s="78">
        <f t="array" ref="D575">SUM(IF('SAP report test'!$A$2:$A$2298=$A575,IF('SAP report test'!$D$2:$D$2298=D$3,'SAP report test'!$N$2:$N$2298)))-SUM(H575,L575,P575,T575,X575,AB575,AF575,AJ575,AN575)</f>
        <v>0</v>
      </c>
      <c r="E575" s="78">
        <f t="array" ref="E575">SUM(IF('SAP report test'!$A$2:$A$2298=$A575,IF('SAP report test'!$D$2:$D$2298=E$3,'SAP report test'!$N$2:$N$2298)))-SUM(I575,M575,Q575,U575,Y575,AC575,AG575,AK575,AO575)</f>
        <v>0</v>
      </c>
      <c r="F575" s="78">
        <f t="array" ref="F575">SUM(IF('SAP report test'!$A$2:$A$2298=$A575,IF('SAP report test'!$D$2:$D$2298=F$3,'SAP report test'!$N$2:$N$2298)))-SUM(J575,N575,R575,V575,Z575,AD575,AH575,AL575,AP575)</f>
        <v>0</v>
      </c>
      <c r="G575" s="78">
        <f t="array" ref="G575">SUM(IF('SAP report test'!$A$2:$A$2298=$A575,IF('SAP report test'!$D$2:$D$2298=G$3,'SAP report test'!$N$2:$N$2298)))-SUM(K575,O575,S575,W575,AA575,AE575,AI575,AM575,AQ575)</f>
        <v>0</v>
      </c>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S575" s="23"/>
      <c r="AT575" s="42"/>
      <c r="BJ575" s="23">
        <f t="shared" si="214"/>
        <v>0</v>
      </c>
      <c r="BK575" s="23">
        <f t="shared" si="215"/>
        <v>0</v>
      </c>
      <c r="BL575" s="23">
        <f t="shared" si="216"/>
        <v>0</v>
      </c>
      <c r="BM575" s="23">
        <f t="shared" si="217"/>
        <v>0</v>
      </c>
      <c r="BN575" s="23">
        <f t="shared" si="218"/>
        <v>0</v>
      </c>
      <c r="BO575" s="23">
        <f t="shared" si="219"/>
        <v>0</v>
      </c>
      <c r="BP575" s="23">
        <f t="shared" si="220"/>
        <v>0</v>
      </c>
      <c r="BQ575" s="23">
        <f t="shared" si="221"/>
        <v>0</v>
      </c>
      <c r="BR575" s="23">
        <f t="shared" si="233"/>
        <v>0</v>
      </c>
      <c r="BS575" s="23">
        <f t="shared" si="234"/>
        <v>0</v>
      </c>
      <c r="BT575" s="23">
        <f t="shared" si="235"/>
        <v>0</v>
      </c>
      <c r="BX575" s="73">
        <v>7029</v>
      </c>
      <c r="BY575" s="25" t="s">
        <v>39</v>
      </c>
      <c r="BZ575" s="23">
        <f t="shared" si="222"/>
        <v>0</v>
      </c>
      <c r="CA575" s="130">
        <f t="shared" si="223"/>
        <v>0</v>
      </c>
      <c r="CB575" s="156">
        <f t="shared" si="224"/>
        <v>0</v>
      </c>
      <c r="CC575" s="156">
        <f t="shared" si="225"/>
        <v>0</v>
      </c>
      <c r="CD575" s="156">
        <f t="shared" si="226"/>
        <v>0</v>
      </c>
      <c r="CE575" s="156">
        <f t="shared" si="227"/>
        <v>0</v>
      </c>
      <c r="CG575" s="156">
        <f t="shared" si="228"/>
        <v>0</v>
      </c>
      <c r="CH575" s="156">
        <f t="shared" si="229"/>
        <v>0</v>
      </c>
      <c r="CJ575" s="204" t="str">
        <f t="shared" si="230"/>
        <v>ok</v>
      </c>
      <c r="CK575" s="205">
        <f t="shared" si="238"/>
        <v>0</v>
      </c>
      <c r="CL575">
        <f t="shared" si="236"/>
        <v>0</v>
      </c>
      <c r="CN575" s="216">
        <f t="shared" si="231"/>
        <v>0</v>
      </c>
      <c r="CO575" s="216">
        <f t="shared" si="232"/>
        <v>0</v>
      </c>
      <c r="CP575" s="216">
        <f t="shared" si="237"/>
        <v>0</v>
      </c>
      <c r="CQ575" s="156">
        <f t="shared" si="239"/>
        <v>0</v>
      </c>
    </row>
    <row r="576" spans="1:95" x14ac:dyDescent="0.2">
      <c r="A576" s="73">
        <v>7030</v>
      </c>
      <c r="B576" s="25" t="s">
        <v>685</v>
      </c>
      <c r="C576" s="25" t="s">
        <v>702</v>
      </c>
      <c r="D576" s="78"/>
      <c r="E576" s="78"/>
      <c r="F576" s="78"/>
      <c r="G576" s="78"/>
      <c r="H576" s="147">
        <f t="array" ref="H576">SUM(IF('SAP report test'!$A$2:$A$2298=$A576,IF('SAP report test'!$D$2:$D$2298="CI04",'SAP report test'!$N$2:$N$2298)))</f>
        <v>0</v>
      </c>
      <c r="I576" s="148"/>
      <c r="J576" s="148"/>
      <c r="K576" s="149"/>
      <c r="L576" s="147">
        <f>SUMIF(Balances!$A$5:$A$313,$A576,Balances!$P$5:$P$313)-SUMIF(Funding!$A$6:$A$294,$A576,Funding!$D$6:$D$294)</f>
        <v>0</v>
      </c>
      <c r="M576" s="148"/>
      <c r="N576" s="148"/>
      <c r="O576" s="149"/>
      <c r="P576" s="147">
        <f>SUMIF(Balances!$A$5:$A$313,$A576,Balances!$Q$5:$Q$313)-SUMIF(Funding!$A$6:$A$294,$A576,Funding!$E$6:$E$294)</f>
        <v>0</v>
      </c>
      <c r="Q576" s="148"/>
      <c r="R576" s="148"/>
      <c r="S576" s="149"/>
      <c r="T576" s="147">
        <f>SUMIF(Balances!$A$5:$A$313,$A576,Balances!$R$5:$R$313)-SUMIF(Funding!$A$6:$A$294,$A576,Funding!$F$6:$F$294)</f>
        <v>0</v>
      </c>
      <c r="U576" s="148"/>
      <c r="V576" s="148"/>
      <c r="W576" s="149"/>
      <c r="X576" s="147">
        <f>SUMIF(Balances!$A$7:$A$313,$A576,Balances!$S$7:$S$313)</f>
        <v>0</v>
      </c>
      <c r="Y576" s="148"/>
      <c r="Z576" s="148"/>
      <c r="AA576" s="149"/>
      <c r="AB576" s="147">
        <f>SUMIF(Balances!$A$7:$A$313,$A576,Balances!$T$7:$T$313)</f>
        <v>0</v>
      </c>
      <c r="AC576" s="148"/>
      <c r="AD576" s="148"/>
      <c r="AE576" s="149"/>
      <c r="AF576" s="147"/>
      <c r="AG576" s="148"/>
      <c r="AH576" s="148"/>
      <c r="AI576" s="149"/>
      <c r="AJ576" s="147">
        <f t="array" ref="AJ576">SUM(IF('SAP report test'!$A$2:$A$2298=$A576,IF('SAP report test'!$D$2:$D$2298="CI03",'SAP report test'!$N$2:$N$2298)))+SUMIF(Balances!$A$7:$A$313,$A576,Balances!$V$7:$V$313)</f>
        <v>0</v>
      </c>
      <c r="AK576" s="148"/>
      <c r="AL576" s="148"/>
      <c r="AM576" s="149"/>
      <c r="AN576" s="147">
        <f>SUMIF(Balances!$A$5:$A$313,$A576,Balances!$O$5:$O$313)-SUMIF(Funding!$A$6:$A$294,$A576,Funding!$K$6:$K$294)</f>
        <v>0</v>
      </c>
      <c r="AO576" s="148"/>
      <c r="AP576" s="148"/>
      <c r="AQ576" s="149"/>
      <c r="AS576" s="23">
        <f>SUM(D576:AQ577)</f>
        <v>0</v>
      </c>
      <c r="AT576" s="42"/>
      <c r="AU576" s="23">
        <f>SUM(AS576:AT576)</f>
        <v>0</v>
      </c>
      <c r="AW576" s="23">
        <f>SUM(AN576:AQ577)</f>
        <v>0</v>
      </c>
      <c r="AX576" s="23">
        <f>SUM(H576:K577)</f>
        <v>0</v>
      </c>
      <c r="AY576" s="23">
        <f>SUM(L576:O577)</f>
        <v>0</v>
      </c>
      <c r="AZ576" s="23">
        <f>SUM(P576:S577)</f>
        <v>0</v>
      </c>
      <c r="BA576" s="23">
        <f>SUM(T576:W577)</f>
        <v>0</v>
      </c>
      <c r="BB576" s="23">
        <f>SUM(X576:AA577)</f>
        <v>0</v>
      </c>
      <c r="BC576" s="23">
        <f>SUM(AB576:AE577)</f>
        <v>0</v>
      </c>
      <c r="BD576" s="23">
        <f>SUM(AF576:AI577)</f>
        <v>0</v>
      </c>
      <c r="BE576" s="23">
        <f>SUM(AJ576:AM577)</f>
        <v>0</v>
      </c>
      <c r="BF576" s="23">
        <f>SUM(AW576:BE576)</f>
        <v>0</v>
      </c>
      <c r="BG576" s="23">
        <f>SUM(AS576-BF576)</f>
        <v>0</v>
      </c>
      <c r="BH576" s="23">
        <f>SUM(AW576:BD576)</f>
        <v>0</v>
      </c>
      <c r="BJ576" s="23">
        <f t="shared" si="214"/>
        <v>0</v>
      </c>
      <c r="BK576" s="23">
        <f t="shared" si="215"/>
        <v>0</v>
      </c>
      <c r="BL576" s="23">
        <f t="shared" si="216"/>
        <v>0</v>
      </c>
      <c r="BM576" s="23">
        <f t="shared" si="217"/>
        <v>0</v>
      </c>
      <c r="BN576" s="23">
        <f t="shared" si="218"/>
        <v>0</v>
      </c>
      <c r="BO576" s="23">
        <f t="shared" si="219"/>
        <v>0</v>
      </c>
      <c r="BP576" s="23">
        <f t="shared" si="220"/>
        <v>0</v>
      </c>
      <c r="BQ576" s="23">
        <f t="shared" si="221"/>
        <v>0</v>
      </c>
      <c r="BR576" s="23">
        <f t="shared" si="233"/>
        <v>0</v>
      </c>
      <c r="BS576" s="23">
        <f t="shared" si="234"/>
        <v>0</v>
      </c>
      <c r="BT576" s="23">
        <f t="shared" si="235"/>
        <v>0</v>
      </c>
      <c r="BX576" s="73">
        <v>7030</v>
      </c>
      <c r="BY576" s="25" t="s">
        <v>685</v>
      </c>
      <c r="BZ576" s="23">
        <f t="shared" si="222"/>
        <v>0</v>
      </c>
      <c r="CA576" s="130">
        <f t="shared" si="223"/>
        <v>0</v>
      </c>
      <c r="CB576" s="156">
        <f t="shared" si="224"/>
        <v>0</v>
      </c>
      <c r="CC576" s="156">
        <f t="shared" si="225"/>
        <v>0</v>
      </c>
      <c r="CD576" s="156">
        <f t="shared" si="226"/>
        <v>0</v>
      </c>
      <c r="CE576" s="156">
        <f t="shared" si="227"/>
        <v>0</v>
      </c>
      <c r="CG576" s="156">
        <f t="shared" si="228"/>
        <v>0</v>
      </c>
      <c r="CH576" s="156">
        <f t="shared" si="229"/>
        <v>0</v>
      </c>
      <c r="CJ576" s="204" t="str">
        <f t="shared" si="230"/>
        <v>ok</v>
      </c>
      <c r="CK576" s="205">
        <f t="shared" si="238"/>
        <v>0</v>
      </c>
      <c r="CL576">
        <f t="shared" si="236"/>
        <v>0</v>
      </c>
      <c r="CN576" s="216">
        <f t="shared" si="231"/>
        <v>0</v>
      </c>
      <c r="CO576" s="216">
        <f t="shared" si="232"/>
        <v>0</v>
      </c>
      <c r="CP576" s="216">
        <f t="shared" si="237"/>
        <v>0</v>
      </c>
      <c r="CQ576" s="156">
        <f t="shared" si="239"/>
        <v>0</v>
      </c>
    </row>
    <row r="577" spans="1:95" x14ac:dyDescent="0.2">
      <c r="A577" s="73">
        <v>7030</v>
      </c>
      <c r="B577" s="25" t="s">
        <v>685</v>
      </c>
      <c r="C577" s="25" t="s">
        <v>703</v>
      </c>
      <c r="D577" s="78">
        <f t="array" ref="D577">SUM(IF('SAP report test'!$A$2:$A$2298=$A577,IF('SAP report test'!$D$2:$D$2298=D$3,'SAP report test'!$N$2:$N$2298)))-SUM(H577,L577,P577,T577,X577,AB577,AF577,AJ577,AN577)</f>
        <v>0</v>
      </c>
      <c r="E577" s="78">
        <f t="array" ref="E577">SUM(IF('SAP report test'!$A$2:$A$2298=$A577,IF('SAP report test'!$D$2:$D$2298=E$3,'SAP report test'!$N$2:$N$2298)))-SUM(I577,M577,Q577,U577,Y577,AC577,AG577,AK577,AO577)</f>
        <v>0</v>
      </c>
      <c r="F577" s="78">
        <f t="array" ref="F577">SUM(IF('SAP report test'!$A$2:$A$2298=$A577,IF('SAP report test'!$D$2:$D$2298=F$3,'SAP report test'!$N$2:$N$2298)))-SUM(J577,N577,R577,V577,Z577,AD577,AH577,AL577,AP577)</f>
        <v>0</v>
      </c>
      <c r="G577" s="78">
        <f t="array" ref="G577">SUM(IF('SAP report test'!$A$2:$A$2298=$A577,IF('SAP report test'!$D$2:$D$2298=G$3,'SAP report test'!$N$2:$N$2298)))-SUM(K577,O577,S577,W577,AA577,AE577,AI577,AM577,AQ577)</f>
        <v>0</v>
      </c>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S577" s="23"/>
      <c r="AT577" s="42"/>
      <c r="BJ577" s="23">
        <f t="shared" si="214"/>
        <v>0</v>
      </c>
      <c r="BK577" s="23">
        <f t="shared" si="215"/>
        <v>0</v>
      </c>
      <c r="BL577" s="23">
        <f t="shared" si="216"/>
        <v>0</v>
      </c>
      <c r="BM577" s="23">
        <f t="shared" si="217"/>
        <v>0</v>
      </c>
      <c r="BN577" s="23">
        <f t="shared" si="218"/>
        <v>0</v>
      </c>
      <c r="BO577" s="23">
        <f t="shared" si="219"/>
        <v>0</v>
      </c>
      <c r="BP577" s="23">
        <f t="shared" si="220"/>
        <v>0</v>
      </c>
      <c r="BQ577" s="23">
        <f t="shared" si="221"/>
        <v>0</v>
      </c>
      <c r="BR577" s="23">
        <f t="shared" si="233"/>
        <v>0</v>
      </c>
      <c r="BS577" s="23">
        <f t="shared" si="234"/>
        <v>0</v>
      </c>
      <c r="BT577" s="23">
        <f t="shared" si="235"/>
        <v>0</v>
      </c>
      <c r="BX577" s="73">
        <v>7030</v>
      </c>
      <c r="BY577" s="25" t="s">
        <v>685</v>
      </c>
      <c r="BZ577" s="23">
        <f t="shared" si="222"/>
        <v>0</v>
      </c>
      <c r="CA577" s="130">
        <f t="shared" si="223"/>
        <v>0</v>
      </c>
      <c r="CB577" s="156">
        <f t="shared" si="224"/>
        <v>0</v>
      </c>
      <c r="CC577" s="156">
        <f t="shared" si="225"/>
        <v>0</v>
      </c>
      <c r="CD577" s="156">
        <f t="shared" si="226"/>
        <v>0</v>
      </c>
      <c r="CE577" s="156">
        <f t="shared" si="227"/>
        <v>0</v>
      </c>
      <c r="CG577" s="156">
        <f t="shared" si="228"/>
        <v>0</v>
      </c>
      <c r="CH577" s="156">
        <f t="shared" si="229"/>
        <v>0</v>
      </c>
      <c r="CJ577" s="204" t="str">
        <f t="shared" si="230"/>
        <v>ok</v>
      </c>
      <c r="CK577" s="205">
        <f t="shared" si="238"/>
        <v>0</v>
      </c>
      <c r="CL577">
        <f t="shared" si="236"/>
        <v>0</v>
      </c>
      <c r="CN577" s="216">
        <f t="shared" si="231"/>
        <v>0</v>
      </c>
      <c r="CO577" s="216">
        <f t="shared" si="232"/>
        <v>0</v>
      </c>
      <c r="CP577" s="216">
        <f t="shared" si="237"/>
        <v>0</v>
      </c>
      <c r="CQ577" s="156">
        <f t="shared" si="239"/>
        <v>0</v>
      </c>
    </row>
    <row r="578" spans="1:95" x14ac:dyDescent="0.2">
      <c r="A578" s="73">
        <v>7031</v>
      </c>
      <c r="B578" s="25" t="s">
        <v>40</v>
      </c>
      <c r="C578" s="25" t="s">
        <v>702</v>
      </c>
      <c r="D578" s="78"/>
      <c r="E578" s="78"/>
      <c r="F578" s="78"/>
      <c r="G578" s="78"/>
      <c r="H578" s="147">
        <f t="array" ref="H578">SUM(IF('SAP report test'!$A$2:$A$2298=$A578,IF('SAP report test'!$D$2:$D$2298="CI04",'SAP report test'!$N$2:$N$2298)))</f>
        <v>0</v>
      </c>
      <c r="I578" s="148"/>
      <c r="J578" s="148"/>
      <c r="K578" s="149"/>
      <c r="L578" s="147">
        <f>SUMIF(Balances!$A$5:$A$313,$A578,Balances!$P$5:$P$313)-SUMIF(Funding!$A$6:$A$294,$A578,Funding!$D$6:$D$294)</f>
        <v>0</v>
      </c>
      <c r="M578" s="148"/>
      <c r="N578" s="148"/>
      <c r="O578" s="149"/>
      <c r="P578" s="147">
        <f>SUMIF(Balances!$A$5:$A$313,$A578,Balances!$Q$5:$Q$313)-SUMIF(Funding!$A$6:$A$294,$A578,Funding!$E$6:$E$294)</f>
        <v>0</v>
      </c>
      <c r="Q578" s="148"/>
      <c r="R578" s="148"/>
      <c r="S578" s="149"/>
      <c r="T578" s="147">
        <f>SUMIF(Balances!$A$5:$A$313,$A578,Balances!$R$5:$R$313)-SUMIF(Funding!$A$6:$A$294,$A578,Funding!$F$6:$F$294)</f>
        <v>0</v>
      </c>
      <c r="U578" s="148"/>
      <c r="V578" s="148"/>
      <c r="W578" s="149"/>
      <c r="X578" s="147">
        <f>SUMIF(Balances!$A$7:$A$313,$A578,Balances!$S$7:$S$313)</f>
        <v>0</v>
      </c>
      <c r="Y578" s="148"/>
      <c r="Z578" s="148"/>
      <c r="AA578" s="149"/>
      <c r="AB578" s="147">
        <f>SUMIF(Balances!$A$7:$A$313,$A578,Balances!$T$7:$T$313)</f>
        <v>0</v>
      </c>
      <c r="AC578" s="148"/>
      <c r="AD578" s="148"/>
      <c r="AE578" s="149"/>
      <c r="AF578" s="147"/>
      <c r="AG578" s="148"/>
      <c r="AH578" s="148"/>
      <c r="AI578" s="149"/>
      <c r="AJ578" s="147">
        <f t="array" ref="AJ578">SUM(IF('SAP report test'!$A$2:$A$2298=$A578,IF('SAP report test'!$D$2:$D$2298="CI03",'SAP report test'!$N$2:$N$2298)))+SUMIF(Balances!$A$7:$A$313,$A578,Balances!$V$7:$V$313)</f>
        <v>0</v>
      </c>
      <c r="AK578" s="148"/>
      <c r="AL578" s="148"/>
      <c r="AM578" s="149"/>
      <c r="AN578" s="147">
        <f>SUMIF(Balances!$A$5:$A$313,$A578,Balances!$O$5:$O$313)-SUMIF(Funding!$A$6:$A$294,$A578,Funding!$K$6:$K$294)</f>
        <v>0</v>
      </c>
      <c r="AO578" s="148"/>
      <c r="AP578" s="148"/>
      <c r="AQ578" s="149"/>
      <c r="AS578" s="23">
        <f>SUM(D578:AQ579)</f>
        <v>0</v>
      </c>
      <c r="AT578" s="42"/>
      <c r="AU578" s="23">
        <f>SUM(AS578:AT578)</f>
        <v>0</v>
      </c>
      <c r="AW578" s="23">
        <f>SUM(AN578:AQ579)</f>
        <v>0</v>
      </c>
      <c r="AX578" s="23">
        <f>SUM(H578:K579)</f>
        <v>0</v>
      </c>
      <c r="AY578" s="23">
        <f>SUM(L578:O579)</f>
        <v>0</v>
      </c>
      <c r="AZ578" s="23">
        <f>SUM(P578:S579)</f>
        <v>0</v>
      </c>
      <c r="BA578" s="23">
        <f>SUM(T578:W579)</f>
        <v>0</v>
      </c>
      <c r="BB578" s="23">
        <f>SUM(X578:AA579)</f>
        <v>0</v>
      </c>
      <c r="BC578" s="23">
        <f>SUM(AB578:AE579)</f>
        <v>0</v>
      </c>
      <c r="BD578" s="23">
        <f>SUM(AF578:AI579)</f>
        <v>0</v>
      </c>
      <c r="BE578" s="23">
        <f>SUM(AJ578:AM579)</f>
        <v>0</v>
      </c>
      <c r="BF578" s="23">
        <f>SUM(AW578:BE578)</f>
        <v>0</v>
      </c>
      <c r="BG578" s="23">
        <f>SUM(AS578-BF578)</f>
        <v>0</v>
      </c>
      <c r="BH578" s="23">
        <f>SUM(AW578:BD578)</f>
        <v>0</v>
      </c>
      <c r="BJ578" s="23">
        <f t="shared" si="214"/>
        <v>0</v>
      </c>
      <c r="BK578" s="23">
        <f t="shared" si="215"/>
        <v>0</v>
      </c>
      <c r="BL578" s="23">
        <f t="shared" si="216"/>
        <v>0</v>
      </c>
      <c r="BM578" s="23">
        <f t="shared" si="217"/>
        <v>0</v>
      </c>
      <c r="BN578" s="23">
        <f t="shared" si="218"/>
        <v>0</v>
      </c>
      <c r="BO578" s="23">
        <f t="shared" si="219"/>
        <v>0</v>
      </c>
      <c r="BP578" s="23">
        <f t="shared" si="220"/>
        <v>0</v>
      </c>
      <c r="BQ578" s="23">
        <f t="shared" si="221"/>
        <v>0</v>
      </c>
      <c r="BR578" s="23">
        <f t="shared" si="233"/>
        <v>0</v>
      </c>
      <c r="BS578" s="23">
        <f t="shared" si="234"/>
        <v>0</v>
      </c>
      <c r="BT578" s="23">
        <f t="shared" si="235"/>
        <v>0</v>
      </c>
      <c r="BX578" s="73">
        <v>7031</v>
      </c>
      <c r="BY578" s="25" t="s">
        <v>40</v>
      </c>
      <c r="BZ578" s="23">
        <f t="shared" si="222"/>
        <v>0</v>
      </c>
      <c r="CA578" s="130">
        <f t="shared" si="223"/>
        <v>0</v>
      </c>
      <c r="CB578" s="156">
        <f t="shared" si="224"/>
        <v>0</v>
      </c>
      <c r="CC578" s="156">
        <f t="shared" si="225"/>
        <v>0</v>
      </c>
      <c r="CD578" s="156">
        <f t="shared" si="226"/>
        <v>0</v>
      </c>
      <c r="CE578" s="156">
        <f t="shared" si="227"/>
        <v>0</v>
      </c>
      <c r="CG578" s="156">
        <f t="shared" si="228"/>
        <v>0</v>
      </c>
      <c r="CH578" s="156">
        <f t="shared" si="229"/>
        <v>0</v>
      </c>
      <c r="CJ578" s="204" t="str">
        <f t="shared" si="230"/>
        <v>ok</v>
      </c>
      <c r="CK578" s="205">
        <f t="shared" si="238"/>
        <v>0</v>
      </c>
      <c r="CL578">
        <f t="shared" si="236"/>
        <v>0</v>
      </c>
      <c r="CN578" s="216">
        <f t="shared" si="231"/>
        <v>0</v>
      </c>
      <c r="CO578" s="216">
        <f t="shared" si="232"/>
        <v>0</v>
      </c>
      <c r="CP578" s="216">
        <f t="shared" si="237"/>
        <v>0</v>
      </c>
      <c r="CQ578" s="156">
        <f t="shared" si="239"/>
        <v>0</v>
      </c>
    </row>
    <row r="579" spans="1:95" x14ac:dyDescent="0.2">
      <c r="A579" s="73">
        <v>7031</v>
      </c>
      <c r="B579" s="25" t="s">
        <v>40</v>
      </c>
      <c r="C579" s="25" t="s">
        <v>703</v>
      </c>
      <c r="D579" s="78">
        <f t="array" ref="D579">SUM(IF('SAP report test'!$A$2:$A$2298=$A579,IF('SAP report test'!$D$2:$D$2298=D$3,'SAP report test'!$N$2:$N$2298)))-SUM(H579,L579,P579,T579,X579,AB579,AF579,AJ579,AN579)</f>
        <v>0</v>
      </c>
      <c r="E579" s="78">
        <f t="array" ref="E579">SUM(IF('SAP report test'!$A$2:$A$2298=$A579,IF('SAP report test'!$D$2:$D$2298=E$3,'SAP report test'!$N$2:$N$2298)))-SUM(I579,M579,Q579,U579,Y579,AC579,AG579,AK579,AO579)</f>
        <v>0</v>
      </c>
      <c r="F579" s="78">
        <f t="array" ref="F579">SUM(IF('SAP report test'!$A$2:$A$2298=$A579,IF('SAP report test'!$D$2:$D$2298=F$3,'SAP report test'!$N$2:$N$2298)))-SUM(J579,N579,R579,V579,Z579,AD579,AH579,AL579,AP579)</f>
        <v>0</v>
      </c>
      <c r="G579" s="78">
        <f t="array" ref="G579">SUM(IF('SAP report test'!$A$2:$A$2298=$A579,IF('SAP report test'!$D$2:$D$2298=G$3,'SAP report test'!$N$2:$N$2298)))-SUM(K579,O579,S579,W579,AA579,AE579,AI579,AM579,AQ579)</f>
        <v>0</v>
      </c>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S579" s="23"/>
      <c r="AT579" s="42"/>
      <c r="BJ579" s="23">
        <f t="shared" si="214"/>
        <v>0</v>
      </c>
      <c r="BK579" s="23">
        <f t="shared" si="215"/>
        <v>0</v>
      </c>
      <c r="BL579" s="23">
        <f t="shared" si="216"/>
        <v>0</v>
      </c>
      <c r="BM579" s="23">
        <f t="shared" si="217"/>
        <v>0</v>
      </c>
      <c r="BN579" s="23">
        <f t="shared" si="218"/>
        <v>0</v>
      </c>
      <c r="BO579" s="23">
        <f t="shared" si="219"/>
        <v>0</v>
      </c>
      <c r="BP579" s="23">
        <f t="shared" si="220"/>
        <v>0</v>
      </c>
      <c r="BQ579" s="23">
        <f t="shared" si="221"/>
        <v>0</v>
      </c>
      <c r="BR579" s="23">
        <f t="shared" si="233"/>
        <v>0</v>
      </c>
      <c r="BS579" s="23">
        <f t="shared" si="234"/>
        <v>0</v>
      </c>
      <c r="BT579" s="23">
        <f t="shared" si="235"/>
        <v>0</v>
      </c>
      <c r="BX579" s="73">
        <v>7031</v>
      </c>
      <c r="BY579" s="25" t="s">
        <v>40</v>
      </c>
      <c r="BZ579" s="23">
        <f t="shared" si="222"/>
        <v>0</v>
      </c>
      <c r="CA579" s="130">
        <f t="shared" si="223"/>
        <v>0</v>
      </c>
      <c r="CB579" s="156">
        <f t="shared" si="224"/>
        <v>0</v>
      </c>
      <c r="CC579" s="156">
        <f t="shared" si="225"/>
        <v>0</v>
      </c>
      <c r="CD579" s="156">
        <f t="shared" si="226"/>
        <v>0</v>
      </c>
      <c r="CE579" s="156">
        <f t="shared" si="227"/>
        <v>0</v>
      </c>
      <c r="CG579" s="156">
        <f t="shared" si="228"/>
        <v>0</v>
      </c>
      <c r="CH579" s="156">
        <f t="shared" si="229"/>
        <v>0</v>
      </c>
      <c r="CJ579" s="204" t="str">
        <f t="shared" si="230"/>
        <v>ok</v>
      </c>
      <c r="CK579" s="205">
        <f t="shared" si="238"/>
        <v>0</v>
      </c>
      <c r="CL579">
        <f t="shared" si="236"/>
        <v>0</v>
      </c>
      <c r="CN579" s="216">
        <f t="shared" si="231"/>
        <v>0</v>
      </c>
      <c r="CO579" s="216">
        <f t="shared" si="232"/>
        <v>0</v>
      </c>
      <c r="CP579" s="216">
        <f t="shared" si="237"/>
        <v>0</v>
      </c>
      <c r="CQ579" s="156">
        <f t="shared" si="239"/>
        <v>0</v>
      </c>
    </row>
    <row r="580" spans="1:95" x14ac:dyDescent="0.2">
      <c r="A580" s="73">
        <v>7032</v>
      </c>
      <c r="B580" s="25" t="s">
        <v>41</v>
      </c>
      <c r="C580" s="25" t="s">
        <v>702</v>
      </c>
      <c r="D580" s="78"/>
      <c r="E580" s="78"/>
      <c r="F580" s="78"/>
      <c r="G580" s="78"/>
      <c r="H580" s="147">
        <f t="array" ref="H580">SUM(IF('SAP report test'!$A$2:$A$2298=$A580,IF('SAP report test'!$D$2:$D$2298="CI04",'SAP report test'!$N$2:$N$2298)))</f>
        <v>0</v>
      </c>
      <c r="I580" s="148"/>
      <c r="J580" s="148"/>
      <c r="K580" s="149"/>
      <c r="L580" s="147">
        <f>SUMIF(Balances!$A$5:$A$313,$A580,Balances!$P$5:$P$313)-SUMIF(Funding!$A$6:$A$294,$A580,Funding!$D$6:$D$294)</f>
        <v>0</v>
      </c>
      <c r="M580" s="148"/>
      <c r="N580" s="148"/>
      <c r="O580" s="149"/>
      <c r="P580" s="147">
        <f>SUMIF(Balances!$A$5:$A$313,$A580,Balances!$Q$5:$Q$313)-SUMIF(Funding!$A$6:$A$294,$A580,Funding!$E$6:$E$294)</f>
        <v>0</v>
      </c>
      <c r="Q580" s="148"/>
      <c r="R580" s="148"/>
      <c r="S580" s="149"/>
      <c r="T580" s="147">
        <f>SUMIF(Balances!$A$5:$A$313,$A580,Balances!$R$5:$R$313)-SUMIF(Funding!$A$6:$A$294,$A580,Funding!$F$6:$F$294)</f>
        <v>0</v>
      </c>
      <c r="U580" s="148"/>
      <c r="V580" s="148"/>
      <c r="W580" s="149"/>
      <c r="X580" s="147">
        <f>SUMIF(Balances!$A$7:$A$313,$A580,Balances!$S$7:$S$313)</f>
        <v>0</v>
      </c>
      <c r="Y580" s="148"/>
      <c r="Z580" s="148"/>
      <c r="AA580" s="149"/>
      <c r="AB580" s="147">
        <f>SUMIF(Balances!$A$7:$A$313,$A580,Balances!$T$7:$T$313)</f>
        <v>0</v>
      </c>
      <c r="AC580" s="148"/>
      <c r="AD580" s="148"/>
      <c r="AE580" s="149"/>
      <c r="AF580" s="147"/>
      <c r="AG580" s="148"/>
      <c r="AH580" s="148"/>
      <c r="AI580" s="149"/>
      <c r="AJ580" s="147">
        <f t="array" ref="AJ580">SUM(IF('SAP report test'!$A$2:$A$2298=$A580,IF('SAP report test'!$D$2:$D$2298="CI03",'SAP report test'!$N$2:$N$2298)))+SUMIF(Balances!$A$7:$A$313,$A580,Balances!$V$7:$V$313)</f>
        <v>0</v>
      </c>
      <c r="AK580" s="148"/>
      <c r="AL580" s="148"/>
      <c r="AM580" s="149"/>
      <c r="AN580" s="147">
        <f>SUMIF(Balances!$A$5:$A$313,$A580,Balances!$O$5:$O$313)-SUMIF(Funding!$A$6:$A$294,$A580,Funding!$K$6:$K$294)</f>
        <v>0</v>
      </c>
      <c r="AO580" s="148"/>
      <c r="AP580" s="148"/>
      <c r="AQ580" s="149"/>
      <c r="AS580" s="23">
        <f>SUM(D580:AQ581)</f>
        <v>0</v>
      </c>
      <c r="AT580" s="42"/>
      <c r="AU580" s="23">
        <f>SUM(AS580:AT580)</f>
        <v>0</v>
      </c>
      <c r="AW580" s="23">
        <f>SUM(AN580:AQ581)</f>
        <v>0</v>
      </c>
      <c r="AX580" s="23">
        <f>SUM(H580:K581)</f>
        <v>0</v>
      </c>
      <c r="AY580" s="23">
        <f>SUM(L580:O581)</f>
        <v>0</v>
      </c>
      <c r="AZ580" s="23">
        <f>SUM(P580:S581)</f>
        <v>0</v>
      </c>
      <c r="BA580" s="23">
        <f>SUM(T580:W581)</f>
        <v>0</v>
      </c>
      <c r="BB580" s="23">
        <f>SUM(X580:AA581)</f>
        <v>0</v>
      </c>
      <c r="BC580" s="23">
        <f>SUM(AB580:AE581)</f>
        <v>0</v>
      </c>
      <c r="BD580" s="23">
        <f>SUM(AF580:AI581)</f>
        <v>0</v>
      </c>
      <c r="BE580" s="23">
        <f>SUM(AJ580:AM581)</f>
        <v>0</v>
      </c>
      <c r="BF580" s="23">
        <f>SUM(AW580:BE580)</f>
        <v>0</v>
      </c>
      <c r="BG580" s="23">
        <f>SUM(AS580-BF580)</f>
        <v>0</v>
      </c>
      <c r="BH580" s="23">
        <f>SUM(AW580:BD580)</f>
        <v>0</v>
      </c>
      <c r="BJ580" s="23">
        <f t="shared" si="214"/>
        <v>0</v>
      </c>
      <c r="BK580" s="23">
        <f t="shared" si="215"/>
        <v>0</v>
      </c>
      <c r="BL580" s="23">
        <f t="shared" si="216"/>
        <v>0</v>
      </c>
      <c r="BM580" s="23">
        <f t="shared" si="217"/>
        <v>0</v>
      </c>
      <c r="BN580" s="23">
        <f t="shared" si="218"/>
        <v>0</v>
      </c>
      <c r="BO580" s="23">
        <f t="shared" si="219"/>
        <v>0</v>
      </c>
      <c r="BP580" s="23">
        <f t="shared" si="220"/>
        <v>0</v>
      </c>
      <c r="BQ580" s="23">
        <f t="shared" si="221"/>
        <v>0</v>
      </c>
      <c r="BR580" s="23">
        <f t="shared" si="233"/>
        <v>0</v>
      </c>
      <c r="BS580" s="23">
        <f t="shared" si="234"/>
        <v>0</v>
      </c>
      <c r="BT580" s="23">
        <f t="shared" si="235"/>
        <v>0</v>
      </c>
      <c r="BX580" s="73">
        <v>7032</v>
      </c>
      <c r="BY580" s="25" t="s">
        <v>41</v>
      </c>
      <c r="BZ580" s="23">
        <f t="shared" si="222"/>
        <v>0</v>
      </c>
      <c r="CA580" s="130">
        <f t="shared" si="223"/>
        <v>0</v>
      </c>
      <c r="CB580" s="156">
        <f t="shared" si="224"/>
        <v>0</v>
      </c>
      <c r="CC580" s="156">
        <f t="shared" si="225"/>
        <v>0</v>
      </c>
      <c r="CD580" s="156">
        <f t="shared" si="226"/>
        <v>0</v>
      </c>
      <c r="CE580" s="156">
        <f t="shared" si="227"/>
        <v>0</v>
      </c>
      <c r="CG580" s="156">
        <f t="shared" si="228"/>
        <v>0</v>
      </c>
      <c r="CH580" s="156">
        <f t="shared" si="229"/>
        <v>0</v>
      </c>
      <c r="CJ580" s="204" t="str">
        <f t="shared" si="230"/>
        <v>ok</v>
      </c>
      <c r="CK580" s="205">
        <f t="shared" si="238"/>
        <v>0</v>
      </c>
      <c r="CL580">
        <f t="shared" si="236"/>
        <v>0</v>
      </c>
      <c r="CN580" s="216">
        <f t="shared" si="231"/>
        <v>0</v>
      </c>
      <c r="CO580" s="216">
        <f t="shared" si="232"/>
        <v>0</v>
      </c>
      <c r="CP580" s="216">
        <f t="shared" si="237"/>
        <v>0</v>
      </c>
      <c r="CQ580" s="156">
        <f t="shared" si="239"/>
        <v>0</v>
      </c>
    </row>
    <row r="581" spans="1:95" x14ac:dyDescent="0.2">
      <c r="A581" s="73">
        <v>7032</v>
      </c>
      <c r="B581" s="25" t="s">
        <v>41</v>
      </c>
      <c r="C581" s="25" t="s">
        <v>703</v>
      </c>
      <c r="D581" s="78">
        <f t="array" ref="D581">SUM(IF('SAP report test'!$A$2:$A$2298=$A581,IF('SAP report test'!$D$2:$D$2298=D$3,'SAP report test'!$N$2:$N$2298)))-SUM(H581,L581,P581,T581,X581,AB581,AF581,AJ581,AN581)</f>
        <v>0</v>
      </c>
      <c r="E581" s="78">
        <f t="array" ref="E581">SUM(IF('SAP report test'!$A$2:$A$2298=$A581,IF('SAP report test'!$D$2:$D$2298=E$3,'SAP report test'!$N$2:$N$2298)))-SUM(I581,M581,Q581,U581,Y581,AC581,AG581,AK581,AO581)</f>
        <v>0</v>
      </c>
      <c r="F581" s="78">
        <f t="array" ref="F581">SUM(IF('SAP report test'!$A$2:$A$2298=$A581,IF('SAP report test'!$D$2:$D$2298=F$3,'SAP report test'!$N$2:$N$2298)))-SUM(J581,N581,R581,V581,Z581,AD581,AH581,AL581,AP581)</f>
        <v>0</v>
      </c>
      <c r="G581" s="78">
        <f t="array" ref="G581">SUM(IF('SAP report test'!$A$2:$A$2298=$A581,IF('SAP report test'!$D$2:$D$2298=G$3,'SAP report test'!$N$2:$N$2298)))-SUM(K581,O581,S581,W581,AA581,AE581,AI581,AM581,AQ581)</f>
        <v>0</v>
      </c>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S581" s="23"/>
      <c r="AT581" s="42"/>
      <c r="BJ581" s="23"/>
      <c r="BK581" s="23"/>
      <c r="BL581" s="23"/>
      <c r="BM581" s="23"/>
      <c r="BN581" s="23"/>
      <c r="BO581" s="23"/>
      <c r="BP581" s="23"/>
      <c r="BQ581" s="23"/>
      <c r="BR581" s="23">
        <f t="shared" si="233"/>
        <v>0</v>
      </c>
      <c r="BS581" s="23">
        <f t="shared" si="234"/>
        <v>0</v>
      </c>
      <c r="BT581" s="23">
        <f t="shared" si="235"/>
        <v>0</v>
      </c>
      <c r="BX581" s="73">
        <v>7032</v>
      </c>
      <c r="BY581" s="25" t="s">
        <v>41</v>
      </c>
      <c r="BZ581" s="23"/>
      <c r="CN581" s="216">
        <f t="shared" ref="CN581:CN582" si="240">SUM(BH581)</f>
        <v>0</v>
      </c>
      <c r="CO581" s="216">
        <f t="shared" ref="CO581:CO582" si="241">SUM(BQ581)</f>
        <v>0</v>
      </c>
      <c r="CP581" s="216">
        <f t="shared" si="237"/>
        <v>0</v>
      </c>
      <c r="CQ581" s="156">
        <f t="shared" si="239"/>
        <v>0</v>
      </c>
    </row>
    <row r="582" spans="1:95" x14ac:dyDescent="0.2">
      <c r="A582" s="25" t="s">
        <v>686</v>
      </c>
      <c r="B582" s="25" t="s">
        <v>701</v>
      </c>
      <c r="C582" s="25" t="s">
        <v>702</v>
      </c>
      <c r="D582" s="78">
        <f>SUM(D4:D491)</f>
        <v>-0.27999999999883585</v>
      </c>
      <c r="E582" s="78">
        <f>SUM(E4:E491)</f>
        <v>-6.9999999984247552E-2</v>
      </c>
      <c r="F582" s="78">
        <f>SUM(F4:F491)</f>
        <v>-0.74000000000069122</v>
      </c>
      <c r="G582" s="78">
        <f>SUM(G4:G491)</f>
        <v>-1.9999999999965894</v>
      </c>
      <c r="H582" s="78">
        <f>SUMIF($C$3:$C$490,$C582,H$3:H$580)</f>
        <v>-142239.07</v>
      </c>
      <c r="I582" s="78"/>
      <c r="J582" s="78"/>
      <c r="K582" s="78"/>
      <c r="L582" s="78">
        <f>SUMIF($C$3:$C$490,$C582,L$3:L$580)</f>
        <v>0</v>
      </c>
      <c r="M582" s="78"/>
      <c r="N582" s="78"/>
      <c r="O582" s="78"/>
      <c r="P582" s="78">
        <f>SUMIF($C$3:$C$490,$C582,P$3:P$580)</f>
        <v>-230990.56</v>
      </c>
      <c r="Q582" s="78"/>
      <c r="R582" s="78"/>
      <c r="S582" s="78"/>
      <c r="T582" s="78">
        <f>SUMIF($C$3:$C$490,$C582,T$3:T$580)</f>
        <v>0</v>
      </c>
      <c r="U582" s="78"/>
      <c r="V582" s="78"/>
      <c r="W582" s="78"/>
      <c r="X582" s="78">
        <f>SUMIF($C$3:$C$490,$C582,X$3:X$580)</f>
        <v>0</v>
      </c>
      <c r="Y582" s="78"/>
      <c r="Z582" s="78"/>
      <c r="AA582" s="78"/>
      <c r="AB582" s="78">
        <f>SUMIF($C$3:$C$490,$C582,AB$3:AB$580)</f>
        <v>0</v>
      </c>
      <c r="AC582" s="78"/>
      <c r="AD582" s="78"/>
      <c r="AE582" s="78"/>
      <c r="AF582" s="78">
        <f>SUMIF($C$3:$C$490,$C582,AF$3:AF$580)</f>
        <v>0</v>
      </c>
      <c r="AG582" s="78"/>
      <c r="AH582" s="78"/>
      <c r="AI582" s="78"/>
      <c r="AJ582" s="78">
        <f>SUMIF($C$3:$C$490,$C582,AJ$3:AJ$580)</f>
        <v>-142482.87999999998</v>
      </c>
      <c r="AK582" s="78"/>
      <c r="AL582" s="78"/>
      <c r="AM582" s="78"/>
      <c r="AN582" s="78">
        <f>SUMIF($C$3:$C$490,$C582,AN$3:AN$580)</f>
        <v>-1860562.6900000002</v>
      </c>
      <c r="AO582" s="78"/>
      <c r="AP582" s="78"/>
      <c r="AQ582" s="78"/>
      <c r="AS582" s="23">
        <f>SUM(AS4:AS491)</f>
        <v>-1213443.2900000005</v>
      </c>
      <c r="AT582" s="42">
        <f>SUM(AT4:AT491)</f>
        <v>0</v>
      </c>
      <c r="AU582" s="23">
        <f>SUM(AU4:AU491)</f>
        <v>-1213443.2900000005</v>
      </c>
      <c r="AW582" s="23"/>
      <c r="AX582" s="23"/>
      <c r="AY582" s="23"/>
      <c r="AZ582" s="23"/>
      <c r="BA582" s="23"/>
      <c r="BB582" s="23"/>
      <c r="BC582" s="23"/>
      <c r="BD582" s="23"/>
      <c r="BE582" s="23"/>
      <c r="BF582" s="23"/>
      <c r="BG582" s="23"/>
      <c r="BJ582" s="23"/>
      <c r="BK582" s="23"/>
      <c r="BL582" s="23"/>
      <c r="BM582" s="23"/>
      <c r="BN582" s="23"/>
      <c r="BO582" s="23"/>
      <c r="BP582" s="23"/>
      <c r="BQ582" s="23"/>
      <c r="BR582" s="23"/>
      <c r="BS582" s="23"/>
      <c r="BT582" s="23"/>
      <c r="BX582" s="25" t="s">
        <v>686</v>
      </c>
      <c r="BY582" s="25" t="s">
        <v>701</v>
      </c>
      <c r="BZ582" s="23"/>
      <c r="CN582" s="216">
        <f t="shared" si="240"/>
        <v>0</v>
      </c>
      <c r="CO582" s="216">
        <f t="shared" si="241"/>
        <v>0</v>
      </c>
      <c r="CP582" s="216">
        <f t="shared" si="237"/>
        <v>0</v>
      </c>
      <c r="CQ582" s="156">
        <f t="shared" si="239"/>
        <v>0</v>
      </c>
    </row>
    <row r="583" spans="1:95" x14ac:dyDescent="0.2">
      <c r="A583" s="25" t="s">
        <v>686</v>
      </c>
      <c r="B583" s="25" t="s">
        <v>704</v>
      </c>
      <c r="C583" s="25" t="s">
        <v>703</v>
      </c>
      <c r="D583" s="78"/>
      <c r="E583" s="78"/>
      <c r="F583" s="78"/>
      <c r="G583" s="78"/>
      <c r="H583" s="78">
        <f>SUMIF($C$3:$C$490,$C583,H$3:H$580)</f>
        <v>0</v>
      </c>
      <c r="I583" s="78">
        <f t="shared" ref="I583:AQ583" si="242">SUMIF($C$3:$C$490,$C583,I$3:I$580)</f>
        <v>142239</v>
      </c>
      <c r="J583" s="78">
        <f t="shared" si="242"/>
        <v>0</v>
      </c>
      <c r="K583" s="78">
        <f t="shared" si="242"/>
        <v>0</v>
      </c>
      <c r="L583" s="78">
        <f t="shared" si="242"/>
        <v>0</v>
      </c>
      <c r="M583" s="78">
        <f t="shared" si="242"/>
        <v>0</v>
      </c>
      <c r="N583" s="78">
        <f t="shared" si="242"/>
        <v>0</v>
      </c>
      <c r="O583" s="78">
        <f t="shared" si="242"/>
        <v>0</v>
      </c>
      <c r="P583" s="78">
        <f t="shared" si="242"/>
        <v>1</v>
      </c>
      <c r="Q583" s="78">
        <f t="shared" si="242"/>
        <v>144118</v>
      </c>
      <c r="R583" s="78">
        <f t="shared" si="242"/>
        <v>0</v>
      </c>
      <c r="S583" s="78">
        <f t="shared" si="242"/>
        <v>0</v>
      </c>
      <c r="T583" s="78">
        <f t="shared" si="242"/>
        <v>0</v>
      </c>
      <c r="U583" s="78">
        <f t="shared" si="242"/>
        <v>0</v>
      </c>
      <c r="V583" s="78">
        <f t="shared" si="242"/>
        <v>0</v>
      </c>
      <c r="W583" s="78">
        <f t="shared" si="242"/>
        <v>0</v>
      </c>
      <c r="X583" s="78">
        <f t="shared" si="242"/>
        <v>0</v>
      </c>
      <c r="Y583" s="78">
        <f t="shared" si="242"/>
        <v>0</v>
      </c>
      <c r="Z583" s="78">
        <f t="shared" si="242"/>
        <v>0</v>
      </c>
      <c r="AA583" s="78">
        <f t="shared" si="242"/>
        <v>0</v>
      </c>
      <c r="AB583" s="78">
        <f t="shared" si="242"/>
        <v>0</v>
      </c>
      <c r="AC583" s="78">
        <f t="shared" si="242"/>
        <v>0</v>
      </c>
      <c r="AD583" s="78">
        <f t="shared" si="242"/>
        <v>0</v>
      </c>
      <c r="AE583" s="78">
        <f t="shared" si="242"/>
        <v>0</v>
      </c>
      <c r="AF583" s="78">
        <f t="shared" si="242"/>
        <v>0</v>
      </c>
      <c r="AG583" s="78">
        <f t="shared" si="242"/>
        <v>0</v>
      </c>
      <c r="AH583" s="78">
        <f t="shared" si="242"/>
        <v>0</v>
      </c>
      <c r="AI583" s="78">
        <f t="shared" si="242"/>
        <v>0</v>
      </c>
      <c r="AJ583" s="78">
        <f t="shared" si="242"/>
        <v>0</v>
      </c>
      <c r="AK583" s="78">
        <f t="shared" si="242"/>
        <v>119042</v>
      </c>
      <c r="AL583" s="78">
        <f t="shared" si="242"/>
        <v>0</v>
      </c>
      <c r="AM583" s="78">
        <f t="shared" si="242"/>
        <v>0</v>
      </c>
      <c r="AN583" s="78">
        <f t="shared" si="242"/>
        <v>15485</v>
      </c>
      <c r="AO583" s="78">
        <f t="shared" si="242"/>
        <v>460824</v>
      </c>
      <c r="AP583" s="78">
        <f t="shared" si="242"/>
        <v>97229</v>
      </c>
      <c r="AQ583" s="78">
        <f t="shared" si="242"/>
        <v>183897</v>
      </c>
      <c r="AS583" s="23"/>
      <c r="AT583" s="42"/>
      <c r="AU583" s="23"/>
      <c r="BJ583" s="23"/>
      <c r="BK583" s="23"/>
      <c r="BL583" s="23"/>
      <c r="BM583" s="23"/>
      <c r="BN583" s="23"/>
      <c r="BO583" s="23"/>
      <c r="BP583" s="23"/>
      <c r="BQ583" s="23"/>
      <c r="BR583" s="23"/>
      <c r="BS583" s="23"/>
      <c r="BT583" s="23"/>
      <c r="BX583" s="25" t="s">
        <v>686</v>
      </c>
      <c r="BY583" s="25" t="s">
        <v>704</v>
      </c>
      <c r="BZ583" s="23"/>
    </row>
    <row r="584" spans="1:95" x14ac:dyDescent="0.2">
      <c r="A584" s="25" t="s">
        <v>687</v>
      </c>
      <c r="B584" s="25" t="s">
        <v>705</v>
      </c>
      <c r="C584" s="25" t="s">
        <v>702</v>
      </c>
      <c r="D584" s="78">
        <f>SUM(D492:D555)</f>
        <v>0</v>
      </c>
      <c r="E584" s="78">
        <f>SUM(E492:E555)</f>
        <v>0</v>
      </c>
      <c r="F584" s="78">
        <f>SUM(F492:F555)</f>
        <v>0</v>
      </c>
      <c r="G584" s="78">
        <f>SUM(G492:G555)</f>
        <v>-0.25</v>
      </c>
      <c r="H584" s="78">
        <f>SUMIF($C$491:$C$554,$C584,H$491:H$554)</f>
        <v>0</v>
      </c>
      <c r="I584" s="78"/>
      <c r="J584" s="78"/>
      <c r="K584" s="78"/>
      <c r="L584" s="78">
        <f>SUMIF($C$491:$C$554,$C584,L$491:L$554)</f>
        <v>0</v>
      </c>
      <c r="M584" s="78"/>
      <c r="N584" s="78"/>
      <c r="O584" s="78"/>
      <c r="P584" s="78">
        <f>SUMIF($C$491:$C$554,$C584,P$491:P$554)</f>
        <v>0</v>
      </c>
      <c r="Q584" s="78"/>
      <c r="R584" s="78"/>
      <c r="S584" s="78"/>
      <c r="T584" s="78">
        <f>SUMIF($C$491:$C$554,$C584,T$491:T$554)</f>
        <v>0</v>
      </c>
      <c r="U584" s="78"/>
      <c r="V584" s="78"/>
      <c r="W584" s="78"/>
      <c r="X584" s="78">
        <f>SUMIF($C$491:$C$554,$C584,X$491:X$554)</f>
        <v>0</v>
      </c>
      <c r="Y584" s="78"/>
      <c r="Z584" s="78"/>
      <c r="AA584" s="78"/>
      <c r="AB584" s="78">
        <f>SUMIF($C$491:$C$554,$C584,AB$491:AB$554)</f>
        <v>0</v>
      </c>
      <c r="AC584" s="78"/>
      <c r="AD584" s="78"/>
      <c r="AE584" s="78"/>
      <c r="AF584" s="78">
        <f>SUMIF($C$491:$C$554,$C584,AF$491:AF$554)</f>
        <v>0</v>
      </c>
      <c r="AG584" s="78"/>
      <c r="AH584" s="78"/>
      <c r="AI584" s="78"/>
      <c r="AJ584" s="78">
        <f>SUMIF($C$491:$C$554,$C584,AJ$491:AJ$554)</f>
        <v>0</v>
      </c>
      <c r="AK584" s="78"/>
      <c r="AL584" s="78"/>
      <c r="AM584" s="78"/>
      <c r="AN584" s="78">
        <f>SUMIF($C$491:$C$554,$C584,AN$491:AN$554)</f>
        <v>-85735.38</v>
      </c>
      <c r="AO584" s="78"/>
      <c r="AP584" s="78"/>
      <c r="AQ584" s="78"/>
      <c r="AS584" s="23">
        <f>SUM(AS492:AS555)</f>
        <v>-63568.630000000005</v>
      </c>
      <c r="AT584" s="42">
        <f>SUM(AT492:AT555)</f>
        <v>0</v>
      </c>
      <c r="AU584" s="23">
        <f>SUM(AU492:AU555)</f>
        <v>-63568.630000000005</v>
      </c>
      <c r="AW584" s="23"/>
      <c r="AX584" s="23"/>
      <c r="AY584" s="23"/>
      <c r="AZ584" s="23"/>
      <c r="BA584" s="23"/>
      <c r="BB584" s="23"/>
      <c r="BC584" s="23"/>
      <c r="BD584" s="23"/>
      <c r="BE584" s="23"/>
      <c r="BF584" s="23"/>
      <c r="BG584" s="23"/>
      <c r="BJ584" s="23"/>
      <c r="BK584" s="23"/>
      <c r="BL584" s="23"/>
      <c r="BM584" s="23"/>
      <c r="BN584" s="23"/>
      <c r="BO584" s="23"/>
      <c r="BP584" s="23"/>
      <c r="BQ584" s="23"/>
      <c r="BR584" s="23"/>
      <c r="BS584" s="23"/>
      <c r="BT584" s="23"/>
      <c r="BX584" s="25" t="s">
        <v>687</v>
      </c>
      <c r="BY584" s="25" t="s">
        <v>705</v>
      </c>
      <c r="BZ584" s="23"/>
    </row>
    <row r="585" spans="1:95" x14ac:dyDescent="0.2">
      <c r="A585" s="25" t="s">
        <v>687</v>
      </c>
      <c r="B585" s="25" t="s">
        <v>706</v>
      </c>
      <c r="C585" s="25" t="s">
        <v>703</v>
      </c>
      <c r="D585" s="78"/>
      <c r="E585" s="78"/>
      <c r="F585" s="78"/>
      <c r="G585" s="78"/>
      <c r="H585" s="78">
        <f>SUMIF($C$491:$C$554,$C585,H$491:H$554)</f>
        <v>0</v>
      </c>
      <c r="I585" s="78">
        <f t="shared" ref="I585:AQ585" si="243">SUMIF($C$491:$C$554,$C585,I$491:I$554)</f>
        <v>0</v>
      </c>
      <c r="J585" s="78">
        <f t="shared" si="243"/>
        <v>0</v>
      </c>
      <c r="K585" s="78">
        <f t="shared" si="243"/>
        <v>0</v>
      </c>
      <c r="L585" s="78">
        <f t="shared" si="243"/>
        <v>0</v>
      </c>
      <c r="M585" s="78">
        <f>SUMIF($C$491:$C$554,$C585,M$491:M$554)</f>
        <v>0</v>
      </c>
      <c r="N585" s="78">
        <f t="shared" si="243"/>
        <v>0</v>
      </c>
      <c r="O585" s="78">
        <f t="shared" si="243"/>
        <v>0</v>
      </c>
      <c r="P585" s="78">
        <f t="shared" si="243"/>
        <v>0</v>
      </c>
      <c r="Q585" s="78">
        <f t="shared" si="243"/>
        <v>0</v>
      </c>
      <c r="R585" s="78">
        <f t="shared" si="243"/>
        <v>0</v>
      </c>
      <c r="S585" s="78">
        <f t="shared" si="243"/>
        <v>0</v>
      </c>
      <c r="T585" s="78">
        <f t="shared" si="243"/>
        <v>0</v>
      </c>
      <c r="U585" s="78">
        <f t="shared" si="243"/>
        <v>0</v>
      </c>
      <c r="V585" s="78">
        <f t="shared" si="243"/>
        <v>0</v>
      </c>
      <c r="W585" s="78">
        <f t="shared" si="243"/>
        <v>0</v>
      </c>
      <c r="X585" s="78">
        <f t="shared" si="243"/>
        <v>0</v>
      </c>
      <c r="Y585" s="78">
        <f t="shared" si="243"/>
        <v>0</v>
      </c>
      <c r="Z585" s="78">
        <f t="shared" si="243"/>
        <v>0</v>
      </c>
      <c r="AA585" s="78">
        <f t="shared" si="243"/>
        <v>0</v>
      </c>
      <c r="AB585" s="78">
        <f t="shared" si="243"/>
        <v>0</v>
      </c>
      <c r="AC585" s="78">
        <f t="shared" si="243"/>
        <v>0</v>
      </c>
      <c r="AD585" s="78">
        <f t="shared" si="243"/>
        <v>0</v>
      </c>
      <c r="AE585" s="78">
        <f t="shared" si="243"/>
        <v>0</v>
      </c>
      <c r="AF585" s="78">
        <f t="shared" si="243"/>
        <v>0</v>
      </c>
      <c r="AG585" s="78">
        <f t="shared" si="243"/>
        <v>0</v>
      </c>
      <c r="AH585" s="78">
        <f t="shared" si="243"/>
        <v>0</v>
      </c>
      <c r="AI585" s="78">
        <f t="shared" si="243"/>
        <v>0</v>
      </c>
      <c r="AJ585" s="78">
        <f t="shared" si="243"/>
        <v>0</v>
      </c>
      <c r="AK585" s="78">
        <f t="shared" si="243"/>
        <v>0</v>
      </c>
      <c r="AL585" s="78">
        <f t="shared" si="243"/>
        <v>0</v>
      </c>
      <c r="AM585" s="78">
        <f t="shared" si="243"/>
        <v>0</v>
      </c>
      <c r="AN585" s="78">
        <f t="shared" si="243"/>
        <v>0</v>
      </c>
      <c r="AO585" s="78">
        <f t="shared" si="243"/>
        <v>0</v>
      </c>
      <c r="AP585" s="78">
        <f t="shared" si="243"/>
        <v>0</v>
      </c>
      <c r="AQ585" s="78">
        <f t="shared" si="243"/>
        <v>22167</v>
      </c>
      <c r="AS585" s="23"/>
      <c r="AT585" s="42"/>
      <c r="AU585" s="23"/>
      <c r="BJ585" s="23"/>
      <c r="BK585" s="23"/>
      <c r="BL585" s="23"/>
      <c r="BM585" s="23"/>
      <c r="BN585" s="23"/>
      <c r="BO585" s="23"/>
      <c r="BP585" s="23"/>
      <c r="BQ585" s="23"/>
      <c r="BR585" s="23"/>
      <c r="BS585" s="23"/>
      <c r="BT585" s="23"/>
      <c r="BX585" s="25" t="s">
        <v>687</v>
      </c>
      <c r="BY585" s="25" t="s">
        <v>706</v>
      </c>
      <c r="BZ585" s="23"/>
    </row>
    <row r="586" spans="1:95" x14ac:dyDescent="0.2">
      <c r="A586" s="25" t="s">
        <v>688</v>
      </c>
      <c r="B586" s="25" t="s">
        <v>707</v>
      </c>
      <c r="C586" s="25" t="s">
        <v>702</v>
      </c>
      <c r="D586" s="78">
        <f>SUM(D556:D581)</f>
        <v>0</v>
      </c>
      <c r="E586" s="78">
        <f>SUM(E556:E581)</f>
        <v>0.40000000000145519</v>
      </c>
      <c r="F586" s="78">
        <f>SUM(F556:F581)</f>
        <v>0</v>
      </c>
      <c r="G586" s="78">
        <f>SUM(G556:G581)</f>
        <v>0.19999999999708962</v>
      </c>
      <c r="H586" s="78">
        <f>SUMIF($C$555:$C$580,$C586,H$555:H$580)</f>
        <v>-4161.34</v>
      </c>
      <c r="I586" s="78"/>
      <c r="J586" s="78"/>
      <c r="K586" s="78"/>
      <c r="L586" s="78">
        <f>SUMIF($C$555:$C$580,$C586,L$555:L$580)</f>
        <v>0</v>
      </c>
      <c r="M586" s="78"/>
      <c r="N586" s="78"/>
      <c r="O586" s="78"/>
      <c r="P586" s="78">
        <f>SUMIF($C$555:$C$580,$C586,P$555:P$580)</f>
        <v>0</v>
      </c>
      <c r="Q586" s="78"/>
      <c r="R586" s="78"/>
      <c r="S586" s="78"/>
      <c r="T586" s="78">
        <f>SUMIF($C$555:$C$580,$C586,T$555:T$580)</f>
        <v>0</v>
      </c>
      <c r="U586" s="78"/>
      <c r="V586" s="78"/>
      <c r="W586" s="78"/>
      <c r="X586" s="78">
        <f>SUMIF($C$555:$C$580,$C586,X$555:X$580)</f>
        <v>0</v>
      </c>
      <c r="Y586" s="78"/>
      <c r="Z586" s="78"/>
      <c r="AA586" s="78"/>
      <c r="AB586" s="78">
        <f>SUMIF($C$555:$C$580,$C586,AB$555:AB$580)</f>
        <v>0</v>
      </c>
      <c r="AC586" s="78"/>
      <c r="AD586" s="78"/>
      <c r="AE586" s="78"/>
      <c r="AF586" s="78">
        <f>SUMIF($C$555:$C$580,$C586,AF$555:AF$580)</f>
        <v>0</v>
      </c>
      <c r="AG586" s="78"/>
      <c r="AH586" s="78"/>
      <c r="AI586" s="78"/>
      <c r="AJ586" s="78">
        <f>SUMIF($C$555:$C$580,$C586,AJ$555:AJ$580)</f>
        <v>0</v>
      </c>
      <c r="AK586" s="78"/>
      <c r="AL586" s="78"/>
      <c r="AM586" s="78"/>
      <c r="AN586" s="78">
        <f>SUMIF($C$555:$C$580,$C586,AN$555:AN$580)</f>
        <v>-143952.88</v>
      </c>
      <c r="AO586" s="78"/>
      <c r="AP586" s="78"/>
      <c r="AQ586" s="78"/>
      <c r="AS586" s="23">
        <f>SUM(AS556:AS581)</f>
        <v>-31818.620000000003</v>
      </c>
      <c r="AT586" s="42">
        <f>SUM(AT556:AT581)</f>
        <v>0</v>
      </c>
      <c r="AU586" s="23">
        <f>SUM(AU556:AU581)</f>
        <v>-31818.620000000003</v>
      </c>
      <c r="AW586" s="23"/>
      <c r="AX586" s="23"/>
      <c r="AY586" s="23"/>
      <c r="AZ586" s="23"/>
      <c r="BA586" s="23"/>
      <c r="BB586" s="23"/>
      <c r="BC586" s="23"/>
      <c r="BD586" s="23"/>
      <c r="BE586" s="23"/>
      <c r="BF586" s="23"/>
      <c r="BG586" s="23"/>
      <c r="BJ586" s="23"/>
      <c r="BK586" s="23"/>
      <c r="BL586" s="23"/>
      <c r="BM586" s="23"/>
      <c r="BN586" s="23"/>
      <c r="BO586" s="23"/>
      <c r="BP586" s="23"/>
      <c r="BQ586" s="23"/>
      <c r="BR586" s="23"/>
      <c r="BS586" s="23"/>
      <c r="BT586" s="23"/>
      <c r="BX586" s="25" t="s">
        <v>688</v>
      </c>
      <c r="BY586" s="25" t="s">
        <v>707</v>
      </c>
      <c r="BZ586" s="23"/>
    </row>
    <row r="587" spans="1:95" x14ac:dyDescent="0.2">
      <c r="A587" s="25" t="s">
        <v>688</v>
      </c>
      <c r="B587" s="25" t="s">
        <v>708</v>
      </c>
      <c r="C587" s="25" t="s">
        <v>703</v>
      </c>
      <c r="D587" s="78"/>
      <c r="E587" s="78"/>
      <c r="F587" s="78"/>
      <c r="G587" s="78"/>
      <c r="H587" s="78">
        <f>SUMIF($C$555:$C$581,$C587,H$555:H$581)</f>
        <v>0</v>
      </c>
      <c r="I587" s="78">
        <f>SUMIF($C$555:$C$581,$C587,I$555:I$581)</f>
        <v>4161</v>
      </c>
      <c r="J587" s="78">
        <f>SUMIF($C$555:$C$581,$C587,J$555:J$581)</f>
        <v>0</v>
      </c>
      <c r="K587" s="78">
        <f>SUMIF($C$555:$C$581,$C587,K$555:K$581)</f>
        <v>0</v>
      </c>
      <c r="L587" s="78">
        <f t="shared" ref="L587:AM587" si="244">SUMIF($C$555:$C$581,$C587,L$555:L$581)</f>
        <v>0</v>
      </c>
      <c r="M587" s="78">
        <f t="shared" si="244"/>
        <v>0</v>
      </c>
      <c r="N587" s="78">
        <f t="shared" si="244"/>
        <v>0</v>
      </c>
      <c r="O587" s="78">
        <f t="shared" si="244"/>
        <v>0</v>
      </c>
      <c r="P587" s="78">
        <f t="shared" si="244"/>
        <v>0</v>
      </c>
      <c r="Q587" s="78">
        <f t="shared" si="244"/>
        <v>0</v>
      </c>
      <c r="R587" s="78">
        <f t="shared" si="244"/>
        <v>0</v>
      </c>
      <c r="S587" s="78">
        <f t="shared" si="244"/>
        <v>0</v>
      </c>
      <c r="T587" s="78">
        <f t="shared" si="244"/>
        <v>0</v>
      </c>
      <c r="U587" s="78">
        <f t="shared" si="244"/>
        <v>0</v>
      </c>
      <c r="V587" s="78">
        <f t="shared" si="244"/>
        <v>0</v>
      </c>
      <c r="W587" s="78">
        <f t="shared" si="244"/>
        <v>0</v>
      </c>
      <c r="X587" s="78">
        <f t="shared" si="244"/>
        <v>0</v>
      </c>
      <c r="Y587" s="78">
        <f t="shared" si="244"/>
        <v>0</v>
      </c>
      <c r="Z587" s="78">
        <f t="shared" si="244"/>
        <v>0</v>
      </c>
      <c r="AA587" s="78">
        <f t="shared" si="244"/>
        <v>0</v>
      </c>
      <c r="AB587" s="78">
        <f t="shared" si="244"/>
        <v>0</v>
      </c>
      <c r="AC587" s="78">
        <f t="shared" si="244"/>
        <v>0</v>
      </c>
      <c r="AD587" s="78">
        <f t="shared" si="244"/>
        <v>0</v>
      </c>
      <c r="AE587" s="78">
        <f t="shared" si="244"/>
        <v>0</v>
      </c>
      <c r="AF587" s="78">
        <f t="shared" si="244"/>
        <v>0</v>
      </c>
      <c r="AG587" s="78">
        <f t="shared" si="244"/>
        <v>0</v>
      </c>
      <c r="AH587" s="78">
        <f t="shared" si="244"/>
        <v>0</v>
      </c>
      <c r="AI587" s="78">
        <f t="shared" si="244"/>
        <v>0</v>
      </c>
      <c r="AJ587" s="78">
        <f t="shared" si="244"/>
        <v>0</v>
      </c>
      <c r="AK587" s="78">
        <f t="shared" si="244"/>
        <v>0</v>
      </c>
      <c r="AL587" s="78">
        <f t="shared" si="244"/>
        <v>0</v>
      </c>
      <c r="AM587" s="78">
        <f t="shared" si="244"/>
        <v>0</v>
      </c>
      <c r="AN587" s="78">
        <f>SUMIF($C$555:$C$581,$C587,AN$555:AN$581)</f>
        <v>0</v>
      </c>
      <c r="AO587" s="78">
        <f>SUMIF($C$555:$C$581,$C587,AO$555:AO$581)</f>
        <v>35393</v>
      </c>
      <c r="AP587" s="78">
        <f>SUMIF($C$555:$C$581,$C587,AP$555:AP$581)</f>
        <v>2495</v>
      </c>
      <c r="AQ587" s="78">
        <f>SUMIF($C$555:$C$581,$C587,AQ$555:AQ$581)</f>
        <v>74246</v>
      </c>
      <c r="AS587" s="23"/>
      <c r="AT587" s="42"/>
      <c r="AU587" s="23"/>
      <c r="BJ587" s="23"/>
      <c r="BK587" s="23"/>
      <c r="BL587" s="23"/>
      <c r="BM587" s="23"/>
      <c r="BN587" s="23"/>
      <c r="BO587" s="23"/>
      <c r="BP587" s="23"/>
      <c r="BQ587" s="23"/>
      <c r="BR587" s="23"/>
      <c r="BS587" s="23"/>
      <c r="BT587" s="23"/>
      <c r="BX587" s="25" t="s">
        <v>688</v>
      </c>
      <c r="BY587" s="25" t="s">
        <v>708</v>
      </c>
      <c r="BZ587" s="23"/>
    </row>
    <row r="588" spans="1:95" x14ac:dyDescent="0.2">
      <c r="A588" s="74" t="s">
        <v>117</v>
      </c>
      <c r="B588" s="75"/>
      <c r="C588" s="75"/>
      <c r="D588" s="79">
        <f t="shared" ref="D588:AQ588" si="245">SUM(D582:D587)</f>
        <v>-0.27999999999883585</v>
      </c>
      <c r="E588" s="79">
        <f t="shared" si="245"/>
        <v>0.33000000001720764</v>
      </c>
      <c r="F588" s="79">
        <f t="shared" si="245"/>
        <v>-0.74000000000069122</v>
      </c>
      <c r="G588" s="79">
        <f t="shared" si="245"/>
        <v>-2.0499999999994998</v>
      </c>
      <c r="H588" s="79">
        <f>SUM(H582:H587)</f>
        <v>-146400.41</v>
      </c>
      <c r="I588" s="79">
        <f t="shared" si="245"/>
        <v>146400</v>
      </c>
      <c r="J588" s="79">
        <f t="shared" si="245"/>
        <v>0</v>
      </c>
      <c r="K588" s="79">
        <f t="shared" si="245"/>
        <v>0</v>
      </c>
      <c r="L588" s="79">
        <f t="shared" si="245"/>
        <v>0</v>
      </c>
      <c r="M588" s="79">
        <f t="shared" si="245"/>
        <v>0</v>
      </c>
      <c r="N588" s="79">
        <f t="shared" si="245"/>
        <v>0</v>
      </c>
      <c r="O588" s="79">
        <f t="shared" si="245"/>
        <v>0</v>
      </c>
      <c r="P588" s="79">
        <f t="shared" si="245"/>
        <v>-230989.56</v>
      </c>
      <c r="Q588" s="79">
        <f t="shared" si="245"/>
        <v>144118</v>
      </c>
      <c r="R588" s="79">
        <f t="shared" si="245"/>
        <v>0</v>
      </c>
      <c r="S588" s="79">
        <f t="shared" si="245"/>
        <v>0</v>
      </c>
      <c r="T588" s="79">
        <f t="shared" si="245"/>
        <v>0</v>
      </c>
      <c r="U588" s="79">
        <f t="shared" si="245"/>
        <v>0</v>
      </c>
      <c r="V588" s="79">
        <f t="shared" si="245"/>
        <v>0</v>
      </c>
      <c r="W588" s="79">
        <f t="shared" si="245"/>
        <v>0</v>
      </c>
      <c r="X588" s="79">
        <f t="shared" si="245"/>
        <v>0</v>
      </c>
      <c r="Y588" s="79">
        <f t="shared" si="245"/>
        <v>0</v>
      </c>
      <c r="Z588" s="79">
        <f t="shared" si="245"/>
        <v>0</v>
      </c>
      <c r="AA588" s="79">
        <f t="shared" si="245"/>
        <v>0</v>
      </c>
      <c r="AB588" s="79">
        <f t="shared" si="245"/>
        <v>0</v>
      </c>
      <c r="AC588" s="79">
        <f t="shared" si="245"/>
        <v>0</v>
      </c>
      <c r="AD588" s="79">
        <f t="shared" si="245"/>
        <v>0</v>
      </c>
      <c r="AE588" s="79">
        <f t="shared" si="245"/>
        <v>0</v>
      </c>
      <c r="AF588" s="79">
        <f t="shared" si="245"/>
        <v>0</v>
      </c>
      <c r="AG588" s="79">
        <f t="shared" si="245"/>
        <v>0</v>
      </c>
      <c r="AH588" s="79">
        <f t="shared" si="245"/>
        <v>0</v>
      </c>
      <c r="AI588" s="79">
        <f t="shared" si="245"/>
        <v>0</v>
      </c>
      <c r="AJ588" s="79">
        <f t="shared" si="245"/>
        <v>-142482.87999999998</v>
      </c>
      <c r="AK588" s="79">
        <f t="shared" si="245"/>
        <v>119042</v>
      </c>
      <c r="AL588" s="79">
        <f t="shared" si="245"/>
        <v>0</v>
      </c>
      <c r="AM588" s="79">
        <f t="shared" si="245"/>
        <v>0</v>
      </c>
      <c r="AN588" s="79">
        <f t="shared" si="245"/>
        <v>-2074765.9500000002</v>
      </c>
      <c r="AO588" s="79">
        <f t="shared" si="245"/>
        <v>496217</v>
      </c>
      <c r="AP588" s="79">
        <f t="shared" si="245"/>
        <v>99724</v>
      </c>
      <c r="AQ588" s="79">
        <f t="shared" si="245"/>
        <v>280310</v>
      </c>
      <c r="AS588" s="57">
        <f>SUM(H588:AR588)</f>
        <v>-1308827.8000000003</v>
      </c>
      <c r="AT588" s="110">
        <f>SUM(AT582:AT587)</f>
        <v>0</v>
      </c>
      <c r="AU588" s="57">
        <f>SUM(AU582:AU587)</f>
        <v>-1308830.5400000005</v>
      </c>
      <c r="AW588" s="23">
        <f>SUM(AW3:AW587)</f>
        <v>-1198514.9499999997</v>
      </c>
      <c r="AX588" s="23">
        <f t="shared" ref="AX588:BG588" si="246">SUM(AX3:AX587)</f>
        <v>-0.4100000000001387</v>
      </c>
      <c r="AY588" s="23">
        <f t="shared" si="246"/>
        <v>0</v>
      </c>
      <c r="AZ588" s="23">
        <f t="shared" si="246"/>
        <v>-86871.56</v>
      </c>
      <c r="BA588" s="23">
        <f t="shared" si="246"/>
        <v>0</v>
      </c>
      <c r="BB588" s="23">
        <f t="shared" si="246"/>
        <v>0</v>
      </c>
      <c r="BC588" s="23">
        <f t="shared" si="246"/>
        <v>0</v>
      </c>
      <c r="BD588" s="23">
        <f t="shared" si="246"/>
        <v>0</v>
      </c>
      <c r="BE588" s="23">
        <f t="shared" si="246"/>
        <v>-23440.879999999986</v>
      </c>
      <c r="BF588" s="57">
        <f t="shared" si="246"/>
        <v>-1308827.8</v>
      </c>
      <c r="BG588" s="23">
        <f t="shared" si="246"/>
        <v>-2.7399999999813076</v>
      </c>
      <c r="BH588" s="23">
        <f>SUM(BH3:BH587)</f>
        <v>-1285386.9200000002</v>
      </c>
      <c r="BJ588" s="23">
        <f>SUM(BJ4:BJ587)</f>
        <v>-1198514.9499999997</v>
      </c>
      <c r="BK588" s="23">
        <f t="shared" ref="BK588:BU588" si="247">SUM(BK4:BK587)</f>
        <v>0</v>
      </c>
      <c r="BL588" s="23">
        <f t="shared" si="247"/>
        <v>-86871.56</v>
      </c>
      <c r="BM588" s="23">
        <f t="shared" si="247"/>
        <v>0</v>
      </c>
      <c r="BN588" s="23">
        <f t="shared" si="247"/>
        <v>0</v>
      </c>
      <c r="BO588" s="23">
        <f t="shared" si="247"/>
        <v>0</v>
      </c>
      <c r="BP588" s="23">
        <f t="shared" si="247"/>
        <v>0</v>
      </c>
      <c r="BQ588" s="23">
        <f t="shared" si="247"/>
        <v>-23440.879999999986</v>
      </c>
      <c r="BR588" s="23">
        <f t="shared" si="247"/>
        <v>-1308827.3900000001</v>
      </c>
      <c r="BS588" s="23">
        <f t="shared" si="247"/>
        <v>-3.1499999999814463</v>
      </c>
      <c r="BT588" s="23">
        <f t="shared" si="247"/>
        <v>-1285386.5099999998</v>
      </c>
      <c r="BU588" s="23">
        <f t="shared" si="247"/>
        <v>0</v>
      </c>
      <c r="BX588" s="74" t="s">
        <v>117</v>
      </c>
      <c r="BY588" s="75"/>
      <c r="BZ588" s="23">
        <v>-5681597.0699999947</v>
      </c>
      <c r="CA588" s="23">
        <f t="shared" ref="CA588:CC588" si="248">SUM(CA4:CA587)</f>
        <v>-23440.879999999986</v>
      </c>
      <c r="CB588" s="23">
        <f t="shared" si="248"/>
        <v>-1308827.3900000001</v>
      </c>
      <c r="CC588" s="23">
        <f t="shared" si="248"/>
        <v>-1285392</v>
      </c>
      <c r="CD588" s="23">
        <f t="shared" ref="CD588" si="249">SUM(CD4:CD587)</f>
        <v>-23441</v>
      </c>
      <c r="CE588" s="23">
        <f t="shared" ref="CE588" si="250">SUM(CE4:CE587)</f>
        <v>-1308833</v>
      </c>
      <c r="CK588" s="139">
        <f>SUM(CK4:CK587)</f>
        <v>98351.320000000022</v>
      </c>
      <c r="CL588" s="139">
        <f>SUM(CL4:CL587)</f>
        <v>6</v>
      </c>
      <c r="CN588" s="156">
        <f>SUM(CN4:CN587)</f>
        <v>-1285386.9200000002</v>
      </c>
      <c r="CO588" s="156">
        <f>SUM(CO4:CO587)</f>
        <v>-23440.879999999986</v>
      </c>
      <c r="CP588" s="156">
        <f t="shared" ref="CP588:CQ588" si="251">SUM(CP4:CP587)</f>
        <v>-1308827.8</v>
      </c>
      <c r="CQ588" s="156">
        <f t="shared" si="251"/>
        <v>0</v>
      </c>
    </row>
    <row r="589" spans="1:95" s="22" customFormat="1" x14ac:dyDescent="0.2">
      <c r="A589" s="7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c r="AO589" s="23"/>
      <c r="AP589" s="23"/>
      <c r="AQ589" s="57">
        <f>SUM(D588:AQ588)</f>
        <v>-1308830.54</v>
      </c>
      <c r="AR589"/>
      <c r="AT589" s="42">
        <f>SUM('Balances &amp; Tfrs 25-26'!C14)</f>
        <v>0</v>
      </c>
      <c r="AU589" s="57">
        <f>SUM(AS588:AT588)</f>
        <v>-1308827.8000000003</v>
      </c>
      <c r="BH589" s="23">
        <f>SUM(BE588)</f>
        <v>-23440.879999999986</v>
      </c>
      <c r="BQ589" s="23"/>
      <c r="BR589" s="57">
        <f>SUM(AU588)</f>
        <v>-1308830.5400000005</v>
      </c>
      <c r="BT589" s="23"/>
      <c r="BX589" s="71"/>
      <c r="CO589" s="23">
        <f>SUM(CN588:CO588)</f>
        <v>-1308827.8</v>
      </c>
      <c r="CP589" s="42">
        <f>SUM(AT589)</f>
        <v>0</v>
      </c>
    </row>
    <row r="590" spans="1:95" x14ac:dyDescent="0.2">
      <c r="B590" s="7" t="s">
        <v>1188</v>
      </c>
      <c r="D590" s="96" t="s">
        <v>1194</v>
      </c>
      <c r="AT590" s="156">
        <f>SUM(AT589-AT588)</f>
        <v>0</v>
      </c>
      <c r="AU590" s="156">
        <f>SUM(AU589-AU588)</f>
        <v>2.7400000002235174</v>
      </c>
      <c r="BH590" s="240">
        <f>SUM(BH588:BH589)</f>
        <v>-1308827.8</v>
      </c>
      <c r="BR590" s="156"/>
      <c r="BY590" s="7" t="s">
        <v>1188</v>
      </c>
      <c r="CP590" s="156">
        <f>SUM(CP588:CP589)</f>
        <v>-1308827.8</v>
      </c>
    </row>
    <row r="591" spans="1:95" x14ac:dyDescent="0.2">
      <c r="B591" s="54" t="s">
        <v>1199</v>
      </c>
      <c r="D591" s="23">
        <f>SUM(H591:AQ591)</f>
        <v>-2610124.8000000003</v>
      </c>
      <c r="H591" s="23">
        <f>SUM(H582:K582)+SUM(H584:K584)+SUM(H586:K586)</f>
        <v>-146400.41</v>
      </c>
      <c r="I591" s="23" t="s">
        <v>240</v>
      </c>
      <c r="L591" s="23">
        <f>SUM(L582:O582)+SUM(L584:O584)+SUM(L586:O586)</f>
        <v>0</v>
      </c>
      <c r="P591" s="23">
        <f>SUM(P582:S582)+SUM(P584:S584)+SUM(P586:S586)</f>
        <v>-230990.56</v>
      </c>
      <c r="T591" s="23">
        <f t="shared" ref="T591:AN591" si="252">SUM(T582:W582)+SUM(T584:W584)+SUM(T586:W586)</f>
        <v>0</v>
      </c>
      <c r="X591" s="23">
        <f t="shared" si="252"/>
        <v>0</v>
      </c>
      <c r="AB591" s="23">
        <f t="shared" si="252"/>
        <v>0</v>
      </c>
      <c r="AF591" s="23">
        <f t="shared" si="252"/>
        <v>0</v>
      </c>
      <c r="AJ591" s="23">
        <f t="shared" si="252"/>
        <v>-142482.87999999998</v>
      </c>
      <c r="AN591" s="23">
        <f t="shared" si="252"/>
        <v>-2090250.9500000002</v>
      </c>
      <c r="AR591" s="154" t="s">
        <v>1237</v>
      </c>
      <c r="AS591" s="23">
        <f>SUM(D582:AQ583)</f>
        <v>-1213443.29</v>
      </c>
      <c r="AT591" s="130"/>
      <c r="BH591" s="130">
        <f>SUM(AT589)</f>
        <v>0</v>
      </c>
      <c r="BY591" s="54" t="s">
        <v>1199</v>
      </c>
      <c r="CJ591" s="209" t="s">
        <v>1225</v>
      </c>
      <c r="CK591" s="209" t="s">
        <v>1224</v>
      </c>
    </row>
    <row r="592" spans="1:95" x14ac:dyDescent="0.2">
      <c r="B592" s="54" t="s">
        <v>703</v>
      </c>
      <c r="D592" s="23">
        <f>SUM(H592:AQ592)</f>
        <v>1301297</v>
      </c>
      <c r="E592" s="152">
        <f>SUM('SAP report test'!N1078)</f>
        <v>1301294.26</v>
      </c>
      <c r="F592" s="23">
        <f>SUM(D592-E592)</f>
        <v>2.7399999999906868</v>
      </c>
      <c r="H592" s="23">
        <f>SUM(H583:K583)+SUM(H585:K585)+SUM(H587:K587)</f>
        <v>146400</v>
      </c>
      <c r="I592" s="23" t="s">
        <v>703</v>
      </c>
      <c r="L592" s="23">
        <f t="shared" ref="L592:AF592" si="253">SUM(L583:O583)+SUM(L585:O585)+SUM(L587:O587)</f>
        <v>0</v>
      </c>
      <c r="P592" s="23">
        <f>SUM(P583:S583)+SUM(P585:S585)+SUM(P587:S587)</f>
        <v>144119</v>
      </c>
      <c r="T592" s="23">
        <f t="shared" si="253"/>
        <v>0</v>
      </c>
      <c r="X592" s="23">
        <f t="shared" si="253"/>
        <v>0</v>
      </c>
      <c r="AB592" s="23">
        <f t="shared" si="253"/>
        <v>0</v>
      </c>
      <c r="AF592" s="23">
        <f t="shared" si="253"/>
        <v>0</v>
      </c>
      <c r="AJ592" s="23">
        <f>SUM(AJ583:AM583)+SUM(AJ585:AM585)+SUM(AJ587:AM587)</f>
        <v>119042</v>
      </c>
      <c r="AN592" s="23">
        <f>SUM(AN583:AQ583)+SUM(AN585:AQ585)+SUM(AN587:AQ587)</f>
        <v>891736</v>
      </c>
      <c r="AR592" s="154" t="s">
        <v>1238</v>
      </c>
      <c r="AS592" s="23">
        <f>SUM(D584:AQ585)</f>
        <v>-63568.630000000005</v>
      </c>
      <c r="AT592" s="130"/>
      <c r="BH592" s="156">
        <f>SUM(BH590:BH591)</f>
        <v>-1308827.8</v>
      </c>
      <c r="BY592" s="54" t="s">
        <v>703</v>
      </c>
      <c r="CJ592" s="168"/>
      <c r="CK592" s="207"/>
    </row>
    <row r="593" spans="1:90" s="116" customFormat="1" x14ac:dyDescent="0.2">
      <c r="A593" s="153"/>
      <c r="B593" s="7" t="s">
        <v>1189</v>
      </c>
      <c r="D593" s="57">
        <f>SUM(H593:AQ593)</f>
        <v>-1308827.8000000003</v>
      </c>
      <c r="E593" s="57"/>
      <c r="F593" s="57"/>
      <c r="G593" s="57"/>
      <c r="H593" s="57">
        <f>SUM(H588:K588)</f>
        <v>-0.41000000000349246</v>
      </c>
      <c r="I593" s="57" t="s">
        <v>1189</v>
      </c>
      <c r="J593" s="57"/>
      <c r="K593" s="57"/>
      <c r="L593" s="57">
        <f t="shared" ref="L593:AN593" si="254">SUM(L588:O588)</f>
        <v>0</v>
      </c>
      <c r="M593" s="57"/>
      <c r="N593" s="57"/>
      <c r="O593" s="57"/>
      <c r="P593" s="57">
        <f t="shared" si="254"/>
        <v>-86871.56</v>
      </c>
      <c r="Q593" s="57"/>
      <c r="R593" s="57"/>
      <c r="S593" s="57"/>
      <c r="T593" s="57">
        <f t="shared" si="254"/>
        <v>0</v>
      </c>
      <c r="U593" s="57"/>
      <c r="V593" s="57"/>
      <c r="W593" s="57"/>
      <c r="X593" s="57">
        <f t="shared" si="254"/>
        <v>0</v>
      </c>
      <c r="Y593" s="57"/>
      <c r="Z593" s="57"/>
      <c r="AA593" s="57"/>
      <c r="AB593" s="57">
        <f t="shared" si="254"/>
        <v>0</v>
      </c>
      <c r="AC593" s="57"/>
      <c r="AD593" s="57"/>
      <c r="AE593" s="57"/>
      <c r="AF593" s="57">
        <f t="shared" si="254"/>
        <v>0</v>
      </c>
      <c r="AG593" s="57"/>
      <c r="AH593" s="57"/>
      <c r="AI593" s="57"/>
      <c r="AJ593" s="57">
        <f t="shared" si="254"/>
        <v>-23440.879999999976</v>
      </c>
      <c r="AK593" s="57"/>
      <c r="AL593" s="57"/>
      <c r="AM593" s="57"/>
      <c r="AN593" s="57">
        <f t="shared" si="254"/>
        <v>-1198514.9500000002</v>
      </c>
      <c r="AO593" s="57"/>
      <c r="AP593" s="57"/>
      <c r="AQ593" s="57"/>
      <c r="AR593" s="154" t="s">
        <v>1239</v>
      </c>
      <c r="AS593" s="23">
        <f>SUM(D586:AQ587)</f>
        <v>-31818.619999999995</v>
      </c>
      <c r="BX593" s="153"/>
      <c r="BY593" s="7" t="s">
        <v>1189</v>
      </c>
      <c r="CJ593" s="170"/>
      <c r="CK593" s="208"/>
    </row>
    <row r="594" spans="1:90" s="116" customFormat="1" x14ac:dyDescent="0.2">
      <c r="A594" s="153"/>
      <c r="B594" s="7" t="s">
        <v>1179</v>
      </c>
      <c r="D594" s="57">
        <f>SUM(AT588)</f>
        <v>0</v>
      </c>
      <c r="E594" s="57"/>
      <c r="F594" s="57"/>
      <c r="G594" s="57"/>
      <c r="H594" s="57"/>
      <c r="I594" s="57"/>
      <c r="J594" s="57"/>
      <c r="K594" s="57"/>
      <c r="L594" s="57"/>
      <c r="M594" s="57"/>
      <c r="N594" s="57"/>
      <c r="O594" s="57"/>
      <c r="P594" s="57"/>
      <c r="Q594" s="57"/>
      <c r="R594" s="57"/>
      <c r="S594" s="57"/>
      <c r="T594" s="57"/>
      <c r="U594" s="57"/>
      <c r="V594" s="57"/>
      <c r="W594" s="57"/>
      <c r="X594" s="57"/>
      <c r="Y594" s="57"/>
      <c r="Z594" s="57"/>
      <c r="AA594" s="57"/>
      <c r="AB594" s="57"/>
      <c r="AC594" s="57"/>
      <c r="AD594" s="57"/>
      <c r="AE594" s="57"/>
      <c r="AF594" s="57"/>
      <c r="AG594" s="57"/>
      <c r="AH594" s="57"/>
      <c r="AI594" s="57"/>
      <c r="AJ594" s="57"/>
      <c r="AK594" s="57" t="s">
        <v>227</v>
      </c>
      <c r="AL594" s="57">
        <v>23441</v>
      </c>
      <c r="AM594" s="57"/>
      <c r="AN594" s="57"/>
      <c r="AO594" s="57"/>
      <c r="AP594" s="57"/>
      <c r="AQ594" s="57"/>
      <c r="AR594"/>
      <c r="AS594"/>
      <c r="BX594" s="153"/>
      <c r="BY594" s="7" t="s">
        <v>1179</v>
      </c>
      <c r="CJ594" s="170"/>
      <c r="CK594" s="208"/>
    </row>
    <row r="595" spans="1:90" s="116" customFormat="1" x14ac:dyDescent="0.2">
      <c r="A595" s="153"/>
      <c r="B595" s="7" t="s">
        <v>1180</v>
      </c>
      <c r="D595" s="57">
        <f>SUM(D593:D594)</f>
        <v>-1308827.8000000003</v>
      </c>
      <c r="E595" s="57"/>
      <c r="F595" s="57"/>
      <c r="G595" s="57"/>
      <c r="H595" s="57"/>
      <c r="I595" s="57"/>
      <c r="J595" s="57"/>
      <c r="K595" s="57"/>
      <c r="L595" s="57"/>
      <c r="M595" s="57"/>
      <c r="N595" s="57"/>
      <c r="O595" s="57"/>
      <c r="P595" s="57"/>
      <c r="Q595" s="57"/>
      <c r="R595" s="57"/>
      <c r="S595" s="57"/>
      <c r="T595" s="57"/>
      <c r="U595" s="57"/>
      <c r="V595" s="57"/>
      <c r="W595" s="57"/>
      <c r="X595" s="57"/>
      <c r="Y595" s="57"/>
      <c r="Z595" s="57"/>
      <c r="AA595" s="57"/>
      <c r="AB595" s="57"/>
      <c r="AC595" s="57"/>
      <c r="AD595" s="57"/>
      <c r="AE595" s="57"/>
      <c r="AF595" s="57"/>
      <c r="AG595" s="57"/>
      <c r="AH595" s="57"/>
      <c r="AI595" s="57"/>
      <c r="AJ595" s="57"/>
      <c r="AK595" s="355" t="s">
        <v>169</v>
      </c>
      <c r="AL595" s="355">
        <v>1008</v>
      </c>
      <c r="AM595" s="57"/>
      <c r="AN595" s="57"/>
      <c r="AO595" s="57"/>
      <c r="AP595" s="57"/>
      <c r="AQ595" s="57"/>
      <c r="AR595" s="154" t="s">
        <v>117</v>
      </c>
      <c r="AS595" s="240">
        <f>SUM(AS591:AS594)</f>
        <v>-1308830.54</v>
      </c>
      <c r="BX595" s="153"/>
      <c r="BY595" s="7" t="s">
        <v>1180</v>
      </c>
      <c r="CI595"/>
      <c r="CJ595" s="170"/>
      <c r="CK595" s="208"/>
      <c r="CL595"/>
    </row>
    <row r="596" spans="1:90" x14ac:dyDescent="0.2">
      <c r="AS596" s="156">
        <f>SUM(AS588-AS595)</f>
        <v>2.7399999997578561</v>
      </c>
      <c r="CJ596" s="170"/>
      <c r="CK596" s="208"/>
    </row>
    <row r="597" spans="1:90" x14ac:dyDescent="0.2">
      <c r="B597" s="116" t="s">
        <v>1196</v>
      </c>
      <c r="D597" s="96" t="s">
        <v>1220</v>
      </c>
      <c r="E597" s="96" t="s">
        <v>1221</v>
      </c>
      <c r="BY597" s="116" t="s">
        <v>1196</v>
      </c>
      <c r="CJ597" s="170"/>
      <c r="CK597" s="208"/>
    </row>
    <row r="598" spans="1:90" x14ac:dyDescent="0.2">
      <c r="B598" s="154" t="s">
        <v>1195</v>
      </c>
      <c r="D598" s="23">
        <f>SUM(Balances!W296)</f>
        <v>-1474902</v>
      </c>
      <c r="E598" s="23">
        <f>SUM(L598:AQ598)</f>
        <v>-1474902</v>
      </c>
      <c r="F598" s="23" t="str">
        <f>IF(D598=E598,"Agreed","Error")</f>
        <v>Agreed</v>
      </c>
      <c r="H598" s="23">
        <v>0</v>
      </c>
      <c r="L598" s="23">
        <f>SUM(Balances!P296)</f>
        <v>0</v>
      </c>
      <c r="P598" s="23">
        <f>SUM(Balances!Q296)</f>
        <v>0</v>
      </c>
      <c r="T598" s="23">
        <f>SUM(Balances!R296)</f>
        <v>0</v>
      </c>
      <c r="X598" s="23">
        <f>SUM(Balances!S296)</f>
        <v>0</v>
      </c>
      <c r="AB598" s="23">
        <f>SUM(Balances!T296)</f>
        <v>0</v>
      </c>
      <c r="AJ598" s="23">
        <f>SUM(Balances!V296)</f>
        <v>-7685</v>
      </c>
      <c r="AN598" s="23">
        <f>SUM(Balances!O296)</f>
        <v>-1467217</v>
      </c>
      <c r="BY598" s="154" t="s">
        <v>1195</v>
      </c>
      <c r="CJ598" s="206"/>
      <c r="CK598" s="133">
        <f>SUM(CK592:CK597)</f>
        <v>0</v>
      </c>
    </row>
    <row r="599" spans="1:90" x14ac:dyDescent="0.2">
      <c r="B599" t="s">
        <v>1190</v>
      </c>
      <c r="D599" s="23">
        <f>-SUM(Funding!O297)</f>
        <v>-854024.51000000013</v>
      </c>
      <c r="E599" s="23">
        <f>SUM(L599:AQ599)</f>
        <v>-854024.51</v>
      </c>
      <c r="F599" s="23" t="str">
        <f t="shared" ref="F599:F601" si="255">IF(D599=E599,"Agreed","Error")</f>
        <v>Agreed</v>
      </c>
      <c r="H599" s="152"/>
      <c r="I599" s="158" t="s">
        <v>240</v>
      </c>
      <c r="J599" s="23">
        <f>SUM(D599:D601)</f>
        <v>-1135222.8000000003</v>
      </c>
      <c r="L599" s="23">
        <f>-SUM(Funding!D297)</f>
        <v>0</v>
      </c>
      <c r="P599" s="23">
        <f>-SUM(Funding!E297)</f>
        <v>-230990.56</v>
      </c>
      <c r="T599" s="23">
        <f>-SUM(Funding!F297)</f>
        <v>0</v>
      </c>
      <c r="X599" s="23">
        <f>-SUM(Funding!G297)</f>
        <v>0</v>
      </c>
      <c r="AB599" s="23">
        <f>--SUM(Funding!H297)</f>
        <v>0</v>
      </c>
      <c r="AJ599" s="152"/>
      <c r="AN599" s="23">
        <f>-SUM(Funding!K297)</f>
        <v>-623033.94999999995</v>
      </c>
      <c r="BY599" t="s">
        <v>1190</v>
      </c>
      <c r="CJ599" s="168"/>
      <c r="CK599" s="210"/>
    </row>
    <row r="600" spans="1:90" x14ac:dyDescent="0.2">
      <c r="B600" t="s">
        <v>1191</v>
      </c>
      <c r="D600" s="152">
        <f>'SAP report test'!N1069</f>
        <v>-146400.41</v>
      </c>
      <c r="E600" s="23">
        <f>SUM(H600:AQ600)</f>
        <v>-146400.41</v>
      </c>
      <c r="F600" s="23" t="str">
        <f t="shared" si="255"/>
        <v>Agreed</v>
      </c>
      <c r="H600" s="152">
        <f>SUM(D600)</f>
        <v>-146400.41</v>
      </c>
      <c r="I600" s="158" t="s">
        <v>1207</v>
      </c>
      <c r="J600" s="23">
        <v>0</v>
      </c>
      <c r="AJ600" s="152"/>
      <c r="BY600" t="s">
        <v>1191</v>
      </c>
      <c r="CI600" s="154"/>
      <c r="CJ600" s="170"/>
      <c r="CK600" s="208"/>
    </row>
    <row r="601" spans="1:90" x14ac:dyDescent="0.2">
      <c r="B601" t="s">
        <v>1192</v>
      </c>
      <c r="D601" s="152">
        <f>'SAP report test'!N1068</f>
        <v>-134797.88</v>
      </c>
      <c r="E601" s="23">
        <f>SUM(L601:AQ601)</f>
        <v>-134797.88</v>
      </c>
      <c r="F601" s="23" t="str">
        <f t="shared" si="255"/>
        <v>Agreed</v>
      </c>
      <c r="H601" s="152"/>
      <c r="J601" s="23">
        <f>SUM(J599:J600)</f>
        <v>-1135222.8000000003</v>
      </c>
      <c r="AJ601" s="152">
        <f>SUM(D601)</f>
        <v>-134797.88</v>
      </c>
      <c r="BY601" t="s">
        <v>1192</v>
      </c>
      <c r="CJ601" s="170"/>
      <c r="CK601" s="177"/>
    </row>
    <row r="602" spans="1:90" x14ac:dyDescent="0.2">
      <c r="B602" s="116" t="s">
        <v>117</v>
      </c>
      <c r="D602" s="57">
        <f>SUM(D598:D601)</f>
        <v>-2610124.8000000003</v>
      </c>
      <c r="E602" s="57">
        <f>SUM(E598:E601)</f>
        <v>-2610124.7999999998</v>
      </c>
      <c r="H602" s="23">
        <f>SUM(H598:H601)</f>
        <v>-146400.41</v>
      </c>
      <c r="L602" s="23">
        <f t="shared" ref="L602:AN602" si="256">SUM(L598:L601)</f>
        <v>0</v>
      </c>
      <c r="P602" s="23">
        <f t="shared" si="256"/>
        <v>-230990.56</v>
      </c>
      <c r="T602" s="23">
        <f t="shared" si="256"/>
        <v>0</v>
      </c>
      <c r="X602" s="23">
        <f t="shared" si="256"/>
        <v>0</v>
      </c>
      <c r="AB602" s="23">
        <f t="shared" si="256"/>
        <v>0</v>
      </c>
      <c r="AF602" s="23">
        <f t="shared" si="256"/>
        <v>0</v>
      </c>
      <c r="AJ602" s="23">
        <f t="shared" si="256"/>
        <v>-142482.88</v>
      </c>
      <c r="AN602" s="23">
        <f t="shared" si="256"/>
        <v>-2090250.95</v>
      </c>
      <c r="BY602" s="116" t="s">
        <v>117</v>
      </c>
      <c r="CJ602" s="206"/>
      <c r="CK602" s="133">
        <f>SUM(CK598:CK600)</f>
        <v>0</v>
      </c>
    </row>
    <row r="603" spans="1:90" x14ac:dyDescent="0.2">
      <c r="B603" t="s">
        <v>317</v>
      </c>
      <c r="D603" s="23">
        <f>SUM(D591-D602)</f>
        <v>0</v>
      </c>
      <c r="H603" s="23">
        <f>SUM(H591-H602)</f>
        <v>0</v>
      </c>
      <c r="L603" s="23">
        <f>SUM(L591-L602)</f>
        <v>0</v>
      </c>
      <c r="P603" s="23">
        <f>SUM(P591-P602)</f>
        <v>0</v>
      </c>
      <c r="T603" s="23">
        <f>SUM(T591-T602)</f>
        <v>0</v>
      </c>
      <c r="X603" s="23">
        <f>SUM(X591-X602)</f>
        <v>0</v>
      </c>
      <c r="AB603" s="23">
        <f>SUM(AB591-AB602)</f>
        <v>0</v>
      </c>
      <c r="AF603" s="23">
        <f>SUM(AF591-AF602)</f>
        <v>0</v>
      </c>
      <c r="AJ603" s="23">
        <f>SUM(AJ591-AJ602)</f>
        <v>2.9103830456733704E-11</v>
      </c>
      <c r="AN603" s="23">
        <f>SUM(AN591-AN602)</f>
        <v>-2.3283064365386963E-10</v>
      </c>
      <c r="BY603" t="s">
        <v>317</v>
      </c>
      <c r="CK603" s="130">
        <f>SUM(CK588)</f>
        <v>98351.320000000022</v>
      </c>
    </row>
    <row r="604" spans="1:90" x14ac:dyDescent="0.2">
      <c r="CK604" s="130">
        <f>SUM(CK603-CK602)</f>
        <v>98351.320000000022</v>
      </c>
    </row>
    <row r="607" spans="1:90" x14ac:dyDescent="0.2">
      <c r="B607" t="s">
        <v>1195</v>
      </c>
      <c r="D607" s="23">
        <f>SUM(D598)</f>
        <v>-1474902</v>
      </c>
      <c r="BY607" t="s">
        <v>1195</v>
      </c>
    </row>
    <row r="608" spans="1:90" x14ac:dyDescent="0.2">
      <c r="B608" s="154" t="s">
        <v>1351</v>
      </c>
      <c r="D608" s="23">
        <f>SUM(D599:D601)</f>
        <v>-1135222.8000000003</v>
      </c>
      <c r="BY608" t="s">
        <v>240</v>
      </c>
    </row>
    <row r="609" spans="2:77" x14ac:dyDescent="0.2">
      <c r="B609" t="s">
        <v>703</v>
      </c>
      <c r="D609" s="23">
        <f>SUM(D592)</f>
        <v>1301297</v>
      </c>
      <c r="E609" s="158" t="s">
        <v>1202</v>
      </c>
      <c r="BY609" t="s">
        <v>703</v>
      </c>
    </row>
    <row r="610" spans="2:77" x14ac:dyDescent="0.2">
      <c r="B610" t="s">
        <v>1197</v>
      </c>
      <c r="D610" s="23">
        <f>SUM(D607:D609)</f>
        <v>-1308827.8000000003</v>
      </c>
      <c r="E610" s="23">
        <f>SUM(D610-D607)</f>
        <v>166074.19999999972</v>
      </c>
      <c r="BY610" t="s">
        <v>1197</v>
      </c>
    </row>
    <row r="611" spans="2:77" x14ac:dyDescent="0.2">
      <c r="B611" s="7" t="s">
        <v>1179</v>
      </c>
      <c r="D611" s="57">
        <f>SUM('Balances &amp; Tfrs 25-26'!C14)</f>
        <v>0</v>
      </c>
      <c r="BY611" s="7" t="s">
        <v>1179</v>
      </c>
    </row>
    <row r="612" spans="2:77" x14ac:dyDescent="0.2">
      <c r="B612" s="7" t="s">
        <v>1180</v>
      </c>
      <c r="D612" s="57">
        <f>SUM(D610:D611)</f>
        <v>-1308827.8000000003</v>
      </c>
      <c r="E612" s="23">
        <f>SUM(AU589)</f>
        <v>-1308827.8000000003</v>
      </c>
      <c r="BY612" s="7" t="s">
        <v>1180</v>
      </c>
    </row>
    <row r="615" spans="2:77" x14ac:dyDescent="0.2">
      <c r="B615" s="132" t="s">
        <v>1203</v>
      </c>
      <c r="C615" s="173"/>
      <c r="D615" s="68">
        <f>SUM(D607)-D610</f>
        <v>-166074.19999999972</v>
      </c>
      <c r="BY615" s="154" t="s">
        <v>1203</v>
      </c>
    </row>
    <row r="618" spans="2:77" x14ac:dyDescent="0.2">
      <c r="B618" t="s">
        <v>703</v>
      </c>
      <c r="D618" s="23">
        <f>SUM(D592)</f>
        <v>1301297</v>
      </c>
      <c r="BY618" t="s">
        <v>703</v>
      </c>
    </row>
    <row r="619" spans="2:77" x14ac:dyDescent="0.2">
      <c r="B619" t="s">
        <v>1204</v>
      </c>
      <c r="D619" s="23">
        <f>SUM(D599,D601)</f>
        <v>-988822.39000000013</v>
      </c>
      <c r="BY619" t="s">
        <v>1204</v>
      </c>
    </row>
    <row r="620" spans="2:77" x14ac:dyDescent="0.2">
      <c r="B620" t="s">
        <v>1205</v>
      </c>
      <c r="D620" s="23">
        <f>SUM('SAP report test'!N1087)</f>
        <v>0</v>
      </c>
      <c r="F620" s="23">
        <f>-SUM(D620)</f>
        <v>0</v>
      </c>
      <c r="BY620" t="s">
        <v>1205</v>
      </c>
    </row>
    <row r="621" spans="2:77" x14ac:dyDescent="0.2">
      <c r="D621" s="23">
        <f>SUM(D618:D620)</f>
        <v>312474.60999999987</v>
      </c>
    </row>
    <row r="622" spans="2:77" x14ac:dyDescent="0.2">
      <c r="B622" t="s">
        <v>0</v>
      </c>
      <c r="D622" s="23">
        <f>SUM(D600)</f>
        <v>-146400.41</v>
      </c>
      <c r="BY622" t="s">
        <v>0</v>
      </c>
    </row>
    <row r="623" spans="2:77" x14ac:dyDescent="0.2">
      <c r="B623" t="s">
        <v>1206</v>
      </c>
      <c r="D623" s="23">
        <f>SUM(D621:D622)</f>
        <v>166074.19999999987</v>
      </c>
      <c r="F623" s="23">
        <f>SUM(D623)</f>
        <v>166074.19999999987</v>
      </c>
      <c r="BY623" t="s">
        <v>1206</v>
      </c>
    </row>
    <row r="627" spans="2:6" x14ac:dyDescent="0.2">
      <c r="B627" s="154" t="s">
        <v>1229</v>
      </c>
      <c r="D627" s="23">
        <f>SUM(D607)</f>
        <v>-1474902</v>
      </c>
      <c r="F627" s="23">
        <v>56410</v>
      </c>
    </row>
    <row r="628" spans="2:6" x14ac:dyDescent="0.2">
      <c r="B628" s="154" t="s">
        <v>1230</v>
      </c>
      <c r="D628" s="23">
        <f>SUM(D612)</f>
        <v>-1308827.8000000003</v>
      </c>
    </row>
    <row r="629" spans="2:6" x14ac:dyDescent="0.2">
      <c r="B629" s="154" t="s">
        <v>1228</v>
      </c>
      <c r="D629" s="23">
        <f>SUM(D627-D628)</f>
        <v>-166074.19999999972</v>
      </c>
      <c r="F629" s="23">
        <f>SUM(F618:F628)</f>
        <v>222484.19999999987</v>
      </c>
    </row>
    <row r="630" spans="2:6" x14ac:dyDescent="0.2">
      <c r="F630" s="23">
        <f>SUM(F629,D629)</f>
        <v>56410.000000000146</v>
      </c>
    </row>
    <row r="633" spans="2:6" x14ac:dyDescent="0.2">
      <c r="B633" s="154" t="s">
        <v>1233</v>
      </c>
      <c r="D633" s="23">
        <f>SUM(D621)</f>
        <v>312474.60999999987</v>
      </c>
    </row>
    <row r="634" spans="2:6" x14ac:dyDescent="0.2">
      <c r="B634" s="154" t="s">
        <v>1234</v>
      </c>
    </row>
    <row r="635" spans="2:6" x14ac:dyDescent="0.2">
      <c r="B635" s="154" t="s">
        <v>0</v>
      </c>
      <c r="D635" s="23">
        <f>SUM(D622)</f>
        <v>-146400.41</v>
      </c>
    </row>
    <row r="636" spans="2:6" x14ac:dyDescent="0.2">
      <c r="B636" s="154" t="s">
        <v>1182</v>
      </c>
      <c r="D636" s="23">
        <f>SUM(D601)</f>
        <v>-134797.88</v>
      </c>
    </row>
    <row r="637" spans="2:6" x14ac:dyDescent="0.2">
      <c r="B637" s="154" t="s">
        <v>1235</v>
      </c>
      <c r="D637" s="23">
        <f>SUM(D633:D636)</f>
        <v>31276.319999999861</v>
      </c>
    </row>
  </sheetData>
  <mergeCells count="2">
    <mergeCell ref="AW1:BH1"/>
    <mergeCell ref="BJ1:BU1"/>
  </mergeCells>
  <phoneticPr fontId="7" type="noConversion"/>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filterMode="1"/>
  <dimension ref="A1:S1093"/>
  <sheetViews>
    <sheetView workbookViewId="0">
      <selection activeCell="E317" sqref="E317:E319"/>
    </sheetView>
  </sheetViews>
  <sheetFormatPr defaultColWidth="9.140625" defaultRowHeight="12.75" x14ac:dyDescent="0.2"/>
  <cols>
    <col min="1" max="1" width="9.85546875" style="54" customWidth="1"/>
    <col min="2" max="2" width="12.85546875" style="54" customWidth="1"/>
    <col min="3" max="3" width="23.42578125" style="54" bestFit="1" customWidth="1"/>
    <col min="4" max="4" width="16.140625" style="150" bestFit="1" customWidth="1"/>
    <col min="5" max="5" width="15.28515625" style="292" customWidth="1"/>
    <col min="6" max="6" width="17" style="54" customWidth="1"/>
    <col min="7" max="7" width="14.42578125" style="54" customWidth="1"/>
    <col min="8" max="8" width="8.140625" style="54" customWidth="1"/>
    <col min="9" max="9" width="30.7109375" style="54" customWidth="1"/>
    <col min="10" max="10" width="12" style="54" bestFit="1" customWidth="1"/>
    <col min="11" max="11" width="12.7109375" style="54" bestFit="1" customWidth="1"/>
    <col min="12" max="12" width="46" style="54" customWidth="1"/>
    <col min="13" max="13" width="11.28515625" style="54" customWidth="1"/>
    <col min="14" max="14" width="18.7109375" style="54" customWidth="1"/>
    <col min="15" max="15" width="11.140625" style="54" bestFit="1" customWidth="1"/>
    <col min="16" max="16" width="17.5703125" style="54" customWidth="1"/>
    <col min="17" max="17" width="23" style="54" customWidth="1"/>
    <col min="18" max="18" width="13.85546875" style="108" customWidth="1"/>
    <col min="19" max="19" width="9.140625" style="54" customWidth="1"/>
    <col min="20" max="20" width="9.140625" style="54"/>
    <col min="21" max="21" width="11" style="54" customWidth="1"/>
    <col min="22" max="16384" width="9.140625" style="54"/>
  </cols>
  <sheetData>
    <row r="1" spans="1:17" s="116" customFormat="1" x14ac:dyDescent="0.2">
      <c r="A1" s="116" t="s">
        <v>93</v>
      </c>
      <c r="B1" s="116" t="s">
        <v>1225</v>
      </c>
      <c r="C1" s="116" t="s">
        <v>93</v>
      </c>
      <c r="E1" s="242" t="s">
        <v>1259</v>
      </c>
      <c r="F1" s="116" t="s">
        <v>1260</v>
      </c>
      <c r="G1" s="116" t="s">
        <v>1261</v>
      </c>
      <c r="I1" s="116" t="s">
        <v>1262</v>
      </c>
      <c r="K1" s="116" t="s">
        <v>1263</v>
      </c>
      <c r="N1" s="116" t="s">
        <v>1264</v>
      </c>
      <c r="P1" s="243"/>
      <c r="Q1" s="167"/>
    </row>
    <row r="2" spans="1:17" s="211" customFormat="1" hidden="1" x14ac:dyDescent="0.2">
      <c r="B2" s="212"/>
      <c r="C2" s="212"/>
      <c r="D2" s="212"/>
      <c r="E2" s="291"/>
      <c r="F2" s="212"/>
      <c r="G2" s="212"/>
      <c r="H2" s="212"/>
      <c r="I2" s="212"/>
      <c r="J2" s="212"/>
      <c r="K2" s="212"/>
      <c r="L2" s="212"/>
      <c r="M2" s="212"/>
      <c r="N2" s="214"/>
      <c r="O2" s="213"/>
      <c r="P2" s="213"/>
    </row>
    <row r="3" spans="1:17" s="211" customFormat="1" hidden="1" x14ac:dyDescent="0.2">
      <c r="B3" s="212">
        <v>10</v>
      </c>
      <c r="C3" s="212" t="s">
        <v>1273</v>
      </c>
      <c r="D3" s="212" t="s">
        <v>113</v>
      </c>
      <c r="E3" s="291" t="s">
        <v>1277</v>
      </c>
      <c r="F3" s="212" t="s">
        <v>1274</v>
      </c>
      <c r="G3" s="212" t="s">
        <v>1250</v>
      </c>
      <c r="H3" s="212" t="s">
        <v>1219</v>
      </c>
      <c r="I3" s="212" t="s">
        <v>1275</v>
      </c>
      <c r="J3" s="212" t="s">
        <v>1276</v>
      </c>
      <c r="K3" s="212">
        <v>42915</v>
      </c>
      <c r="L3" s="212">
        <v>42915</v>
      </c>
      <c r="M3" s="212"/>
      <c r="N3" s="214"/>
      <c r="O3" s="213"/>
      <c r="P3" s="213"/>
    </row>
    <row r="4" spans="1:17" s="211" customFormat="1" hidden="1" x14ac:dyDescent="0.2">
      <c r="B4" s="212"/>
      <c r="C4" s="212"/>
      <c r="D4" s="212"/>
      <c r="E4" s="291"/>
      <c r="F4" s="212"/>
      <c r="G4" s="212"/>
      <c r="H4" s="212"/>
      <c r="I4" s="212"/>
      <c r="J4" s="212"/>
      <c r="K4" s="212"/>
      <c r="L4" s="212"/>
      <c r="M4" s="212"/>
      <c r="N4" s="214"/>
      <c r="O4" s="213"/>
      <c r="P4" s="213"/>
    </row>
    <row r="5" spans="1:17" customFormat="1" hidden="1" x14ac:dyDescent="0.2">
      <c r="A5" s="198"/>
      <c r="B5" s="198"/>
      <c r="C5" s="198"/>
      <c r="D5" s="198"/>
      <c r="E5" s="261"/>
      <c r="F5" s="198"/>
      <c r="G5" s="198"/>
      <c r="H5" s="198"/>
      <c r="I5" s="198"/>
      <c r="J5" s="198"/>
      <c r="K5" s="198"/>
      <c r="L5" s="198"/>
      <c r="M5" s="203"/>
      <c r="N5" s="151"/>
      <c r="O5" s="198"/>
    </row>
    <row r="6" spans="1:17" customFormat="1" hidden="1" x14ac:dyDescent="0.2">
      <c r="A6" s="198"/>
      <c r="B6" s="198"/>
      <c r="C6" s="198"/>
      <c r="D6" s="198"/>
      <c r="E6" s="261"/>
      <c r="F6" s="198"/>
      <c r="G6" s="198"/>
      <c r="H6" s="198"/>
      <c r="I6" s="198"/>
      <c r="J6" s="198"/>
      <c r="K6" s="198"/>
      <c r="L6" s="198"/>
      <c r="M6" s="203"/>
      <c r="N6" s="151"/>
      <c r="O6" s="198"/>
    </row>
    <row r="7" spans="1:17" customFormat="1" hidden="1" x14ac:dyDescent="0.2">
      <c r="A7" s="198"/>
      <c r="B7" s="198"/>
      <c r="C7" s="198"/>
      <c r="D7" s="198"/>
      <c r="E7" s="261"/>
      <c r="F7" s="198"/>
      <c r="G7" s="198"/>
      <c r="H7" s="198"/>
      <c r="I7" s="198"/>
      <c r="J7" s="198"/>
      <c r="K7" s="198"/>
      <c r="L7" s="198"/>
      <c r="M7" s="203"/>
      <c r="N7" s="151"/>
      <c r="O7" s="198"/>
    </row>
    <row r="8" spans="1:17" customFormat="1" hidden="1" x14ac:dyDescent="0.2">
      <c r="A8" s="198"/>
      <c r="B8" s="198"/>
      <c r="C8" s="198"/>
      <c r="D8" s="198"/>
      <c r="E8" s="261"/>
      <c r="F8" s="198"/>
      <c r="G8" s="198"/>
      <c r="H8" s="198"/>
      <c r="I8" s="198"/>
      <c r="J8" s="198"/>
      <c r="K8" s="198"/>
      <c r="L8" s="198"/>
      <c r="M8" s="203"/>
      <c r="N8" s="151"/>
      <c r="O8" s="198"/>
    </row>
    <row r="9" spans="1:17" s="211" customFormat="1" hidden="1" x14ac:dyDescent="0.2">
      <c r="B9" s="212"/>
      <c r="C9" s="212"/>
      <c r="D9" s="212"/>
      <c r="E9" s="291"/>
      <c r="F9" s="212"/>
      <c r="G9" s="212"/>
      <c r="H9" s="212"/>
      <c r="I9" s="212"/>
      <c r="J9" s="212"/>
      <c r="K9" s="212"/>
      <c r="L9" s="212"/>
      <c r="M9" s="212"/>
      <c r="N9" s="214"/>
      <c r="O9" s="213"/>
      <c r="P9" s="213"/>
    </row>
    <row r="10" spans="1:17" customFormat="1" hidden="1" x14ac:dyDescent="0.2">
      <c r="A10" s="260"/>
      <c r="B10" s="260"/>
      <c r="E10" s="261"/>
      <c r="F10" s="261"/>
      <c r="G10" s="261"/>
      <c r="N10" s="151"/>
      <c r="O10" s="203"/>
    </row>
    <row r="11" spans="1:17" customFormat="1" hidden="1" x14ac:dyDescent="0.2">
      <c r="A11">
        <v>3262</v>
      </c>
      <c r="B11">
        <v>80</v>
      </c>
      <c r="C11" s="198" t="s">
        <v>1308</v>
      </c>
      <c r="D11" s="198" t="s">
        <v>113</v>
      </c>
      <c r="E11" s="198" t="s">
        <v>1277</v>
      </c>
      <c r="F11" s="198" t="s">
        <v>1338</v>
      </c>
      <c r="G11" s="198" t="s">
        <v>1250</v>
      </c>
      <c r="H11" s="198" t="s">
        <v>1339</v>
      </c>
      <c r="I11" s="198" t="s">
        <v>1340</v>
      </c>
      <c r="J11" s="198" t="s">
        <v>1338</v>
      </c>
      <c r="K11" s="198" t="s">
        <v>1341</v>
      </c>
      <c r="L11" s="198" t="s">
        <v>1342</v>
      </c>
      <c r="M11" s="203">
        <v>44866</v>
      </c>
      <c r="N11" s="151">
        <v>0</v>
      </c>
    </row>
    <row r="12" spans="1:17" customFormat="1" hidden="1" x14ac:dyDescent="0.2">
      <c r="C12" s="198"/>
      <c r="D12" s="198"/>
      <c r="E12" s="198"/>
      <c r="F12" s="198"/>
      <c r="G12" s="198"/>
      <c r="H12" s="198"/>
      <c r="I12" s="198"/>
      <c r="J12" s="198"/>
      <c r="K12" s="198"/>
      <c r="L12" s="198"/>
      <c r="M12" s="203"/>
      <c r="N12" s="151"/>
    </row>
    <row r="13" spans="1:17" s="353" customFormat="1" ht="15" hidden="1" x14ac:dyDescent="0.2">
      <c r="A13" s="350">
        <v>2354</v>
      </c>
      <c r="B13" s="350">
        <v>80</v>
      </c>
      <c r="C13" s="350" t="s">
        <v>2248</v>
      </c>
      <c r="D13" s="350" t="s">
        <v>113</v>
      </c>
      <c r="E13" s="350" t="s">
        <v>1277</v>
      </c>
      <c r="F13" s="350" t="s">
        <v>1412</v>
      </c>
      <c r="G13" s="350" t="s">
        <v>1250</v>
      </c>
      <c r="H13" s="350"/>
      <c r="I13" s="350" t="s">
        <v>1413</v>
      </c>
      <c r="J13" s="350" t="s">
        <v>1412</v>
      </c>
      <c r="K13" s="350" t="s">
        <v>1185</v>
      </c>
      <c r="L13" s="350" t="s">
        <v>1414</v>
      </c>
      <c r="M13" s="351">
        <v>45818</v>
      </c>
      <c r="N13" s="352">
        <v>1593.22</v>
      </c>
    </row>
    <row r="14" spans="1:17" s="353" customFormat="1" ht="15" hidden="1" x14ac:dyDescent="0.2">
      <c r="A14" s="350">
        <v>2354</v>
      </c>
      <c r="B14" s="350">
        <v>80</v>
      </c>
      <c r="C14" s="350" t="s">
        <v>2248</v>
      </c>
      <c r="D14" s="350" t="s">
        <v>113</v>
      </c>
      <c r="E14" s="350" t="s">
        <v>1277</v>
      </c>
      <c r="F14" s="350" t="s">
        <v>1415</v>
      </c>
      <c r="G14" s="350" t="s">
        <v>1250</v>
      </c>
      <c r="H14" s="350"/>
      <c r="I14" s="350" t="s">
        <v>1416</v>
      </c>
      <c r="J14" s="350" t="s">
        <v>1415</v>
      </c>
      <c r="K14" s="350" t="s">
        <v>1185</v>
      </c>
      <c r="L14" s="350" t="s">
        <v>1417</v>
      </c>
      <c r="M14" s="351">
        <v>45846</v>
      </c>
      <c r="N14" s="352">
        <v>3717.5</v>
      </c>
    </row>
    <row r="15" spans="1:17" s="353" customFormat="1" ht="15" hidden="1" x14ac:dyDescent="0.2">
      <c r="A15" s="350">
        <v>2354</v>
      </c>
      <c r="B15" s="350">
        <v>80</v>
      </c>
      <c r="C15" s="350" t="s">
        <v>2248</v>
      </c>
      <c r="D15" s="350" t="s">
        <v>113</v>
      </c>
      <c r="E15" s="350" t="s">
        <v>1277</v>
      </c>
      <c r="F15" s="350" t="s">
        <v>1418</v>
      </c>
      <c r="G15" s="350" t="s">
        <v>1250</v>
      </c>
      <c r="H15" s="350"/>
      <c r="I15" s="350" t="s">
        <v>1419</v>
      </c>
      <c r="J15" s="350" t="s">
        <v>1418</v>
      </c>
      <c r="K15" s="350" t="s">
        <v>1185</v>
      </c>
      <c r="L15" s="350" t="s">
        <v>1420</v>
      </c>
      <c r="M15" s="351">
        <v>45853</v>
      </c>
      <c r="N15" s="352">
        <v>2250</v>
      </c>
    </row>
    <row r="16" spans="1:17" s="353" customFormat="1" ht="15" hidden="1" x14ac:dyDescent="0.2">
      <c r="A16" s="350">
        <v>2354</v>
      </c>
      <c r="B16" s="350">
        <v>80</v>
      </c>
      <c r="C16" s="350" t="s">
        <v>2248</v>
      </c>
      <c r="D16" s="350" t="s">
        <v>113</v>
      </c>
      <c r="E16" s="350" t="s">
        <v>1277</v>
      </c>
      <c r="F16" s="350" t="s">
        <v>1421</v>
      </c>
      <c r="G16" s="350" t="s">
        <v>1250</v>
      </c>
      <c r="H16" s="350"/>
      <c r="I16" s="350" t="s">
        <v>1422</v>
      </c>
      <c r="J16" s="350" t="s">
        <v>1421</v>
      </c>
      <c r="K16" s="350" t="s">
        <v>1185</v>
      </c>
      <c r="L16" s="350" t="s">
        <v>1423</v>
      </c>
      <c r="M16" s="351">
        <v>46056</v>
      </c>
      <c r="N16" s="352">
        <v>13925</v>
      </c>
    </row>
    <row r="17" spans="1:14" s="353" customFormat="1" ht="15" hidden="1" x14ac:dyDescent="0.2">
      <c r="A17" s="350">
        <v>2354</v>
      </c>
      <c r="B17" s="350">
        <v>80</v>
      </c>
      <c r="C17" s="350" t="s">
        <v>2248</v>
      </c>
      <c r="D17" s="350" t="s">
        <v>113</v>
      </c>
      <c r="E17" s="350" t="s">
        <v>1277</v>
      </c>
      <c r="F17" s="350" t="s">
        <v>1424</v>
      </c>
      <c r="G17" s="350" t="s">
        <v>1249</v>
      </c>
      <c r="H17" s="350"/>
      <c r="I17" s="350" t="s">
        <v>1425</v>
      </c>
      <c r="J17" s="350" t="s">
        <v>1424</v>
      </c>
      <c r="K17" s="350" t="s">
        <v>1219</v>
      </c>
      <c r="L17" s="350" t="s">
        <v>1185</v>
      </c>
      <c r="M17" s="351">
        <v>46078</v>
      </c>
      <c r="N17" s="354">
        <v>-6000</v>
      </c>
    </row>
    <row r="18" spans="1:14" s="353" customFormat="1" ht="15" hidden="1" x14ac:dyDescent="0.2">
      <c r="A18" s="350">
        <v>3122</v>
      </c>
      <c r="B18" s="350">
        <v>80</v>
      </c>
      <c r="C18" s="350" t="s">
        <v>2249</v>
      </c>
      <c r="D18" s="350" t="s">
        <v>114</v>
      </c>
      <c r="E18" s="350" t="s">
        <v>1303</v>
      </c>
      <c r="F18" s="350" t="s">
        <v>1426</v>
      </c>
      <c r="G18" s="350" t="s">
        <v>1250</v>
      </c>
      <c r="H18" s="350"/>
      <c r="I18" s="350" t="s">
        <v>1427</v>
      </c>
      <c r="J18" s="350" t="s">
        <v>1426</v>
      </c>
      <c r="K18" s="350" t="s">
        <v>1185</v>
      </c>
      <c r="L18" s="350" t="s">
        <v>1428</v>
      </c>
      <c r="M18" s="351">
        <v>45748</v>
      </c>
      <c r="N18" s="352">
        <v>375</v>
      </c>
    </row>
    <row r="19" spans="1:14" s="353" customFormat="1" ht="15" hidden="1" x14ac:dyDescent="0.2">
      <c r="A19" s="350">
        <v>3044</v>
      </c>
      <c r="B19" s="350">
        <v>80</v>
      </c>
      <c r="C19" s="350" t="s">
        <v>2250</v>
      </c>
      <c r="D19" s="350" t="s">
        <v>114</v>
      </c>
      <c r="E19" s="350" t="s">
        <v>1303</v>
      </c>
      <c r="F19" s="350" t="s">
        <v>1429</v>
      </c>
      <c r="G19" s="350" t="s">
        <v>1250</v>
      </c>
      <c r="H19" s="350"/>
      <c r="I19" s="350" t="s">
        <v>1430</v>
      </c>
      <c r="J19" s="350" t="s">
        <v>1429</v>
      </c>
      <c r="K19" s="350" t="s">
        <v>1185</v>
      </c>
      <c r="L19" s="350" t="s">
        <v>1431</v>
      </c>
      <c r="M19" s="351">
        <v>45748</v>
      </c>
      <c r="N19" s="352">
        <v>1218.27</v>
      </c>
    </row>
    <row r="20" spans="1:14" s="353" customFormat="1" ht="15" hidden="1" x14ac:dyDescent="0.2">
      <c r="A20" s="350">
        <v>3188</v>
      </c>
      <c r="B20" s="350">
        <v>80</v>
      </c>
      <c r="C20" s="350" t="s">
        <v>2251</v>
      </c>
      <c r="D20" s="350" t="s">
        <v>114</v>
      </c>
      <c r="E20" s="350" t="s">
        <v>1303</v>
      </c>
      <c r="F20" s="350" t="s">
        <v>1432</v>
      </c>
      <c r="G20" s="350" t="s">
        <v>1250</v>
      </c>
      <c r="H20" s="350"/>
      <c r="I20" s="350" t="s">
        <v>1433</v>
      </c>
      <c r="J20" s="350" t="s">
        <v>1432</v>
      </c>
      <c r="K20" s="350" t="s">
        <v>1185</v>
      </c>
      <c r="L20" s="350" t="s">
        <v>1434</v>
      </c>
      <c r="M20" s="351">
        <v>45749</v>
      </c>
      <c r="N20" s="352">
        <v>2000</v>
      </c>
    </row>
    <row r="21" spans="1:14" s="353" customFormat="1" ht="15" hidden="1" x14ac:dyDescent="0.2">
      <c r="A21" s="350">
        <v>3122</v>
      </c>
      <c r="B21" s="350">
        <v>80</v>
      </c>
      <c r="C21" s="350" t="s">
        <v>2249</v>
      </c>
      <c r="D21" s="350" t="s">
        <v>114</v>
      </c>
      <c r="E21" s="350" t="s">
        <v>1303</v>
      </c>
      <c r="F21" s="350" t="s">
        <v>1435</v>
      </c>
      <c r="G21" s="350" t="s">
        <v>1250</v>
      </c>
      <c r="H21" s="350"/>
      <c r="I21" s="350" t="s">
        <v>1436</v>
      </c>
      <c r="J21" s="350" t="s">
        <v>1435</v>
      </c>
      <c r="K21" s="350" t="s">
        <v>1185</v>
      </c>
      <c r="L21" s="350" t="s">
        <v>1437</v>
      </c>
      <c r="M21" s="351">
        <v>45750</v>
      </c>
      <c r="N21" s="352">
        <v>650</v>
      </c>
    </row>
    <row r="22" spans="1:14" s="353" customFormat="1" ht="15" hidden="1" x14ac:dyDescent="0.2">
      <c r="A22" s="350">
        <v>2610</v>
      </c>
      <c r="B22" s="350">
        <v>80</v>
      </c>
      <c r="C22" s="350" t="s">
        <v>2252</v>
      </c>
      <c r="D22" s="350" t="s">
        <v>114</v>
      </c>
      <c r="E22" s="350" t="s">
        <v>1303</v>
      </c>
      <c r="F22" s="350" t="s">
        <v>1438</v>
      </c>
      <c r="G22" s="350" t="s">
        <v>1249</v>
      </c>
      <c r="H22" s="350"/>
      <c r="I22" s="350" t="s">
        <v>1439</v>
      </c>
      <c r="J22" s="350" t="s">
        <v>1438</v>
      </c>
      <c r="K22" s="350" t="s">
        <v>2253</v>
      </c>
      <c r="L22" s="350" t="s">
        <v>1185</v>
      </c>
      <c r="M22" s="351">
        <v>45751</v>
      </c>
      <c r="N22" s="352">
        <v>2772</v>
      </c>
    </row>
    <row r="23" spans="1:14" s="353" customFormat="1" ht="15" hidden="1" x14ac:dyDescent="0.2">
      <c r="A23" s="350">
        <v>2591</v>
      </c>
      <c r="B23" s="350">
        <v>80</v>
      </c>
      <c r="C23" s="350" t="s">
        <v>2254</v>
      </c>
      <c r="D23" s="350" t="s">
        <v>114</v>
      </c>
      <c r="E23" s="350" t="s">
        <v>1303</v>
      </c>
      <c r="F23" s="350" t="s">
        <v>1440</v>
      </c>
      <c r="G23" s="350" t="s">
        <v>1250</v>
      </c>
      <c r="H23" s="350"/>
      <c r="I23" s="350" t="s">
        <v>1441</v>
      </c>
      <c r="J23" s="350" t="s">
        <v>1440</v>
      </c>
      <c r="K23" s="350" t="s">
        <v>1185</v>
      </c>
      <c r="L23" s="350" t="s">
        <v>1442</v>
      </c>
      <c r="M23" s="351">
        <v>45754</v>
      </c>
      <c r="N23" s="352">
        <v>3510</v>
      </c>
    </row>
    <row r="24" spans="1:14" s="353" customFormat="1" ht="15" hidden="1" x14ac:dyDescent="0.2">
      <c r="A24" s="350">
        <v>3240</v>
      </c>
      <c r="B24" s="350">
        <v>80</v>
      </c>
      <c r="C24" s="350" t="s">
        <v>2255</v>
      </c>
      <c r="D24" s="350" t="s">
        <v>114</v>
      </c>
      <c r="E24" s="350" t="s">
        <v>1303</v>
      </c>
      <c r="F24" s="350" t="s">
        <v>1443</v>
      </c>
      <c r="G24" s="350" t="s">
        <v>1250</v>
      </c>
      <c r="H24" s="350"/>
      <c r="I24" s="350" t="s">
        <v>1444</v>
      </c>
      <c r="J24" s="350" t="s">
        <v>1443</v>
      </c>
      <c r="K24" s="350" t="s">
        <v>1185</v>
      </c>
      <c r="L24" s="350" t="s">
        <v>1445</v>
      </c>
      <c r="M24" s="351">
        <v>45770</v>
      </c>
      <c r="N24" s="352">
        <v>6775</v>
      </c>
    </row>
    <row r="25" spans="1:14" s="353" customFormat="1" ht="15" hidden="1" x14ac:dyDescent="0.2">
      <c r="A25" s="350">
        <v>2608</v>
      </c>
      <c r="B25" s="350">
        <v>60</v>
      </c>
      <c r="C25" s="350" t="s">
        <v>2256</v>
      </c>
      <c r="D25" s="350" t="s">
        <v>114</v>
      </c>
      <c r="E25" s="350" t="s">
        <v>1303</v>
      </c>
      <c r="F25" s="350" t="s">
        <v>1446</v>
      </c>
      <c r="G25" s="350" t="s">
        <v>1250</v>
      </c>
      <c r="H25" s="350"/>
      <c r="I25" s="350" t="s">
        <v>1447</v>
      </c>
      <c r="J25" s="350" t="s">
        <v>1446</v>
      </c>
      <c r="K25" s="350" t="s">
        <v>1185</v>
      </c>
      <c r="L25" s="350" t="s">
        <v>1448</v>
      </c>
      <c r="M25" s="351">
        <v>45770</v>
      </c>
      <c r="N25" s="352">
        <v>38000</v>
      </c>
    </row>
    <row r="26" spans="1:14" s="353" customFormat="1" ht="15" hidden="1" x14ac:dyDescent="0.2">
      <c r="A26" s="350">
        <v>2608</v>
      </c>
      <c r="B26" s="350">
        <v>60</v>
      </c>
      <c r="C26" s="350" t="s">
        <v>2256</v>
      </c>
      <c r="D26" s="350" t="s">
        <v>114</v>
      </c>
      <c r="E26" s="350" t="s">
        <v>1303</v>
      </c>
      <c r="F26" s="350" t="s">
        <v>1449</v>
      </c>
      <c r="G26" s="350" t="s">
        <v>1250</v>
      </c>
      <c r="H26" s="350"/>
      <c r="I26" s="350" t="s">
        <v>1447</v>
      </c>
      <c r="J26" s="350" t="s">
        <v>1449</v>
      </c>
      <c r="K26" s="350" t="s">
        <v>1185</v>
      </c>
      <c r="L26" s="350" t="s">
        <v>1448</v>
      </c>
      <c r="M26" s="351">
        <v>45770</v>
      </c>
      <c r="N26" s="352">
        <v>1190</v>
      </c>
    </row>
    <row r="27" spans="1:14" s="353" customFormat="1" ht="15" hidden="1" x14ac:dyDescent="0.2">
      <c r="A27" s="350">
        <v>3145</v>
      </c>
      <c r="B27" s="350">
        <v>80</v>
      </c>
      <c r="C27" s="350" t="s">
        <v>2257</v>
      </c>
      <c r="D27" s="350" t="s">
        <v>114</v>
      </c>
      <c r="E27" s="350" t="s">
        <v>1303</v>
      </c>
      <c r="F27" s="350" t="s">
        <v>1450</v>
      </c>
      <c r="G27" s="350" t="s">
        <v>1250</v>
      </c>
      <c r="H27" s="350"/>
      <c r="I27" s="350" t="s">
        <v>1451</v>
      </c>
      <c r="J27" s="350" t="s">
        <v>1450</v>
      </c>
      <c r="K27" s="350" t="s">
        <v>1185</v>
      </c>
      <c r="L27" s="350" t="s">
        <v>1452</v>
      </c>
      <c r="M27" s="351">
        <v>45777</v>
      </c>
      <c r="N27" s="352">
        <v>16881.919999999998</v>
      </c>
    </row>
    <row r="28" spans="1:14" s="353" customFormat="1" ht="15" hidden="1" x14ac:dyDescent="0.2">
      <c r="A28" s="350">
        <v>2610</v>
      </c>
      <c r="B28" s="350">
        <v>80</v>
      </c>
      <c r="C28" s="350" t="s">
        <v>2252</v>
      </c>
      <c r="D28" s="350" t="s">
        <v>114</v>
      </c>
      <c r="E28" s="350" t="s">
        <v>1303</v>
      </c>
      <c r="F28" s="350" t="s">
        <v>1453</v>
      </c>
      <c r="G28" s="350" t="s">
        <v>1250</v>
      </c>
      <c r="H28" s="350"/>
      <c r="I28" s="350" t="s">
        <v>1454</v>
      </c>
      <c r="J28" s="350" t="s">
        <v>1453</v>
      </c>
      <c r="K28" s="350" t="s">
        <v>1185</v>
      </c>
      <c r="L28" s="350" t="s">
        <v>1455</v>
      </c>
      <c r="M28" s="351">
        <v>45778</v>
      </c>
      <c r="N28" s="352">
        <v>2200</v>
      </c>
    </row>
    <row r="29" spans="1:14" s="353" customFormat="1" ht="15" hidden="1" x14ac:dyDescent="0.2">
      <c r="A29" s="350">
        <v>3122</v>
      </c>
      <c r="B29" s="350">
        <v>80</v>
      </c>
      <c r="C29" s="350" t="s">
        <v>2249</v>
      </c>
      <c r="D29" s="350" t="s">
        <v>114</v>
      </c>
      <c r="E29" s="350" t="s">
        <v>1303</v>
      </c>
      <c r="F29" s="350" t="s">
        <v>1456</v>
      </c>
      <c r="G29" s="350" t="s">
        <v>1250</v>
      </c>
      <c r="H29" s="350"/>
      <c r="I29" s="350" t="s">
        <v>1457</v>
      </c>
      <c r="J29" s="350" t="s">
        <v>1456</v>
      </c>
      <c r="K29" s="350" t="s">
        <v>1185</v>
      </c>
      <c r="L29" s="350" t="s">
        <v>1458</v>
      </c>
      <c r="M29" s="351">
        <v>45778</v>
      </c>
      <c r="N29" s="352">
        <v>85</v>
      </c>
    </row>
    <row r="30" spans="1:14" s="353" customFormat="1" ht="15" hidden="1" x14ac:dyDescent="0.2">
      <c r="A30" s="350">
        <v>1019</v>
      </c>
      <c r="B30" s="350">
        <v>80</v>
      </c>
      <c r="C30" s="350" t="s">
        <v>2258</v>
      </c>
      <c r="D30" s="350" t="s">
        <v>114</v>
      </c>
      <c r="E30" s="350" t="s">
        <v>1303</v>
      </c>
      <c r="F30" s="350" t="s">
        <v>1459</v>
      </c>
      <c r="G30" s="350" t="s">
        <v>1250</v>
      </c>
      <c r="H30" s="350"/>
      <c r="I30" s="350" t="s">
        <v>1460</v>
      </c>
      <c r="J30" s="350" t="s">
        <v>1459</v>
      </c>
      <c r="K30" s="350" t="s">
        <v>1185</v>
      </c>
      <c r="L30" s="350" t="s">
        <v>1461</v>
      </c>
      <c r="M30" s="351">
        <v>45778</v>
      </c>
      <c r="N30" s="352">
        <v>2457</v>
      </c>
    </row>
    <row r="31" spans="1:14" s="353" customFormat="1" ht="15" hidden="1" x14ac:dyDescent="0.2">
      <c r="A31" s="350">
        <v>1019</v>
      </c>
      <c r="B31" s="350">
        <v>80</v>
      </c>
      <c r="C31" s="350" t="s">
        <v>2258</v>
      </c>
      <c r="D31" s="350" t="s">
        <v>114</v>
      </c>
      <c r="E31" s="350" t="s">
        <v>1303</v>
      </c>
      <c r="F31" s="350" t="s">
        <v>1462</v>
      </c>
      <c r="G31" s="350" t="s">
        <v>1250</v>
      </c>
      <c r="H31" s="350"/>
      <c r="I31" s="350" t="s">
        <v>1463</v>
      </c>
      <c r="J31" s="350" t="s">
        <v>1462</v>
      </c>
      <c r="K31" s="350" t="s">
        <v>1185</v>
      </c>
      <c r="L31" s="350" t="s">
        <v>1464</v>
      </c>
      <c r="M31" s="351">
        <v>45778</v>
      </c>
      <c r="N31" s="352">
        <v>2060</v>
      </c>
    </row>
    <row r="32" spans="1:14" s="353" customFormat="1" ht="15" hidden="1" x14ac:dyDescent="0.2">
      <c r="A32" s="350">
        <v>7010</v>
      </c>
      <c r="B32" s="350">
        <v>80</v>
      </c>
      <c r="C32" s="350" t="s">
        <v>2259</v>
      </c>
      <c r="D32" s="350" t="s">
        <v>114</v>
      </c>
      <c r="E32" s="350" t="s">
        <v>1303</v>
      </c>
      <c r="F32" s="350" t="s">
        <v>1465</v>
      </c>
      <c r="G32" s="350" t="s">
        <v>1250</v>
      </c>
      <c r="H32" s="350"/>
      <c r="I32" s="350" t="s">
        <v>1466</v>
      </c>
      <c r="J32" s="350" t="s">
        <v>1465</v>
      </c>
      <c r="K32" s="350" t="s">
        <v>1185</v>
      </c>
      <c r="L32" s="350" t="s">
        <v>1467</v>
      </c>
      <c r="M32" s="351">
        <v>45778</v>
      </c>
      <c r="N32" s="352">
        <v>7054.4</v>
      </c>
    </row>
    <row r="33" spans="1:14" s="353" customFormat="1" ht="15" hidden="1" x14ac:dyDescent="0.2">
      <c r="A33" s="350">
        <v>2591</v>
      </c>
      <c r="B33" s="350">
        <v>80</v>
      </c>
      <c r="C33" s="350" t="s">
        <v>2254</v>
      </c>
      <c r="D33" s="350" t="s">
        <v>114</v>
      </c>
      <c r="E33" s="350" t="s">
        <v>1303</v>
      </c>
      <c r="F33" s="350" t="s">
        <v>1468</v>
      </c>
      <c r="G33" s="350" t="s">
        <v>1250</v>
      </c>
      <c r="H33" s="350"/>
      <c r="I33" s="350" t="s">
        <v>1469</v>
      </c>
      <c r="J33" s="350" t="s">
        <v>1468</v>
      </c>
      <c r="K33" s="350" t="s">
        <v>1185</v>
      </c>
      <c r="L33" s="350" t="s">
        <v>1470</v>
      </c>
      <c r="M33" s="351">
        <v>45778</v>
      </c>
      <c r="N33" s="352">
        <v>1953.18</v>
      </c>
    </row>
    <row r="34" spans="1:14" s="353" customFormat="1" ht="15" hidden="1" x14ac:dyDescent="0.2">
      <c r="A34" s="350">
        <v>2512</v>
      </c>
      <c r="B34" s="350">
        <v>10</v>
      </c>
      <c r="C34" s="350" t="s">
        <v>2260</v>
      </c>
      <c r="D34" s="350" t="s">
        <v>114</v>
      </c>
      <c r="E34" s="350" t="s">
        <v>1303</v>
      </c>
      <c r="F34" s="350" t="s">
        <v>1471</v>
      </c>
      <c r="G34" s="350" t="s">
        <v>1250</v>
      </c>
      <c r="H34" s="350"/>
      <c r="I34" s="350" t="s">
        <v>1472</v>
      </c>
      <c r="J34" s="350" t="s">
        <v>1471</v>
      </c>
      <c r="K34" s="350" t="s">
        <v>1185</v>
      </c>
      <c r="L34" s="350" t="s">
        <v>1473</v>
      </c>
      <c r="M34" s="351">
        <v>45778</v>
      </c>
      <c r="N34" s="352">
        <v>335</v>
      </c>
    </row>
    <row r="35" spans="1:14" s="353" customFormat="1" ht="15" hidden="1" x14ac:dyDescent="0.2">
      <c r="A35" s="350">
        <v>1010</v>
      </c>
      <c r="B35" s="350">
        <v>80</v>
      </c>
      <c r="C35" s="350" t="s">
        <v>2261</v>
      </c>
      <c r="D35" s="350" t="s">
        <v>114</v>
      </c>
      <c r="E35" s="350" t="s">
        <v>1303</v>
      </c>
      <c r="F35" s="350" t="s">
        <v>1474</v>
      </c>
      <c r="G35" s="350" t="s">
        <v>1250</v>
      </c>
      <c r="H35" s="350"/>
      <c r="I35" s="350" t="s">
        <v>1475</v>
      </c>
      <c r="J35" s="350" t="s">
        <v>1474</v>
      </c>
      <c r="K35" s="350" t="s">
        <v>1185</v>
      </c>
      <c r="L35" s="350" t="s">
        <v>1476</v>
      </c>
      <c r="M35" s="351">
        <v>45778</v>
      </c>
      <c r="N35" s="352">
        <v>12107.45</v>
      </c>
    </row>
    <row r="36" spans="1:14" s="353" customFormat="1" ht="15" hidden="1" x14ac:dyDescent="0.2">
      <c r="A36" s="350">
        <v>3188</v>
      </c>
      <c r="B36" s="350">
        <v>80</v>
      </c>
      <c r="C36" s="350" t="s">
        <v>2251</v>
      </c>
      <c r="D36" s="350" t="s">
        <v>114</v>
      </c>
      <c r="E36" s="350" t="s">
        <v>1303</v>
      </c>
      <c r="F36" s="350" t="s">
        <v>1477</v>
      </c>
      <c r="G36" s="350" t="s">
        <v>1250</v>
      </c>
      <c r="H36" s="350"/>
      <c r="I36" s="350" t="s">
        <v>1478</v>
      </c>
      <c r="J36" s="350" t="s">
        <v>1477</v>
      </c>
      <c r="K36" s="350" t="s">
        <v>1185</v>
      </c>
      <c r="L36" s="350" t="s">
        <v>1434</v>
      </c>
      <c r="M36" s="351">
        <v>45778</v>
      </c>
      <c r="N36" s="352">
        <v>6825</v>
      </c>
    </row>
    <row r="37" spans="1:14" s="353" customFormat="1" ht="15" hidden="1" x14ac:dyDescent="0.2">
      <c r="A37" s="350">
        <v>2591</v>
      </c>
      <c r="B37" s="350">
        <v>80</v>
      </c>
      <c r="C37" s="350" t="s">
        <v>2254</v>
      </c>
      <c r="D37" s="350" t="s">
        <v>114</v>
      </c>
      <c r="E37" s="350" t="s">
        <v>1303</v>
      </c>
      <c r="F37" s="350" t="s">
        <v>1479</v>
      </c>
      <c r="G37" s="350" t="s">
        <v>1250</v>
      </c>
      <c r="H37" s="350"/>
      <c r="I37" s="350" t="s">
        <v>1480</v>
      </c>
      <c r="J37" s="350" t="s">
        <v>1479</v>
      </c>
      <c r="K37" s="350" t="s">
        <v>1185</v>
      </c>
      <c r="L37" s="350" t="s">
        <v>1481</v>
      </c>
      <c r="M37" s="351">
        <v>45778</v>
      </c>
      <c r="N37" s="352">
        <v>2436.42</v>
      </c>
    </row>
    <row r="38" spans="1:14" s="353" customFormat="1" ht="15" hidden="1" x14ac:dyDescent="0.2">
      <c r="A38" s="350">
        <v>2450</v>
      </c>
      <c r="B38" s="350">
        <v>80</v>
      </c>
      <c r="C38" s="350" t="s">
        <v>2262</v>
      </c>
      <c r="D38" s="350" t="s">
        <v>114</v>
      </c>
      <c r="E38" s="350" t="s">
        <v>1303</v>
      </c>
      <c r="F38" s="350" t="s">
        <v>1482</v>
      </c>
      <c r="G38" s="350" t="s">
        <v>1250</v>
      </c>
      <c r="H38" s="350"/>
      <c r="I38" s="350" t="s">
        <v>1483</v>
      </c>
      <c r="J38" s="350" t="s">
        <v>1482</v>
      </c>
      <c r="K38" s="350" t="s">
        <v>1185</v>
      </c>
      <c r="L38" s="350" t="s">
        <v>1484</v>
      </c>
      <c r="M38" s="351">
        <v>45778</v>
      </c>
      <c r="N38" s="352">
        <v>1364</v>
      </c>
    </row>
    <row r="39" spans="1:14" s="353" customFormat="1" ht="15" hidden="1" x14ac:dyDescent="0.2">
      <c r="A39" s="350">
        <v>2450</v>
      </c>
      <c r="B39" s="350">
        <v>80</v>
      </c>
      <c r="C39" s="350" t="s">
        <v>2262</v>
      </c>
      <c r="D39" s="350" t="s">
        <v>114</v>
      </c>
      <c r="E39" s="350" t="s">
        <v>1303</v>
      </c>
      <c r="F39" s="350" t="s">
        <v>1485</v>
      </c>
      <c r="G39" s="350" t="s">
        <v>1250</v>
      </c>
      <c r="H39" s="350"/>
      <c r="I39" s="350" t="s">
        <v>1486</v>
      </c>
      <c r="J39" s="350" t="s">
        <v>1485</v>
      </c>
      <c r="K39" s="350" t="s">
        <v>1185</v>
      </c>
      <c r="L39" s="350" t="s">
        <v>1487</v>
      </c>
      <c r="M39" s="351">
        <v>45778</v>
      </c>
      <c r="N39" s="352">
        <v>5.37</v>
      </c>
    </row>
    <row r="40" spans="1:14" s="353" customFormat="1" ht="15" hidden="1" x14ac:dyDescent="0.2">
      <c r="A40" s="350">
        <v>2450</v>
      </c>
      <c r="B40" s="350">
        <v>80</v>
      </c>
      <c r="C40" s="350" t="s">
        <v>2262</v>
      </c>
      <c r="D40" s="350" t="s">
        <v>114</v>
      </c>
      <c r="E40" s="350" t="s">
        <v>1303</v>
      </c>
      <c r="F40" s="350" t="s">
        <v>1488</v>
      </c>
      <c r="G40" s="350" t="s">
        <v>1250</v>
      </c>
      <c r="H40" s="350"/>
      <c r="I40" s="350" t="s">
        <v>1489</v>
      </c>
      <c r="J40" s="350" t="s">
        <v>1488</v>
      </c>
      <c r="K40" s="350" t="s">
        <v>1185</v>
      </c>
      <c r="L40" s="350" t="s">
        <v>1490</v>
      </c>
      <c r="M40" s="351">
        <v>45778</v>
      </c>
      <c r="N40" s="352">
        <v>78.27</v>
      </c>
    </row>
    <row r="41" spans="1:14" s="353" customFormat="1" ht="15" hidden="1" x14ac:dyDescent="0.2">
      <c r="A41" s="350">
        <v>3861</v>
      </c>
      <c r="B41" s="350">
        <v>80</v>
      </c>
      <c r="C41" s="350" t="s">
        <v>2263</v>
      </c>
      <c r="D41" s="350" t="s">
        <v>114</v>
      </c>
      <c r="E41" s="350" t="s">
        <v>1303</v>
      </c>
      <c r="F41" s="350" t="s">
        <v>1491</v>
      </c>
      <c r="G41" s="350" t="s">
        <v>1250</v>
      </c>
      <c r="H41" s="350"/>
      <c r="I41" s="350" t="s">
        <v>1492</v>
      </c>
      <c r="J41" s="350" t="s">
        <v>1491</v>
      </c>
      <c r="K41" s="350" t="s">
        <v>1185</v>
      </c>
      <c r="L41" s="350" t="s">
        <v>1493</v>
      </c>
      <c r="M41" s="351">
        <v>45778</v>
      </c>
      <c r="N41" s="352">
        <v>7479.5</v>
      </c>
    </row>
    <row r="42" spans="1:14" s="353" customFormat="1" ht="15" hidden="1" x14ac:dyDescent="0.2">
      <c r="A42" s="350">
        <v>3044</v>
      </c>
      <c r="B42" s="350">
        <v>80</v>
      </c>
      <c r="C42" s="350" t="s">
        <v>2250</v>
      </c>
      <c r="D42" s="350" t="s">
        <v>114</v>
      </c>
      <c r="E42" s="350" t="s">
        <v>1303</v>
      </c>
      <c r="F42" s="350" t="s">
        <v>1494</v>
      </c>
      <c r="G42" s="350" t="s">
        <v>1250</v>
      </c>
      <c r="H42" s="350"/>
      <c r="I42" s="350" t="s">
        <v>1495</v>
      </c>
      <c r="J42" s="350" t="s">
        <v>1494</v>
      </c>
      <c r="K42" s="350" t="s">
        <v>1185</v>
      </c>
      <c r="L42" s="350" t="s">
        <v>1496</v>
      </c>
      <c r="M42" s="351">
        <v>45783</v>
      </c>
      <c r="N42" s="352">
        <v>989.99</v>
      </c>
    </row>
    <row r="43" spans="1:14" s="353" customFormat="1" ht="15" hidden="1" x14ac:dyDescent="0.2">
      <c r="A43" s="350">
        <v>2583</v>
      </c>
      <c r="B43" s="350">
        <v>80</v>
      </c>
      <c r="C43" s="350" t="s">
        <v>2264</v>
      </c>
      <c r="D43" s="350" t="s">
        <v>114</v>
      </c>
      <c r="E43" s="350" t="s">
        <v>1303</v>
      </c>
      <c r="F43" s="350" t="s">
        <v>1497</v>
      </c>
      <c r="G43" s="350" t="s">
        <v>1250</v>
      </c>
      <c r="H43" s="350"/>
      <c r="I43" s="350" t="s">
        <v>1498</v>
      </c>
      <c r="J43" s="350" t="s">
        <v>1497</v>
      </c>
      <c r="K43" s="350" t="s">
        <v>1185</v>
      </c>
      <c r="L43" s="350" t="s">
        <v>1499</v>
      </c>
      <c r="M43" s="351">
        <v>45786</v>
      </c>
      <c r="N43" s="352">
        <v>900</v>
      </c>
    </row>
    <row r="44" spans="1:14" s="353" customFormat="1" ht="15" hidden="1" x14ac:dyDescent="0.2">
      <c r="A44" s="350">
        <v>2450</v>
      </c>
      <c r="B44" s="350">
        <v>80</v>
      </c>
      <c r="C44" s="350" t="s">
        <v>2262</v>
      </c>
      <c r="D44" s="350" t="s">
        <v>114</v>
      </c>
      <c r="E44" s="350" t="s">
        <v>1303</v>
      </c>
      <c r="F44" s="350" t="s">
        <v>1500</v>
      </c>
      <c r="G44" s="350" t="s">
        <v>1250</v>
      </c>
      <c r="H44" s="350"/>
      <c r="I44" s="350" t="s">
        <v>1501</v>
      </c>
      <c r="J44" s="350" t="s">
        <v>1500</v>
      </c>
      <c r="K44" s="350" t="s">
        <v>1185</v>
      </c>
      <c r="L44" s="350" t="s">
        <v>1502</v>
      </c>
      <c r="M44" s="351">
        <v>45792</v>
      </c>
      <c r="N44" s="352">
        <v>19.079999999999998</v>
      </c>
    </row>
    <row r="45" spans="1:14" s="353" customFormat="1" ht="15" hidden="1" x14ac:dyDescent="0.2">
      <c r="A45" s="350">
        <v>2608</v>
      </c>
      <c r="B45" s="350">
        <v>60</v>
      </c>
      <c r="C45" s="350" t="s">
        <v>2256</v>
      </c>
      <c r="D45" s="350" t="s">
        <v>114</v>
      </c>
      <c r="E45" s="350" t="s">
        <v>1303</v>
      </c>
      <c r="F45" s="350" t="s">
        <v>1503</v>
      </c>
      <c r="G45" s="350" t="s">
        <v>1249</v>
      </c>
      <c r="H45" s="350"/>
      <c r="I45" s="350" t="s">
        <v>1504</v>
      </c>
      <c r="J45" s="350" t="s">
        <v>1503</v>
      </c>
      <c r="K45" s="350" t="s">
        <v>2265</v>
      </c>
      <c r="L45" s="350" t="s">
        <v>1185</v>
      </c>
      <c r="M45" s="351">
        <v>45798</v>
      </c>
      <c r="N45" s="352">
        <v>38000</v>
      </c>
    </row>
    <row r="46" spans="1:14" s="353" customFormat="1" ht="15" hidden="1" x14ac:dyDescent="0.2">
      <c r="A46" s="350">
        <v>2608</v>
      </c>
      <c r="B46" s="350">
        <v>80</v>
      </c>
      <c r="C46" s="350" t="s">
        <v>2266</v>
      </c>
      <c r="D46" s="350" t="s">
        <v>114</v>
      </c>
      <c r="E46" s="350" t="s">
        <v>1303</v>
      </c>
      <c r="F46" s="350" t="s">
        <v>1503</v>
      </c>
      <c r="G46" s="350" t="s">
        <v>1249</v>
      </c>
      <c r="H46" s="350"/>
      <c r="I46" s="350" t="s">
        <v>1505</v>
      </c>
      <c r="J46" s="350" t="s">
        <v>1503</v>
      </c>
      <c r="K46" s="350" t="s">
        <v>2265</v>
      </c>
      <c r="L46" s="350" t="s">
        <v>1185</v>
      </c>
      <c r="M46" s="351">
        <v>45798</v>
      </c>
      <c r="N46" s="354">
        <v>-38000</v>
      </c>
    </row>
    <row r="47" spans="1:14" s="353" customFormat="1" ht="15" hidden="1" x14ac:dyDescent="0.2">
      <c r="A47" s="350">
        <v>2608</v>
      </c>
      <c r="B47" s="350">
        <v>60</v>
      </c>
      <c r="C47" s="350" t="s">
        <v>2256</v>
      </c>
      <c r="D47" s="350" t="s">
        <v>114</v>
      </c>
      <c r="E47" s="350" t="s">
        <v>1303</v>
      </c>
      <c r="F47" s="350" t="s">
        <v>1503</v>
      </c>
      <c r="G47" s="350" t="s">
        <v>1249</v>
      </c>
      <c r="H47" s="350"/>
      <c r="I47" s="350" t="s">
        <v>1504</v>
      </c>
      <c r="J47" s="350" t="s">
        <v>1503</v>
      </c>
      <c r="K47" s="350" t="s">
        <v>2265</v>
      </c>
      <c r="L47" s="350" t="s">
        <v>1185</v>
      </c>
      <c r="M47" s="351">
        <v>45798</v>
      </c>
      <c r="N47" s="352">
        <v>1190</v>
      </c>
    </row>
    <row r="48" spans="1:14" s="353" customFormat="1" ht="15" hidden="1" x14ac:dyDescent="0.2">
      <c r="A48" s="350">
        <v>2608</v>
      </c>
      <c r="B48" s="350">
        <v>80</v>
      </c>
      <c r="C48" s="350" t="s">
        <v>2266</v>
      </c>
      <c r="D48" s="350" t="s">
        <v>114</v>
      </c>
      <c r="E48" s="350" t="s">
        <v>1303</v>
      </c>
      <c r="F48" s="350" t="s">
        <v>1503</v>
      </c>
      <c r="G48" s="350" t="s">
        <v>1249</v>
      </c>
      <c r="H48" s="350"/>
      <c r="I48" s="350" t="s">
        <v>1505</v>
      </c>
      <c r="J48" s="350" t="s">
        <v>1503</v>
      </c>
      <c r="K48" s="350" t="s">
        <v>2265</v>
      </c>
      <c r="L48" s="350" t="s">
        <v>1185</v>
      </c>
      <c r="M48" s="351">
        <v>45798</v>
      </c>
      <c r="N48" s="354">
        <v>-1190</v>
      </c>
    </row>
    <row r="49" spans="1:14" s="353" customFormat="1" ht="15" hidden="1" x14ac:dyDescent="0.2">
      <c r="A49" s="350">
        <v>2608</v>
      </c>
      <c r="B49" s="350">
        <v>60</v>
      </c>
      <c r="C49" s="350" t="s">
        <v>2256</v>
      </c>
      <c r="D49" s="350" t="s">
        <v>114</v>
      </c>
      <c r="E49" s="350" t="s">
        <v>1303</v>
      </c>
      <c r="F49" s="350" t="s">
        <v>1506</v>
      </c>
      <c r="G49" s="350" t="s">
        <v>1249</v>
      </c>
      <c r="H49" s="350"/>
      <c r="I49" s="350" t="s">
        <v>1504</v>
      </c>
      <c r="J49" s="350" t="s">
        <v>1506</v>
      </c>
      <c r="K49" s="350" t="s">
        <v>2265</v>
      </c>
      <c r="L49" s="350" t="s">
        <v>1185</v>
      </c>
      <c r="M49" s="351">
        <v>45798</v>
      </c>
      <c r="N49" s="354">
        <v>-38000</v>
      </c>
    </row>
    <row r="50" spans="1:14" s="353" customFormat="1" ht="15" hidden="1" x14ac:dyDescent="0.2">
      <c r="A50" s="350">
        <v>2608</v>
      </c>
      <c r="B50" s="350">
        <v>80</v>
      </c>
      <c r="C50" s="350" t="s">
        <v>2266</v>
      </c>
      <c r="D50" s="350" t="s">
        <v>114</v>
      </c>
      <c r="E50" s="350" t="s">
        <v>1303</v>
      </c>
      <c r="F50" s="350" t="s">
        <v>1506</v>
      </c>
      <c r="G50" s="350" t="s">
        <v>1249</v>
      </c>
      <c r="H50" s="350"/>
      <c r="I50" s="350" t="s">
        <v>1505</v>
      </c>
      <c r="J50" s="350" t="s">
        <v>1506</v>
      </c>
      <c r="K50" s="350" t="s">
        <v>2265</v>
      </c>
      <c r="L50" s="350" t="s">
        <v>1185</v>
      </c>
      <c r="M50" s="351">
        <v>45798</v>
      </c>
      <c r="N50" s="352">
        <v>38000</v>
      </c>
    </row>
    <row r="51" spans="1:14" s="353" customFormat="1" ht="15" hidden="1" x14ac:dyDescent="0.2">
      <c r="A51" s="350">
        <v>2608</v>
      </c>
      <c r="B51" s="350">
        <v>60</v>
      </c>
      <c r="C51" s="350" t="s">
        <v>2256</v>
      </c>
      <c r="D51" s="350" t="s">
        <v>114</v>
      </c>
      <c r="E51" s="350" t="s">
        <v>1303</v>
      </c>
      <c r="F51" s="350" t="s">
        <v>1506</v>
      </c>
      <c r="G51" s="350" t="s">
        <v>1249</v>
      </c>
      <c r="H51" s="350"/>
      <c r="I51" s="350" t="s">
        <v>1504</v>
      </c>
      <c r="J51" s="350" t="s">
        <v>1506</v>
      </c>
      <c r="K51" s="350" t="s">
        <v>2265</v>
      </c>
      <c r="L51" s="350" t="s">
        <v>1185</v>
      </c>
      <c r="M51" s="351">
        <v>45798</v>
      </c>
      <c r="N51" s="354">
        <v>-1190</v>
      </c>
    </row>
    <row r="52" spans="1:14" s="353" customFormat="1" ht="15" hidden="1" x14ac:dyDescent="0.2">
      <c r="A52" s="350">
        <v>2608</v>
      </c>
      <c r="B52" s="350">
        <v>80</v>
      </c>
      <c r="C52" s="350" t="s">
        <v>2266</v>
      </c>
      <c r="D52" s="350" t="s">
        <v>114</v>
      </c>
      <c r="E52" s="350" t="s">
        <v>1303</v>
      </c>
      <c r="F52" s="350" t="s">
        <v>1506</v>
      </c>
      <c r="G52" s="350" t="s">
        <v>1249</v>
      </c>
      <c r="H52" s="350"/>
      <c r="I52" s="350" t="s">
        <v>1505</v>
      </c>
      <c r="J52" s="350" t="s">
        <v>1506</v>
      </c>
      <c r="K52" s="350" t="s">
        <v>2265</v>
      </c>
      <c r="L52" s="350" t="s">
        <v>1185</v>
      </c>
      <c r="M52" s="351">
        <v>45798</v>
      </c>
      <c r="N52" s="352">
        <v>1190</v>
      </c>
    </row>
    <row r="53" spans="1:14" s="353" customFormat="1" ht="15" hidden="1" x14ac:dyDescent="0.2">
      <c r="A53" s="350">
        <v>2608</v>
      </c>
      <c r="B53" s="350">
        <v>60</v>
      </c>
      <c r="C53" s="350" t="s">
        <v>2256</v>
      </c>
      <c r="D53" s="350" t="s">
        <v>114</v>
      </c>
      <c r="E53" s="350" t="s">
        <v>1303</v>
      </c>
      <c r="F53" s="350" t="s">
        <v>1507</v>
      </c>
      <c r="G53" s="350" t="s">
        <v>1249</v>
      </c>
      <c r="H53" s="350"/>
      <c r="I53" s="350" t="s">
        <v>1504</v>
      </c>
      <c r="J53" s="350" t="s">
        <v>1507</v>
      </c>
      <c r="K53" s="350" t="s">
        <v>2265</v>
      </c>
      <c r="L53" s="350" t="s">
        <v>1185</v>
      </c>
      <c r="M53" s="351">
        <v>45800</v>
      </c>
      <c r="N53" s="352">
        <v>38000</v>
      </c>
    </row>
    <row r="54" spans="1:14" s="353" customFormat="1" ht="15" hidden="1" x14ac:dyDescent="0.2">
      <c r="A54" s="350">
        <v>2608</v>
      </c>
      <c r="B54" s="350">
        <v>80</v>
      </c>
      <c r="C54" s="350" t="s">
        <v>2266</v>
      </c>
      <c r="D54" s="350" t="s">
        <v>114</v>
      </c>
      <c r="E54" s="350" t="s">
        <v>1303</v>
      </c>
      <c r="F54" s="350" t="s">
        <v>1507</v>
      </c>
      <c r="G54" s="350" t="s">
        <v>1249</v>
      </c>
      <c r="H54" s="350"/>
      <c r="I54" s="350" t="s">
        <v>1505</v>
      </c>
      <c r="J54" s="350" t="s">
        <v>1507</v>
      </c>
      <c r="K54" s="350" t="s">
        <v>2265</v>
      </c>
      <c r="L54" s="350" t="s">
        <v>1185</v>
      </c>
      <c r="M54" s="351">
        <v>45800</v>
      </c>
      <c r="N54" s="354">
        <v>-38000</v>
      </c>
    </row>
    <row r="55" spans="1:14" s="353" customFormat="1" ht="15" hidden="1" x14ac:dyDescent="0.2">
      <c r="A55" s="350">
        <v>2608</v>
      </c>
      <c r="B55" s="350">
        <v>60</v>
      </c>
      <c r="C55" s="350" t="s">
        <v>2256</v>
      </c>
      <c r="D55" s="350" t="s">
        <v>114</v>
      </c>
      <c r="E55" s="350" t="s">
        <v>1303</v>
      </c>
      <c r="F55" s="350" t="s">
        <v>1507</v>
      </c>
      <c r="G55" s="350" t="s">
        <v>1249</v>
      </c>
      <c r="H55" s="350"/>
      <c r="I55" s="350" t="s">
        <v>1504</v>
      </c>
      <c r="J55" s="350" t="s">
        <v>1507</v>
      </c>
      <c r="K55" s="350" t="s">
        <v>2265</v>
      </c>
      <c r="L55" s="350" t="s">
        <v>1185</v>
      </c>
      <c r="M55" s="351">
        <v>45800</v>
      </c>
      <c r="N55" s="352">
        <v>1190</v>
      </c>
    </row>
    <row r="56" spans="1:14" s="353" customFormat="1" ht="15" hidden="1" x14ac:dyDescent="0.2">
      <c r="A56" s="350">
        <v>2608</v>
      </c>
      <c r="B56" s="350">
        <v>80</v>
      </c>
      <c r="C56" s="350" t="s">
        <v>2266</v>
      </c>
      <c r="D56" s="350" t="s">
        <v>114</v>
      </c>
      <c r="E56" s="350" t="s">
        <v>1303</v>
      </c>
      <c r="F56" s="350" t="s">
        <v>1507</v>
      </c>
      <c r="G56" s="350" t="s">
        <v>1249</v>
      </c>
      <c r="H56" s="350"/>
      <c r="I56" s="350" t="s">
        <v>1505</v>
      </c>
      <c r="J56" s="350" t="s">
        <v>1507</v>
      </c>
      <c r="K56" s="350" t="s">
        <v>2265</v>
      </c>
      <c r="L56" s="350" t="s">
        <v>1185</v>
      </c>
      <c r="M56" s="351">
        <v>45800</v>
      </c>
      <c r="N56" s="354">
        <v>-1190</v>
      </c>
    </row>
    <row r="57" spans="1:14" s="353" customFormat="1" ht="15" hidden="1" x14ac:dyDescent="0.2">
      <c r="A57" s="350">
        <v>2608</v>
      </c>
      <c r="B57" s="350">
        <v>60</v>
      </c>
      <c r="C57" s="350" t="s">
        <v>2256</v>
      </c>
      <c r="D57" s="350" t="s">
        <v>114</v>
      </c>
      <c r="E57" s="350" t="s">
        <v>1303</v>
      </c>
      <c r="F57" s="350" t="s">
        <v>1508</v>
      </c>
      <c r="G57" s="350" t="s">
        <v>1249</v>
      </c>
      <c r="H57" s="350"/>
      <c r="I57" s="350" t="s">
        <v>1509</v>
      </c>
      <c r="J57" s="350" t="s">
        <v>1508</v>
      </c>
      <c r="K57" s="350" t="s">
        <v>2265</v>
      </c>
      <c r="L57" s="350" t="s">
        <v>1185</v>
      </c>
      <c r="M57" s="351">
        <v>45799</v>
      </c>
      <c r="N57" s="354">
        <v>-38000</v>
      </c>
    </row>
    <row r="58" spans="1:14" s="353" customFormat="1" ht="15" hidden="1" x14ac:dyDescent="0.2">
      <c r="A58" s="350">
        <v>2608</v>
      </c>
      <c r="B58" s="350">
        <v>80</v>
      </c>
      <c r="C58" s="350" t="s">
        <v>2266</v>
      </c>
      <c r="D58" s="350" t="s">
        <v>114</v>
      </c>
      <c r="E58" s="350" t="s">
        <v>1303</v>
      </c>
      <c r="F58" s="350" t="s">
        <v>1508</v>
      </c>
      <c r="G58" s="350" t="s">
        <v>1249</v>
      </c>
      <c r="H58" s="350"/>
      <c r="I58" s="350" t="s">
        <v>1509</v>
      </c>
      <c r="J58" s="350" t="s">
        <v>1508</v>
      </c>
      <c r="K58" s="350" t="s">
        <v>2265</v>
      </c>
      <c r="L58" s="350" t="s">
        <v>1185</v>
      </c>
      <c r="M58" s="351">
        <v>45799</v>
      </c>
      <c r="N58" s="352">
        <v>38000</v>
      </c>
    </row>
    <row r="59" spans="1:14" s="353" customFormat="1" ht="15" hidden="1" x14ac:dyDescent="0.2">
      <c r="A59" s="350">
        <v>2608</v>
      </c>
      <c r="B59" s="350">
        <v>60</v>
      </c>
      <c r="C59" s="350" t="s">
        <v>2256</v>
      </c>
      <c r="D59" s="350" t="s">
        <v>114</v>
      </c>
      <c r="E59" s="350" t="s">
        <v>1303</v>
      </c>
      <c r="F59" s="350" t="s">
        <v>1508</v>
      </c>
      <c r="G59" s="350" t="s">
        <v>1249</v>
      </c>
      <c r="H59" s="350"/>
      <c r="I59" s="350" t="s">
        <v>1509</v>
      </c>
      <c r="J59" s="350" t="s">
        <v>1508</v>
      </c>
      <c r="K59" s="350" t="s">
        <v>2265</v>
      </c>
      <c r="L59" s="350" t="s">
        <v>1185</v>
      </c>
      <c r="M59" s="351">
        <v>45799</v>
      </c>
      <c r="N59" s="354">
        <v>-1190</v>
      </c>
    </row>
    <row r="60" spans="1:14" s="353" customFormat="1" ht="15" hidden="1" x14ac:dyDescent="0.2">
      <c r="A60" s="350">
        <v>2608</v>
      </c>
      <c r="B60" s="350">
        <v>80</v>
      </c>
      <c r="C60" s="350" t="s">
        <v>2266</v>
      </c>
      <c r="D60" s="350" t="s">
        <v>114</v>
      </c>
      <c r="E60" s="350" t="s">
        <v>1303</v>
      </c>
      <c r="F60" s="350" t="s">
        <v>1508</v>
      </c>
      <c r="G60" s="350" t="s">
        <v>1249</v>
      </c>
      <c r="H60" s="350"/>
      <c r="I60" s="350" t="s">
        <v>1509</v>
      </c>
      <c r="J60" s="350" t="s">
        <v>1508</v>
      </c>
      <c r="K60" s="350" t="s">
        <v>2265</v>
      </c>
      <c r="L60" s="350" t="s">
        <v>1185</v>
      </c>
      <c r="M60" s="351">
        <v>45799</v>
      </c>
      <c r="N60" s="352">
        <v>1190</v>
      </c>
    </row>
    <row r="61" spans="1:14" s="353" customFormat="1" ht="15" hidden="1" x14ac:dyDescent="0.2">
      <c r="A61" s="350">
        <v>2354</v>
      </c>
      <c r="B61" s="350">
        <v>80</v>
      </c>
      <c r="C61" s="350" t="s">
        <v>2248</v>
      </c>
      <c r="D61" s="350" t="s">
        <v>114</v>
      </c>
      <c r="E61" s="350" t="s">
        <v>1303</v>
      </c>
      <c r="F61" s="350" t="s">
        <v>1510</v>
      </c>
      <c r="G61" s="350" t="s">
        <v>1249</v>
      </c>
      <c r="H61" s="350"/>
      <c r="I61" s="350" t="s">
        <v>1511</v>
      </c>
      <c r="J61" s="350" t="s">
        <v>1510</v>
      </c>
      <c r="K61" s="350" t="s">
        <v>1512</v>
      </c>
      <c r="L61" s="350" t="s">
        <v>1185</v>
      </c>
      <c r="M61" s="351">
        <v>45810</v>
      </c>
      <c r="N61" s="352">
        <v>17490</v>
      </c>
    </row>
    <row r="62" spans="1:14" s="353" customFormat="1" ht="15" hidden="1" x14ac:dyDescent="0.2">
      <c r="A62" s="350">
        <v>3183</v>
      </c>
      <c r="B62" s="350">
        <v>80</v>
      </c>
      <c r="C62" s="350" t="s">
        <v>2267</v>
      </c>
      <c r="D62" s="350" t="s">
        <v>114</v>
      </c>
      <c r="E62" s="350" t="s">
        <v>1303</v>
      </c>
      <c r="F62" s="350" t="s">
        <v>1513</v>
      </c>
      <c r="G62" s="350" t="s">
        <v>1250</v>
      </c>
      <c r="H62" s="350"/>
      <c r="I62" s="350" t="s">
        <v>1514</v>
      </c>
      <c r="J62" s="350" t="s">
        <v>1513</v>
      </c>
      <c r="K62" s="350" t="s">
        <v>1185</v>
      </c>
      <c r="L62" s="350" t="s">
        <v>1515</v>
      </c>
      <c r="M62" s="351">
        <v>45810</v>
      </c>
      <c r="N62" s="352">
        <v>3780.68</v>
      </c>
    </row>
    <row r="63" spans="1:14" s="353" customFormat="1" ht="15" hidden="1" x14ac:dyDescent="0.2">
      <c r="A63" s="350">
        <v>2057</v>
      </c>
      <c r="B63" s="350">
        <v>80</v>
      </c>
      <c r="C63" s="350" t="s">
        <v>2268</v>
      </c>
      <c r="D63" s="350" t="s">
        <v>114</v>
      </c>
      <c r="E63" s="350" t="s">
        <v>1303</v>
      </c>
      <c r="F63" s="350" t="s">
        <v>1516</v>
      </c>
      <c r="G63" s="350" t="s">
        <v>1250</v>
      </c>
      <c r="H63" s="350"/>
      <c r="I63" s="350" t="s">
        <v>1517</v>
      </c>
      <c r="J63" s="350" t="s">
        <v>1516</v>
      </c>
      <c r="K63" s="350" t="s">
        <v>1185</v>
      </c>
      <c r="L63" s="350" t="s">
        <v>1518</v>
      </c>
      <c r="M63" s="351">
        <v>45811</v>
      </c>
      <c r="N63" s="352">
        <v>3000</v>
      </c>
    </row>
    <row r="64" spans="1:14" s="353" customFormat="1" ht="15" hidden="1" x14ac:dyDescent="0.2">
      <c r="A64" s="350">
        <v>2057</v>
      </c>
      <c r="B64" s="350">
        <v>80</v>
      </c>
      <c r="C64" s="350" t="s">
        <v>2268</v>
      </c>
      <c r="D64" s="350" t="s">
        <v>114</v>
      </c>
      <c r="E64" s="350" t="s">
        <v>1303</v>
      </c>
      <c r="F64" s="350" t="s">
        <v>1519</v>
      </c>
      <c r="G64" s="350" t="s">
        <v>1250</v>
      </c>
      <c r="H64" s="350"/>
      <c r="I64" s="350" t="s">
        <v>1520</v>
      </c>
      <c r="J64" s="350" t="s">
        <v>1519</v>
      </c>
      <c r="K64" s="350" t="s">
        <v>1185</v>
      </c>
      <c r="L64" s="350" t="s">
        <v>1521</v>
      </c>
      <c r="M64" s="351">
        <v>45811</v>
      </c>
      <c r="N64" s="352">
        <v>8000</v>
      </c>
    </row>
    <row r="65" spans="1:14" s="353" customFormat="1" ht="15" hidden="1" x14ac:dyDescent="0.2">
      <c r="A65" s="350">
        <v>2353</v>
      </c>
      <c r="B65" s="350">
        <v>80</v>
      </c>
      <c r="C65" s="350" t="s">
        <v>2269</v>
      </c>
      <c r="D65" s="350" t="s">
        <v>114</v>
      </c>
      <c r="E65" s="350" t="s">
        <v>1303</v>
      </c>
      <c r="F65" s="350" t="s">
        <v>1522</v>
      </c>
      <c r="G65" s="350" t="s">
        <v>1250</v>
      </c>
      <c r="H65" s="350"/>
      <c r="I65" s="350" t="s">
        <v>1523</v>
      </c>
      <c r="J65" s="350" t="s">
        <v>1522</v>
      </c>
      <c r="K65" s="350" t="s">
        <v>1185</v>
      </c>
      <c r="L65" s="350" t="s">
        <v>1524</v>
      </c>
      <c r="M65" s="351">
        <v>45813</v>
      </c>
      <c r="N65" s="352">
        <v>12497.5</v>
      </c>
    </row>
    <row r="66" spans="1:14" s="353" customFormat="1" ht="15" hidden="1" x14ac:dyDescent="0.2">
      <c r="A66" s="350">
        <v>2591</v>
      </c>
      <c r="B66" s="350">
        <v>80</v>
      </c>
      <c r="C66" s="350" t="s">
        <v>2254</v>
      </c>
      <c r="D66" s="350" t="s">
        <v>114</v>
      </c>
      <c r="E66" s="350" t="s">
        <v>1303</v>
      </c>
      <c r="F66" s="350" t="s">
        <v>1525</v>
      </c>
      <c r="G66" s="350" t="s">
        <v>1250</v>
      </c>
      <c r="H66" s="350"/>
      <c r="I66" s="350" t="s">
        <v>1526</v>
      </c>
      <c r="J66" s="350" t="s">
        <v>1525</v>
      </c>
      <c r="K66" s="350" t="s">
        <v>1185</v>
      </c>
      <c r="L66" s="350" t="s">
        <v>1527</v>
      </c>
      <c r="M66" s="351">
        <v>45813</v>
      </c>
      <c r="N66" s="352">
        <v>3811.5</v>
      </c>
    </row>
    <row r="67" spans="1:14" s="353" customFormat="1" ht="15" hidden="1" x14ac:dyDescent="0.2">
      <c r="A67" s="350">
        <v>3145</v>
      </c>
      <c r="B67" s="350">
        <v>80</v>
      </c>
      <c r="C67" s="350" t="s">
        <v>2257</v>
      </c>
      <c r="D67" s="350" t="s">
        <v>114</v>
      </c>
      <c r="E67" s="350" t="s">
        <v>1303</v>
      </c>
      <c r="F67" s="350" t="s">
        <v>1528</v>
      </c>
      <c r="G67" s="350" t="s">
        <v>1287</v>
      </c>
      <c r="H67" s="350"/>
      <c r="I67" s="350" t="s">
        <v>1529</v>
      </c>
      <c r="J67" s="350" t="s">
        <v>1528</v>
      </c>
      <c r="K67" s="350" t="s">
        <v>1530</v>
      </c>
      <c r="L67" s="350" t="s">
        <v>1185</v>
      </c>
      <c r="M67" s="351">
        <v>45813</v>
      </c>
      <c r="N67" s="352">
        <v>1053</v>
      </c>
    </row>
    <row r="68" spans="1:14" s="353" customFormat="1" ht="15" hidden="1" x14ac:dyDescent="0.2">
      <c r="A68" s="350">
        <v>2207</v>
      </c>
      <c r="B68" s="350">
        <v>80</v>
      </c>
      <c r="C68" s="350" t="s">
        <v>2270</v>
      </c>
      <c r="D68" s="350" t="s">
        <v>114</v>
      </c>
      <c r="E68" s="350" t="s">
        <v>1303</v>
      </c>
      <c r="F68" s="350" t="s">
        <v>1531</v>
      </c>
      <c r="G68" s="350" t="s">
        <v>1250</v>
      </c>
      <c r="H68" s="350"/>
      <c r="I68" s="350" t="s">
        <v>1532</v>
      </c>
      <c r="J68" s="350" t="s">
        <v>1531</v>
      </c>
      <c r="K68" s="350" t="s">
        <v>1185</v>
      </c>
      <c r="L68" s="350" t="s">
        <v>1533</v>
      </c>
      <c r="M68" s="351">
        <v>45817</v>
      </c>
      <c r="N68" s="352">
        <v>6305.32</v>
      </c>
    </row>
    <row r="69" spans="1:14" s="353" customFormat="1" ht="15" hidden="1" x14ac:dyDescent="0.2">
      <c r="A69" s="350">
        <v>2565</v>
      </c>
      <c r="B69" s="350">
        <v>10</v>
      </c>
      <c r="C69" s="350" t="s">
        <v>2271</v>
      </c>
      <c r="D69" s="350" t="s">
        <v>114</v>
      </c>
      <c r="E69" s="350" t="s">
        <v>1303</v>
      </c>
      <c r="F69" s="350" t="s">
        <v>1534</v>
      </c>
      <c r="G69" s="350" t="s">
        <v>1250</v>
      </c>
      <c r="H69" s="350"/>
      <c r="I69" s="350" t="s">
        <v>1535</v>
      </c>
      <c r="J69" s="350" t="s">
        <v>1534</v>
      </c>
      <c r="K69" s="350" t="s">
        <v>1185</v>
      </c>
      <c r="L69" s="350" t="s">
        <v>1536</v>
      </c>
      <c r="M69" s="351">
        <v>45827</v>
      </c>
      <c r="N69" s="352">
        <v>2850</v>
      </c>
    </row>
    <row r="70" spans="1:14" s="353" customFormat="1" ht="15" hidden="1" x14ac:dyDescent="0.2">
      <c r="A70" s="350">
        <v>3242</v>
      </c>
      <c r="B70" s="350">
        <v>80</v>
      </c>
      <c r="C70" s="350" t="s">
        <v>2272</v>
      </c>
      <c r="D70" s="350" t="s">
        <v>114</v>
      </c>
      <c r="E70" s="350" t="s">
        <v>1303</v>
      </c>
      <c r="F70" s="350" t="s">
        <v>1537</v>
      </c>
      <c r="G70" s="350" t="s">
        <v>1250</v>
      </c>
      <c r="H70" s="350"/>
      <c r="I70" s="350" t="s">
        <v>1538</v>
      </c>
      <c r="J70" s="350" t="s">
        <v>1537</v>
      </c>
      <c r="K70" s="350" t="s">
        <v>1185</v>
      </c>
      <c r="L70" s="350" t="s">
        <v>1539</v>
      </c>
      <c r="M70" s="351">
        <v>45828</v>
      </c>
      <c r="N70" s="352">
        <v>4159.1099999999997</v>
      </c>
    </row>
    <row r="71" spans="1:14" s="353" customFormat="1" ht="15" hidden="1" x14ac:dyDescent="0.2">
      <c r="A71" s="350">
        <v>2353</v>
      </c>
      <c r="B71" s="350">
        <v>80</v>
      </c>
      <c r="C71" s="350" t="s">
        <v>2269</v>
      </c>
      <c r="D71" s="350" t="s">
        <v>114</v>
      </c>
      <c r="E71" s="350" t="s">
        <v>1303</v>
      </c>
      <c r="F71" s="350" t="s">
        <v>1540</v>
      </c>
      <c r="G71" s="350" t="s">
        <v>1249</v>
      </c>
      <c r="H71" s="350"/>
      <c r="I71" s="350" t="s">
        <v>1541</v>
      </c>
      <c r="J71" s="350" t="s">
        <v>1540</v>
      </c>
      <c r="K71" s="350" t="s">
        <v>2273</v>
      </c>
      <c r="L71" s="350" t="s">
        <v>1185</v>
      </c>
      <c r="M71" s="351">
        <v>45833</v>
      </c>
      <c r="N71" s="352">
        <v>4145</v>
      </c>
    </row>
    <row r="72" spans="1:14" s="353" customFormat="1" ht="15" hidden="1" x14ac:dyDescent="0.2">
      <c r="A72" s="350">
        <v>3122</v>
      </c>
      <c r="B72" s="350">
        <v>80</v>
      </c>
      <c r="C72" s="350" t="s">
        <v>2249</v>
      </c>
      <c r="D72" s="350" t="s">
        <v>114</v>
      </c>
      <c r="E72" s="350" t="s">
        <v>1303</v>
      </c>
      <c r="F72" s="350" t="s">
        <v>1542</v>
      </c>
      <c r="G72" s="350" t="s">
        <v>1250</v>
      </c>
      <c r="H72" s="350"/>
      <c r="I72" s="350" t="s">
        <v>1543</v>
      </c>
      <c r="J72" s="350" t="s">
        <v>1542</v>
      </c>
      <c r="K72" s="350" t="s">
        <v>1185</v>
      </c>
      <c r="L72" s="350" t="s">
        <v>1544</v>
      </c>
      <c r="M72" s="351">
        <v>45839</v>
      </c>
      <c r="N72" s="352">
        <v>999.99</v>
      </c>
    </row>
    <row r="73" spans="1:14" s="353" customFormat="1" ht="15" hidden="1" x14ac:dyDescent="0.2">
      <c r="A73" s="350">
        <v>3120</v>
      </c>
      <c r="B73" s="350">
        <v>80</v>
      </c>
      <c r="C73" s="350" t="s">
        <v>2274</v>
      </c>
      <c r="D73" s="350" t="s">
        <v>114</v>
      </c>
      <c r="E73" s="350" t="s">
        <v>1303</v>
      </c>
      <c r="F73" s="350" t="s">
        <v>1545</v>
      </c>
      <c r="G73" s="350" t="s">
        <v>1250</v>
      </c>
      <c r="H73" s="350"/>
      <c r="I73" s="350" t="s">
        <v>1546</v>
      </c>
      <c r="J73" s="350" t="s">
        <v>1545</v>
      </c>
      <c r="K73" s="350" t="s">
        <v>1185</v>
      </c>
      <c r="L73" s="350" t="s">
        <v>1547</v>
      </c>
      <c r="M73" s="351">
        <v>45839</v>
      </c>
      <c r="N73" s="352">
        <v>2250</v>
      </c>
    </row>
    <row r="74" spans="1:14" s="353" customFormat="1" ht="15" hidden="1" x14ac:dyDescent="0.2">
      <c r="A74" s="350">
        <v>3258</v>
      </c>
      <c r="B74" s="350">
        <v>80</v>
      </c>
      <c r="C74" s="350" t="s">
        <v>2275</v>
      </c>
      <c r="D74" s="350" t="s">
        <v>114</v>
      </c>
      <c r="E74" s="350" t="s">
        <v>1303</v>
      </c>
      <c r="F74" s="350" t="s">
        <v>1548</v>
      </c>
      <c r="G74" s="350" t="s">
        <v>1249</v>
      </c>
      <c r="H74" s="350"/>
      <c r="I74" s="350" t="s">
        <v>1549</v>
      </c>
      <c r="J74" s="350" t="s">
        <v>1548</v>
      </c>
      <c r="K74" s="350" t="s">
        <v>2276</v>
      </c>
      <c r="L74" s="350" t="s">
        <v>1185</v>
      </c>
      <c r="M74" s="351">
        <v>45840</v>
      </c>
      <c r="N74" s="354">
        <v>-2400.5</v>
      </c>
    </row>
    <row r="75" spans="1:14" s="353" customFormat="1" ht="15" hidden="1" x14ac:dyDescent="0.2">
      <c r="A75" s="350">
        <v>3258</v>
      </c>
      <c r="B75" s="350">
        <v>80</v>
      </c>
      <c r="C75" s="350" t="s">
        <v>2275</v>
      </c>
      <c r="D75" s="350" t="s">
        <v>114</v>
      </c>
      <c r="E75" s="350" t="s">
        <v>1303</v>
      </c>
      <c r="F75" s="350" t="s">
        <v>1548</v>
      </c>
      <c r="G75" s="350" t="s">
        <v>1249</v>
      </c>
      <c r="H75" s="350"/>
      <c r="I75" s="350" t="s">
        <v>1550</v>
      </c>
      <c r="J75" s="350" t="s">
        <v>1548</v>
      </c>
      <c r="K75" s="350" t="s">
        <v>2276</v>
      </c>
      <c r="L75" s="350" t="s">
        <v>1185</v>
      </c>
      <c r="M75" s="351">
        <v>45840</v>
      </c>
      <c r="N75" s="354">
        <v>-1167.45</v>
      </c>
    </row>
    <row r="76" spans="1:14" s="353" customFormat="1" ht="15" hidden="1" x14ac:dyDescent="0.2">
      <c r="A76" s="350">
        <v>3258</v>
      </c>
      <c r="B76" s="350">
        <v>80</v>
      </c>
      <c r="C76" s="350" t="s">
        <v>2275</v>
      </c>
      <c r="D76" s="350" t="s">
        <v>114</v>
      </c>
      <c r="E76" s="350" t="s">
        <v>1303</v>
      </c>
      <c r="F76" s="350" t="s">
        <v>1551</v>
      </c>
      <c r="G76" s="350" t="s">
        <v>1249</v>
      </c>
      <c r="H76" s="350"/>
      <c r="I76" s="350" t="s">
        <v>1549</v>
      </c>
      <c r="J76" s="350" t="s">
        <v>1551</v>
      </c>
      <c r="K76" s="350" t="s">
        <v>2276</v>
      </c>
      <c r="L76" s="350" t="s">
        <v>1185</v>
      </c>
      <c r="M76" s="351">
        <v>45840</v>
      </c>
      <c r="N76" s="352">
        <v>2400.5</v>
      </c>
    </row>
    <row r="77" spans="1:14" s="353" customFormat="1" ht="15" hidden="1" x14ac:dyDescent="0.2">
      <c r="A77" s="350">
        <v>3258</v>
      </c>
      <c r="B77" s="350">
        <v>80</v>
      </c>
      <c r="C77" s="350" t="s">
        <v>2275</v>
      </c>
      <c r="D77" s="350" t="s">
        <v>114</v>
      </c>
      <c r="E77" s="350" t="s">
        <v>1303</v>
      </c>
      <c r="F77" s="350" t="s">
        <v>1551</v>
      </c>
      <c r="G77" s="350" t="s">
        <v>1249</v>
      </c>
      <c r="H77" s="350"/>
      <c r="I77" s="350" t="s">
        <v>1550</v>
      </c>
      <c r="J77" s="350" t="s">
        <v>1551</v>
      </c>
      <c r="K77" s="350" t="s">
        <v>2276</v>
      </c>
      <c r="L77" s="350" t="s">
        <v>1185</v>
      </c>
      <c r="M77" s="351">
        <v>45840</v>
      </c>
      <c r="N77" s="352">
        <v>1167.45</v>
      </c>
    </row>
    <row r="78" spans="1:14" s="353" customFormat="1" ht="15" hidden="1" x14ac:dyDescent="0.2">
      <c r="A78" s="350">
        <v>2506</v>
      </c>
      <c r="B78" s="350">
        <v>80</v>
      </c>
      <c r="C78" s="350" t="s">
        <v>2277</v>
      </c>
      <c r="D78" s="350" t="s">
        <v>114</v>
      </c>
      <c r="E78" s="350" t="s">
        <v>1303</v>
      </c>
      <c r="F78" s="350" t="s">
        <v>1552</v>
      </c>
      <c r="G78" s="350" t="s">
        <v>1250</v>
      </c>
      <c r="H78" s="350"/>
      <c r="I78" s="350" t="s">
        <v>1553</v>
      </c>
      <c r="J78" s="350" t="s">
        <v>1552</v>
      </c>
      <c r="K78" s="350" t="s">
        <v>1185</v>
      </c>
      <c r="L78" s="350" t="s">
        <v>1554</v>
      </c>
      <c r="M78" s="351">
        <v>45848</v>
      </c>
      <c r="N78" s="352">
        <v>11583</v>
      </c>
    </row>
    <row r="79" spans="1:14" s="353" customFormat="1" ht="15" hidden="1" x14ac:dyDescent="0.2">
      <c r="A79" s="350">
        <v>3861</v>
      </c>
      <c r="B79" s="350">
        <v>80</v>
      </c>
      <c r="C79" s="350" t="s">
        <v>2263</v>
      </c>
      <c r="D79" s="350" t="s">
        <v>114</v>
      </c>
      <c r="E79" s="350" t="s">
        <v>1303</v>
      </c>
      <c r="F79" s="350" t="s">
        <v>1555</v>
      </c>
      <c r="G79" s="350" t="s">
        <v>1249</v>
      </c>
      <c r="H79" s="350"/>
      <c r="I79" s="350" t="s">
        <v>1556</v>
      </c>
      <c r="J79" s="350" t="s">
        <v>1555</v>
      </c>
      <c r="K79" s="350" t="s">
        <v>1349</v>
      </c>
      <c r="L79" s="350" t="s">
        <v>1185</v>
      </c>
      <c r="M79" s="351">
        <v>45852</v>
      </c>
      <c r="N79" s="352">
        <v>3181.1</v>
      </c>
    </row>
    <row r="80" spans="1:14" s="353" customFormat="1" ht="15" hidden="1" x14ac:dyDescent="0.2">
      <c r="A80" s="350">
        <v>2506</v>
      </c>
      <c r="B80" s="350">
        <v>80</v>
      </c>
      <c r="C80" s="350" t="s">
        <v>2277</v>
      </c>
      <c r="D80" s="350" t="s">
        <v>114</v>
      </c>
      <c r="E80" s="350" t="s">
        <v>1303</v>
      </c>
      <c r="F80" s="350" t="s">
        <v>1557</v>
      </c>
      <c r="G80" s="350" t="s">
        <v>1250</v>
      </c>
      <c r="H80" s="350"/>
      <c r="I80" s="350" t="s">
        <v>1558</v>
      </c>
      <c r="J80" s="350" t="s">
        <v>1557</v>
      </c>
      <c r="K80" s="350" t="s">
        <v>1185</v>
      </c>
      <c r="L80" s="350" t="s">
        <v>1559</v>
      </c>
      <c r="M80" s="351">
        <v>45856</v>
      </c>
      <c r="N80" s="352">
        <v>4000</v>
      </c>
    </row>
    <row r="81" spans="1:14" s="353" customFormat="1" ht="15" hidden="1" x14ac:dyDescent="0.2">
      <c r="A81" s="350">
        <v>3146</v>
      </c>
      <c r="B81" s="350">
        <v>80</v>
      </c>
      <c r="C81" s="350" t="s">
        <v>2278</v>
      </c>
      <c r="D81" s="350" t="s">
        <v>114</v>
      </c>
      <c r="E81" s="350" t="s">
        <v>1303</v>
      </c>
      <c r="F81" s="350" t="s">
        <v>1560</v>
      </c>
      <c r="G81" s="350" t="s">
        <v>1250</v>
      </c>
      <c r="H81" s="350"/>
      <c r="I81" s="350" t="s">
        <v>1561</v>
      </c>
      <c r="J81" s="350" t="s">
        <v>1560</v>
      </c>
      <c r="K81" s="350" t="s">
        <v>1185</v>
      </c>
      <c r="L81" s="350" t="s">
        <v>1562</v>
      </c>
      <c r="M81" s="351">
        <v>45866</v>
      </c>
      <c r="N81" s="352">
        <v>1709.6</v>
      </c>
    </row>
    <row r="82" spans="1:14" s="353" customFormat="1" ht="15" hidden="1" x14ac:dyDescent="0.2">
      <c r="A82" s="350">
        <v>3145</v>
      </c>
      <c r="B82" s="350">
        <v>80</v>
      </c>
      <c r="C82" s="350" t="s">
        <v>2257</v>
      </c>
      <c r="D82" s="350" t="s">
        <v>114</v>
      </c>
      <c r="E82" s="350" t="s">
        <v>1303</v>
      </c>
      <c r="F82" s="350" t="s">
        <v>1563</v>
      </c>
      <c r="G82" s="350" t="s">
        <v>1250</v>
      </c>
      <c r="H82" s="350"/>
      <c r="I82" s="350" t="s">
        <v>1564</v>
      </c>
      <c r="J82" s="350" t="s">
        <v>1563</v>
      </c>
      <c r="K82" s="350" t="s">
        <v>1185</v>
      </c>
      <c r="L82" s="350" t="s">
        <v>1565</v>
      </c>
      <c r="M82" s="351">
        <v>45868</v>
      </c>
      <c r="N82" s="352">
        <v>2561.7199999999998</v>
      </c>
    </row>
    <row r="83" spans="1:14" s="353" customFormat="1" ht="15" hidden="1" x14ac:dyDescent="0.2">
      <c r="A83" s="350">
        <v>2506</v>
      </c>
      <c r="B83" s="350">
        <v>80</v>
      </c>
      <c r="C83" s="350" t="s">
        <v>2277</v>
      </c>
      <c r="D83" s="350" t="s">
        <v>114</v>
      </c>
      <c r="E83" s="350" t="s">
        <v>1303</v>
      </c>
      <c r="F83" s="350" t="s">
        <v>1566</v>
      </c>
      <c r="G83" s="350" t="s">
        <v>1250</v>
      </c>
      <c r="H83" s="350"/>
      <c r="I83" s="350" t="s">
        <v>1567</v>
      </c>
      <c r="J83" s="350" t="s">
        <v>1566</v>
      </c>
      <c r="K83" s="350" t="s">
        <v>1185</v>
      </c>
      <c r="L83" s="350" t="s">
        <v>1568</v>
      </c>
      <c r="M83" s="351">
        <v>45870</v>
      </c>
      <c r="N83" s="352">
        <v>22000</v>
      </c>
    </row>
    <row r="84" spans="1:14" s="353" customFormat="1" ht="15" hidden="1" x14ac:dyDescent="0.2">
      <c r="A84" s="350">
        <v>2057</v>
      </c>
      <c r="B84" s="350">
        <v>80</v>
      </c>
      <c r="C84" s="350" t="s">
        <v>2268</v>
      </c>
      <c r="D84" s="350" t="s">
        <v>114</v>
      </c>
      <c r="E84" s="350" t="s">
        <v>1303</v>
      </c>
      <c r="F84" s="350" t="s">
        <v>1569</v>
      </c>
      <c r="G84" s="350" t="s">
        <v>1250</v>
      </c>
      <c r="H84" s="350"/>
      <c r="I84" s="350" t="s">
        <v>1517</v>
      </c>
      <c r="J84" s="350" t="s">
        <v>1569</v>
      </c>
      <c r="K84" s="350" t="s">
        <v>1185</v>
      </c>
      <c r="L84" s="350" t="s">
        <v>1518</v>
      </c>
      <c r="M84" s="351">
        <v>45870</v>
      </c>
      <c r="N84" s="352">
        <v>3050</v>
      </c>
    </row>
    <row r="85" spans="1:14" s="353" customFormat="1" ht="15" hidden="1" x14ac:dyDescent="0.2">
      <c r="A85" s="350">
        <v>2057</v>
      </c>
      <c r="B85" s="350">
        <v>80</v>
      </c>
      <c r="C85" s="350" t="s">
        <v>2268</v>
      </c>
      <c r="D85" s="350" t="s">
        <v>114</v>
      </c>
      <c r="E85" s="350" t="s">
        <v>1303</v>
      </c>
      <c r="F85" s="350" t="s">
        <v>1570</v>
      </c>
      <c r="G85" s="350" t="s">
        <v>1250</v>
      </c>
      <c r="H85" s="350"/>
      <c r="I85" s="350" t="s">
        <v>1520</v>
      </c>
      <c r="J85" s="350" t="s">
        <v>1570</v>
      </c>
      <c r="K85" s="350" t="s">
        <v>1185</v>
      </c>
      <c r="L85" s="350" t="s">
        <v>1521</v>
      </c>
      <c r="M85" s="351">
        <v>45870</v>
      </c>
      <c r="N85" s="352">
        <v>8086</v>
      </c>
    </row>
    <row r="86" spans="1:14" s="353" customFormat="1" ht="15" hidden="1" x14ac:dyDescent="0.2">
      <c r="A86" s="350">
        <v>2354</v>
      </c>
      <c r="B86" s="350">
        <v>80</v>
      </c>
      <c r="C86" s="350" t="s">
        <v>2248</v>
      </c>
      <c r="D86" s="350" t="s">
        <v>114</v>
      </c>
      <c r="E86" s="350" t="s">
        <v>1303</v>
      </c>
      <c r="F86" s="350" t="s">
        <v>1571</v>
      </c>
      <c r="G86" s="350" t="s">
        <v>1250</v>
      </c>
      <c r="H86" s="350"/>
      <c r="I86" s="350" t="s">
        <v>1572</v>
      </c>
      <c r="J86" s="350" t="s">
        <v>1571</v>
      </c>
      <c r="K86" s="350" t="s">
        <v>1185</v>
      </c>
      <c r="L86" s="350" t="s">
        <v>1573</v>
      </c>
      <c r="M86" s="351">
        <v>45870</v>
      </c>
      <c r="N86" s="352">
        <v>23785.61</v>
      </c>
    </row>
    <row r="87" spans="1:14" s="353" customFormat="1" ht="15" hidden="1" x14ac:dyDescent="0.2">
      <c r="A87" s="350">
        <v>3145</v>
      </c>
      <c r="B87" s="350">
        <v>80</v>
      </c>
      <c r="C87" s="350" t="s">
        <v>2257</v>
      </c>
      <c r="D87" s="350" t="s">
        <v>114</v>
      </c>
      <c r="E87" s="350" t="s">
        <v>1303</v>
      </c>
      <c r="F87" s="350" t="s">
        <v>1574</v>
      </c>
      <c r="G87" s="350" t="s">
        <v>1250</v>
      </c>
      <c r="H87" s="350"/>
      <c r="I87" s="350" t="s">
        <v>1575</v>
      </c>
      <c r="J87" s="350" t="s">
        <v>1574</v>
      </c>
      <c r="K87" s="350" t="s">
        <v>1185</v>
      </c>
      <c r="L87" s="350" t="s">
        <v>1576</v>
      </c>
      <c r="M87" s="351">
        <v>45875</v>
      </c>
      <c r="N87" s="352">
        <v>7132.78</v>
      </c>
    </row>
    <row r="88" spans="1:14" s="353" customFormat="1" ht="15" hidden="1" x14ac:dyDescent="0.2">
      <c r="A88" s="350">
        <v>3145</v>
      </c>
      <c r="B88" s="350">
        <v>10</v>
      </c>
      <c r="C88" s="350" t="s">
        <v>2279</v>
      </c>
      <c r="D88" s="350" t="s">
        <v>114</v>
      </c>
      <c r="E88" s="350" t="s">
        <v>1303</v>
      </c>
      <c r="F88" s="350" t="s">
        <v>1577</v>
      </c>
      <c r="G88" s="350" t="s">
        <v>1250</v>
      </c>
      <c r="H88" s="350"/>
      <c r="I88" s="350" t="s">
        <v>1578</v>
      </c>
      <c r="J88" s="350" t="s">
        <v>1577</v>
      </c>
      <c r="K88" s="350" t="s">
        <v>1185</v>
      </c>
      <c r="L88" s="350" t="s">
        <v>1579</v>
      </c>
      <c r="M88" s="351">
        <v>45877</v>
      </c>
      <c r="N88" s="352">
        <v>14969.43</v>
      </c>
    </row>
    <row r="89" spans="1:14" s="353" customFormat="1" ht="15" hidden="1" x14ac:dyDescent="0.2">
      <c r="A89" s="350">
        <v>3145</v>
      </c>
      <c r="B89" s="350">
        <v>10</v>
      </c>
      <c r="C89" s="350" t="s">
        <v>2279</v>
      </c>
      <c r="D89" s="350" t="s">
        <v>114</v>
      </c>
      <c r="E89" s="350" t="s">
        <v>1303</v>
      </c>
      <c r="F89" s="350" t="s">
        <v>1577</v>
      </c>
      <c r="G89" s="350" t="s">
        <v>1250</v>
      </c>
      <c r="H89" s="350"/>
      <c r="I89" s="350" t="s">
        <v>1578</v>
      </c>
      <c r="J89" s="350" t="s">
        <v>1577</v>
      </c>
      <c r="K89" s="350" t="s">
        <v>1185</v>
      </c>
      <c r="L89" s="350" t="s">
        <v>1579</v>
      </c>
      <c r="M89" s="351">
        <v>45877</v>
      </c>
      <c r="N89" s="352">
        <v>4955.8100000000004</v>
      </c>
    </row>
    <row r="90" spans="1:14" s="353" customFormat="1" ht="15" hidden="1" x14ac:dyDescent="0.2">
      <c r="A90" s="350">
        <v>1017</v>
      </c>
      <c r="B90" s="350">
        <v>80</v>
      </c>
      <c r="C90" s="350" t="s">
        <v>2280</v>
      </c>
      <c r="D90" s="350" t="s">
        <v>114</v>
      </c>
      <c r="E90" s="350" t="s">
        <v>1303</v>
      </c>
      <c r="F90" s="350" t="s">
        <v>1580</v>
      </c>
      <c r="G90" s="350" t="s">
        <v>1250</v>
      </c>
      <c r="H90" s="350"/>
      <c r="I90" s="350" t="s">
        <v>1581</v>
      </c>
      <c r="J90" s="350" t="s">
        <v>1580</v>
      </c>
      <c r="K90" s="350" t="s">
        <v>1185</v>
      </c>
      <c r="L90" s="350" t="s">
        <v>1582</v>
      </c>
      <c r="M90" s="351">
        <v>45884</v>
      </c>
      <c r="N90" s="352">
        <v>18190.77</v>
      </c>
    </row>
    <row r="91" spans="1:14" s="353" customFormat="1" ht="15" hidden="1" x14ac:dyDescent="0.2">
      <c r="A91" s="350">
        <v>3145</v>
      </c>
      <c r="B91" s="350">
        <v>80</v>
      </c>
      <c r="C91" s="350" t="s">
        <v>2257</v>
      </c>
      <c r="D91" s="350" t="s">
        <v>114</v>
      </c>
      <c r="E91" s="350" t="s">
        <v>1303</v>
      </c>
      <c r="F91" s="350" t="s">
        <v>1583</v>
      </c>
      <c r="G91" s="350" t="s">
        <v>1250</v>
      </c>
      <c r="H91" s="350"/>
      <c r="I91" s="350" t="s">
        <v>1584</v>
      </c>
      <c r="J91" s="350" t="s">
        <v>1583</v>
      </c>
      <c r="K91" s="350" t="s">
        <v>1185</v>
      </c>
      <c r="L91" s="350" t="s">
        <v>1585</v>
      </c>
      <c r="M91" s="351">
        <v>45891</v>
      </c>
      <c r="N91" s="352">
        <v>150</v>
      </c>
    </row>
    <row r="92" spans="1:14" s="353" customFormat="1" ht="15" hidden="1" x14ac:dyDescent="0.2">
      <c r="A92" s="350">
        <v>3145</v>
      </c>
      <c r="B92" s="350">
        <v>80</v>
      </c>
      <c r="C92" s="350" t="s">
        <v>2257</v>
      </c>
      <c r="D92" s="350" t="s">
        <v>114</v>
      </c>
      <c r="E92" s="350" t="s">
        <v>1303</v>
      </c>
      <c r="F92" s="350" t="s">
        <v>1586</v>
      </c>
      <c r="G92" s="350" t="s">
        <v>1250</v>
      </c>
      <c r="H92" s="350"/>
      <c r="I92" s="350" t="s">
        <v>1584</v>
      </c>
      <c r="J92" s="350" t="s">
        <v>1586</v>
      </c>
      <c r="K92" s="350" t="s">
        <v>1185</v>
      </c>
      <c r="L92" s="350" t="s">
        <v>1585</v>
      </c>
      <c r="M92" s="351">
        <v>45891</v>
      </c>
      <c r="N92" s="352">
        <v>2200</v>
      </c>
    </row>
    <row r="93" spans="1:14" s="353" customFormat="1" ht="15" hidden="1" x14ac:dyDescent="0.2">
      <c r="A93" s="350">
        <v>3145</v>
      </c>
      <c r="B93" s="350">
        <v>80</v>
      </c>
      <c r="C93" s="350" t="s">
        <v>2257</v>
      </c>
      <c r="D93" s="350" t="s">
        <v>114</v>
      </c>
      <c r="E93" s="350" t="s">
        <v>1303</v>
      </c>
      <c r="F93" s="350" t="s">
        <v>1587</v>
      </c>
      <c r="G93" s="350" t="s">
        <v>1250</v>
      </c>
      <c r="H93" s="350"/>
      <c r="I93" s="350" t="s">
        <v>1584</v>
      </c>
      <c r="J93" s="350" t="s">
        <v>1587</v>
      </c>
      <c r="K93" s="350" t="s">
        <v>1185</v>
      </c>
      <c r="L93" s="350" t="s">
        <v>1585</v>
      </c>
      <c r="M93" s="351">
        <v>45891</v>
      </c>
      <c r="N93" s="352">
        <v>350</v>
      </c>
    </row>
    <row r="94" spans="1:14" s="353" customFormat="1" ht="15" hidden="1" x14ac:dyDescent="0.2">
      <c r="A94" s="350">
        <v>3145</v>
      </c>
      <c r="B94" s="350">
        <v>80</v>
      </c>
      <c r="C94" s="350" t="s">
        <v>2257</v>
      </c>
      <c r="D94" s="350" t="s">
        <v>114</v>
      </c>
      <c r="E94" s="350" t="s">
        <v>1303</v>
      </c>
      <c r="F94" s="350" t="s">
        <v>1588</v>
      </c>
      <c r="G94" s="350" t="s">
        <v>1250</v>
      </c>
      <c r="H94" s="350"/>
      <c r="I94" s="350" t="s">
        <v>1451</v>
      </c>
      <c r="J94" s="350" t="s">
        <v>1588</v>
      </c>
      <c r="K94" s="350" t="s">
        <v>1185</v>
      </c>
      <c r="L94" s="350" t="s">
        <v>1452</v>
      </c>
      <c r="M94" s="351">
        <v>45891</v>
      </c>
      <c r="N94" s="352">
        <v>33763.839999999997</v>
      </c>
    </row>
    <row r="95" spans="1:14" s="353" customFormat="1" ht="15" hidden="1" x14ac:dyDescent="0.2">
      <c r="A95" s="350">
        <v>3188</v>
      </c>
      <c r="B95" s="350">
        <v>80</v>
      </c>
      <c r="C95" s="350" t="s">
        <v>2251</v>
      </c>
      <c r="D95" s="350" t="s">
        <v>114</v>
      </c>
      <c r="E95" s="350" t="s">
        <v>1303</v>
      </c>
      <c r="F95" s="350" t="s">
        <v>1589</v>
      </c>
      <c r="G95" s="350" t="s">
        <v>1250</v>
      </c>
      <c r="H95" s="350"/>
      <c r="I95" s="350" t="s">
        <v>1590</v>
      </c>
      <c r="J95" s="350" t="s">
        <v>1589</v>
      </c>
      <c r="K95" s="350" t="s">
        <v>1185</v>
      </c>
      <c r="L95" s="350" t="s">
        <v>1591</v>
      </c>
      <c r="M95" s="351">
        <v>45896</v>
      </c>
      <c r="N95" s="352">
        <v>2266.48</v>
      </c>
    </row>
    <row r="96" spans="1:14" s="353" customFormat="1" ht="15" hidden="1" x14ac:dyDescent="0.2">
      <c r="A96" s="350">
        <v>2527</v>
      </c>
      <c r="B96" s="350">
        <v>80</v>
      </c>
      <c r="C96" s="350" t="s">
        <v>2281</v>
      </c>
      <c r="D96" s="350" t="s">
        <v>114</v>
      </c>
      <c r="E96" s="350" t="s">
        <v>1303</v>
      </c>
      <c r="F96" s="350" t="s">
        <v>1592</v>
      </c>
      <c r="G96" s="350" t="s">
        <v>1250</v>
      </c>
      <c r="H96" s="350"/>
      <c r="I96" s="350" t="s">
        <v>1593</v>
      </c>
      <c r="J96" s="350" t="s">
        <v>1592</v>
      </c>
      <c r="K96" s="350" t="s">
        <v>1185</v>
      </c>
      <c r="L96" s="350" t="s">
        <v>1594</v>
      </c>
      <c r="M96" s="351">
        <v>45901</v>
      </c>
      <c r="N96" s="352">
        <v>3356.08</v>
      </c>
    </row>
    <row r="97" spans="1:14" s="353" customFormat="1" ht="15" hidden="1" x14ac:dyDescent="0.2">
      <c r="A97" s="350">
        <v>2591</v>
      </c>
      <c r="B97" s="350">
        <v>80</v>
      </c>
      <c r="C97" s="350" t="s">
        <v>2254</v>
      </c>
      <c r="D97" s="350" t="s">
        <v>114</v>
      </c>
      <c r="E97" s="350" t="s">
        <v>1303</v>
      </c>
      <c r="F97" s="350" t="s">
        <v>1595</v>
      </c>
      <c r="G97" s="350" t="s">
        <v>1250</v>
      </c>
      <c r="H97" s="350"/>
      <c r="I97" s="350" t="s">
        <v>1596</v>
      </c>
      <c r="J97" s="350" t="s">
        <v>1595</v>
      </c>
      <c r="K97" s="350" t="s">
        <v>1185</v>
      </c>
      <c r="L97" s="350" t="s">
        <v>1597</v>
      </c>
      <c r="M97" s="351">
        <v>45901</v>
      </c>
      <c r="N97" s="352">
        <v>1310</v>
      </c>
    </row>
    <row r="98" spans="1:14" s="353" customFormat="1" ht="15" hidden="1" x14ac:dyDescent="0.2">
      <c r="A98" s="350">
        <v>2591</v>
      </c>
      <c r="B98" s="350">
        <v>80</v>
      </c>
      <c r="C98" s="350" t="s">
        <v>2254</v>
      </c>
      <c r="D98" s="350" t="s">
        <v>114</v>
      </c>
      <c r="E98" s="350" t="s">
        <v>1303</v>
      </c>
      <c r="F98" s="350" t="s">
        <v>1598</v>
      </c>
      <c r="G98" s="350" t="s">
        <v>1250</v>
      </c>
      <c r="H98" s="350"/>
      <c r="I98" s="350" t="s">
        <v>1599</v>
      </c>
      <c r="J98" s="350" t="s">
        <v>1598</v>
      </c>
      <c r="K98" s="350" t="s">
        <v>1185</v>
      </c>
      <c r="L98" s="350" t="s">
        <v>1600</v>
      </c>
      <c r="M98" s="351">
        <v>45901</v>
      </c>
      <c r="N98" s="352">
        <v>949.84</v>
      </c>
    </row>
    <row r="99" spans="1:14" s="353" customFormat="1" ht="15" hidden="1" x14ac:dyDescent="0.2">
      <c r="A99" s="350">
        <v>3247</v>
      </c>
      <c r="B99" s="350">
        <v>80</v>
      </c>
      <c r="C99" s="350" t="s">
        <v>2282</v>
      </c>
      <c r="D99" s="350" t="s">
        <v>114</v>
      </c>
      <c r="E99" s="350" t="s">
        <v>1303</v>
      </c>
      <c r="F99" s="350" t="s">
        <v>1601</v>
      </c>
      <c r="G99" s="350" t="s">
        <v>1250</v>
      </c>
      <c r="H99" s="350"/>
      <c r="I99" s="350" t="s">
        <v>1602</v>
      </c>
      <c r="J99" s="350" t="s">
        <v>1601</v>
      </c>
      <c r="K99" s="350" t="s">
        <v>1185</v>
      </c>
      <c r="L99" s="350" t="s">
        <v>1603</v>
      </c>
      <c r="M99" s="351">
        <v>45901</v>
      </c>
      <c r="N99" s="352">
        <v>4832</v>
      </c>
    </row>
    <row r="100" spans="1:14" s="353" customFormat="1" ht="15" hidden="1" x14ac:dyDescent="0.2">
      <c r="A100" s="350">
        <v>2058</v>
      </c>
      <c r="B100" s="350">
        <v>80</v>
      </c>
      <c r="C100" s="350" t="s">
        <v>2283</v>
      </c>
      <c r="D100" s="350" t="s">
        <v>114</v>
      </c>
      <c r="E100" s="350" t="s">
        <v>1303</v>
      </c>
      <c r="F100" s="350" t="s">
        <v>1604</v>
      </c>
      <c r="G100" s="350" t="s">
        <v>1250</v>
      </c>
      <c r="H100" s="350"/>
      <c r="I100" s="350" t="s">
        <v>1605</v>
      </c>
      <c r="J100" s="350" t="s">
        <v>1604</v>
      </c>
      <c r="K100" s="350" t="s">
        <v>1185</v>
      </c>
      <c r="L100" s="350" t="s">
        <v>1606</v>
      </c>
      <c r="M100" s="351">
        <v>45901</v>
      </c>
      <c r="N100" s="352">
        <v>9492.32</v>
      </c>
    </row>
    <row r="101" spans="1:14" s="353" customFormat="1" ht="15" hidden="1" x14ac:dyDescent="0.2">
      <c r="A101" s="350">
        <v>2354</v>
      </c>
      <c r="B101" s="350">
        <v>80</v>
      </c>
      <c r="C101" s="350" t="s">
        <v>2248</v>
      </c>
      <c r="D101" s="350" t="s">
        <v>114</v>
      </c>
      <c r="E101" s="350" t="s">
        <v>1303</v>
      </c>
      <c r="F101" s="350" t="s">
        <v>1607</v>
      </c>
      <c r="G101" s="350" t="s">
        <v>1250</v>
      </c>
      <c r="H101" s="350"/>
      <c r="I101" s="350" t="s">
        <v>1608</v>
      </c>
      <c r="J101" s="350" t="s">
        <v>1607</v>
      </c>
      <c r="K101" s="350" t="s">
        <v>1185</v>
      </c>
      <c r="L101" s="350" t="s">
        <v>1609</v>
      </c>
      <c r="M101" s="351">
        <v>45901</v>
      </c>
      <c r="N101" s="352">
        <v>28685.53</v>
      </c>
    </row>
    <row r="102" spans="1:14" s="353" customFormat="1" ht="15" hidden="1" x14ac:dyDescent="0.2">
      <c r="A102" s="350">
        <v>2583</v>
      </c>
      <c r="B102" s="350">
        <v>80</v>
      </c>
      <c r="C102" s="350" t="s">
        <v>2264</v>
      </c>
      <c r="D102" s="350" t="s">
        <v>114</v>
      </c>
      <c r="E102" s="350" t="s">
        <v>1303</v>
      </c>
      <c r="F102" s="350" t="s">
        <v>1610</v>
      </c>
      <c r="G102" s="350" t="s">
        <v>1250</v>
      </c>
      <c r="H102" s="350"/>
      <c r="I102" s="350" t="s">
        <v>1611</v>
      </c>
      <c r="J102" s="350" t="s">
        <v>1610</v>
      </c>
      <c r="K102" s="350" t="s">
        <v>1185</v>
      </c>
      <c r="L102" s="350" t="s">
        <v>1612</v>
      </c>
      <c r="M102" s="351">
        <v>45901</v>
      </c>
      <c r="N102" s="352">
        <v>4800</v>
      </c>
    </row>
    <row r="103" spans="1:14" s="353" customFormat="1" ht="15" hidden="1" x14ac:dyDescent="0.2">
      <c r="A103" s="350">
        <v>2583</v>
      </c>
      <c r="B103" s="350">
        <v>80</v>
      </c>
      <c r="C103" s="350" t="s">
        <v>2264</v>
      </c>
      <c r="D103" s="350" t="s">
        <v>114</v>
      </c>
      <c r="E103" s="350" t="s">
        <v>1303</v>
      </c>
      <c r="F103" s="350" t="s">
        <v>1613</v>
      </c>
      <c r="G103" s="350" t="s">
        <v>1250</v>
      </c>
      <c r="H103" s="350"/>
      <c r="I103" s="350" t="s">
        <v>1614</v>
      </c>
      <c r="J103" s="350" t="s">
        <v>1613</v>
      </c>
      <c r="K103" s="350" t="s">
        <v>1185</v>
      </c>
      <c r="L103" s="350" t="s">
        <v>1615</v>
      </c>
      <c r="M103" s="351">
        <v>45901</v>
      </c>
      <c r="N103" s="352">
        <v>1100</v>
      </c>
    </row>
    <row r="104" spans="1:14" s="353" customFormat="1" ht="15" hidden="1" x14ac:dyDescent="0.2">
      <c r="A104" s="350">
        <v>2510</v>
      </c>
      <c r="B104" s="350">
        <v>80</v>
      </c>
      <c r="C104" s="350" t="s">
        <v>2284</v>
      </c>
      <c r="D104" s="350" t="s">
        <v>114</v>
      </c>
      <c r="E104" s="350" t="s">
        <v>1303</v>
      </c>
      <c r="F104" s="350" t="s">
        <v>1616</v>
      </c>
      <c r="G104" s="350" t="s">
        <v>1287</v>
      </c>
      <c r="H104" s="350"/>
      <c r="I104" s="350" t="s">
        <v>1617</v>
      </c>
      <c r="J104" s="350" t="s">
        <v>1616</v>
      </c>
      <c r="K104" s="350" t="s">
        <v>2285</v>
      </c>
      <c r="L104" s="350" t="s">
        <v>1185</v>
      </c>
      <c r="M104" s="351">
        <v>45901</v>
      </c>
      <c r="N104" s="352">
        <v>5577.5</v>
      </c>
    </row>
    <row r="105" spans="1:14" s="353" customFormat="1" ht="15" hidden="1" x14ac:dyDescent="0.2">
      <c r="A105" s="350">
        <v>3240</v>
      </c>
      <c r="B105" s="350">
        <v>80</v>
      </c>
      <c r="C105" s="350" t="s">
        <v>2255</v>
      </c>
      <c r="D105" s="350" t="s">
        <v>114</v>
      </c>
      <c r="E105" s="350" t="s">
        <v>1303</v>
      </c>
      <c r="F105" s="350" t="s">
        <v>1618</v>
      </c>
      <c r="G105" s="350" t="s">
        <v>1250</v>
      </c>
      <c r="H105" s="350"/>
      <c r="I105" s="350" t="s">
        <v>1619</v>
      </c>
      <c r="J105" s="350" t="s">
        <v>1618</v>
      </c>
      <c r="K105" s="350" t="s">
        <v>1185</v>
      </c>
      <c r="L105" s="350" t="s">
        <v>1620</v>
      </c>
      <c r="M105" s="351">
        <v>45905</v>
      </c>
      <c r="N105" s="352">
        <v>4425</v>
      </c>
    </row>
    <row r="106" spans="1:14" s="353" customFormat="1" ht="15" hidden="1" x14ac:dyDescent="0.2">
      <c r="A106" s="350">
        <v>3145</v>
      </c>
      <c r="B106" s="350">
        <v>80</v>
      </c>
      <c r="C106" s="350" t="s">
        <v>2257</v>
      </c>
      <c r="D106" s="350" t="s">
        <v>114</v>
      </c>
      <c r="E106" s="350" t="s">
        <v>1303</v>
      </c>
      <c r="F106" s="350" t="s">
        <v>1621</v>
      </c>
      <c r="G106" s="350" t="s">
        <v>1250</v>
      </c>
      <c r="H106" s="350"/>
      <c r="I106" s="350" t="s">
        <v>1622</v>
      </c>
      <c r="J106" s="350" t="s">
        <v>1621</v>
      </c>
      <c r="K106" s="350" t="s">
        <v>1185</v>
      </c>
      <c r="L106" s="350" t="s">
        <v>1623</v>
      </c>
      <c r="M106" s="351">
        <v>45908</v>
      </c>
      <c r="N106" s="352">
        <v>4575</v>
      </c>
    </row>
    <row r="107" spans="1:14" s="353" customFormat="1" ht="15" hidden="1" x14ac:dyDescent="0.2">
      <c r="A107" s="350">
        <v>2506</v>
      </c>
      <c r="B107" s="350">
        <v>80</v>
      </c>
      <c r="C107" s="350" t="s">
        <v>2277</v>
      </c>
      <c r="D107" s="350" t="s">
        <v>114</v>
      </c>
      <c r="E107" s="350" t="s">
        <v>1303</v>
      </c>
      <c r="F107" s="350" t="s">
        <v>1624</v>
      </c>
      <c r="G107" s="350" t="s">
        <v>1250</v>
      </c>
      <c r="H107" s="350"/>
      <c r="I107" s="350" t="s">
        <v>1625</v>
      </c>
      <c r="J107" s="350" t="s">
        <v>1624</v>
      </c>
      <c r="K107" s="350" t="s">
        <v>1185</v>
      </c>
      <c r="L107" s="350" t="s">
        <v>1626</v>
      </c>
      <c r="M107" s="351">
        <v>45909</v>
      </c>
      <c r="N107" s="352">
        <v>5613</v>
      </c>
    </row>
    <row r="108" spans="1:14" s="353" customFormat="1" ht="15" hidden="1" x14ac:dyDescent="0.2">
      <c r="A108" s="350">
        <v>7011</v>
      </c>
      <c r="B108" s="350">
        <v>80</v>
      </c>
      <c r="C108" s="350" t="s">
        <v>2286</v>
      </c>
      <c r="D108" s="350" t="s">
        <v>114</v>
      </c>
      <c r="E108" s="350" t="s">
        <v>1303</v>
      </c>
      <c r="F108" s="350" t="s">
        <v>1627</v>
      </c>
      <c r="G108" s="350" t="s">
        <v>1249</v>
      </c>
      <c r="H108" s="350"/>
      <c r="I108" s="350" t="s">
        <v>1628</v>
      </c>
      <c r="J108" s="350" t="s">
        <v>1627</v>
      </c>
      <c r="K108" s="350" t="s">
        <v>2287</v>
      </c>
      <c r="L108" s="350" t="s">
        <v>1185</v>
      </c>
      <c r="M108" s="351">
        <v>45909</v>
      </c>
      <c r="N108" s="352">
        <v>8500</v>
      </c>
    </row>
    <row r="109" spans="1:14" s="353" customFormat="1" ht="15" hidden="1" x14ac:dyDescent="0.2">
      <c r="A109" s="350">
        <v>2357</v>
      </c>
      <c r="B109" s="350">
        <v>80</v>
      </c>
      <c r="C109" s="350" t="s">
        <v>2288</v>
      </c>
      <c r="D109" s="350" t="s">
        <v>114</v>
      </c>
      <c r="E109" s="350" t="s">
        <v>1303</v>
      </c>
      <c r="F109" s="350" t="s">
        <v>1629</v>
      </c>
      <c r="G109" s="350" t="s">
        <v>1250</v>
      </c>
      <c r="H109" s="350"/>
      <c r="I109" s="350" t="s">
        <v>1630</v>
      </c>
      <c r="J109" s="350" t="s">
        <v>1629</v>
      </c>
      <c r="K109" s="350" t="s">
        <v>1185</v>
      </c>
      <c r="L109" s="350" t="s">
        <v>1631</v>
      </c>
      <c r="M109" s="351">
        <v>45909</v>
      </c>
      <c r="N109" s="352">
        <v>1858</v>
      </c>
    </row>
    <row r="110" spans="1:14" s="353" customFormat="1" ht="15" hidden="1" x14ac:dyDescent="0.2">
      <c r="A110" s="350">
        <v>2591</v>
      </c>
      <c r="B110" s="350">
        <v>80</v>
      </c>
      <c r="C110" s="350" t="s">
        <v>2254</v>
      </c>
      <c r="D110" s="350" t="s">
        <v>114</v>
      </c>
      <c r="E110" s="350" t="s">
        <v>1303</v>
      </c>
      <c r="F110" s="350" t="s">
        <v>1632</v>
      </c>
      <c r="G110" s="350" t="s">
        <v>1250</v>
      </c>
      <c r="H110" s="350"/>
      <c r="I110" s="350" t="s">
        <v>1633</v>
      </c>
      <c r="J110" s="350" t="s">
        <v>1632</v>
      </c>
      <c r="K110" s="350" t="s">
        <v>1185</v>
      </c>
      <c r="L110" s="350" t="s">
        <v>1634</v>
      </c>
      <c r="M110" s="351">
        <v>45909</v>
      </c>
      <c r="N110" s="352">
        <v>264</v>
      </c>
    </row>
    <row r="111" spans="1:14" s="353" customFormat="1" ht="15" hidden="1" x14ac:dyDescent="0.2">
      <c r="A111" s="350">
        <v>2587</v>
      </c>
      <c r="B111" s="350">
        <v>80</v>
      </c>
      <c r="C111" s="350" t="s">
        <v>2289</v>
      </c>
      <c r="D111" s="350" t="s">
        <v>114</v>
      </c>
      <c r="E111" s="350" t="s">
        <v>1303</v>
      </c>
      <c r="F111" s="350" t="s">
        <v>1635</v>
      </c>
      <c r="G111" s="350" t="s">
        <v>1250</v>
      </c>
      <c r="H111" s="350"/>
      <c r="I111" s="350" t="s">
        <v>1636</v>
      </c>
      <c r="J111" s="350" t="s">
        <v>1635</v>
      </c>
      <c r="K111" s="350" t="s">
        <v>1185</v>
      </c>
      <c r="L111" s="350" t="s">
        <v>1637</v>
      </c>
      <c r="M111" s="351">
        <v>45910</v>
      </c>
      <c r="N111" s="352">
        <v>6715</v>
      </c>
    </row>
    <row r="112" spans="1:14" s="353" customFormat="1" ht="15" hidden="1" x14ac:dyDescent="0.2">
      <c r="A112" s="350">
        <v>3240</v>
      </c>
      <c r="B112" s="350">
        <v>80</v>
      </c>
      <c r="C112" s="350" t="s">
        <v>2255</v>
      </c>
      <c r="D112" s="350" t="s">
        <v>114</v>
      </c>
      <c r="E112" s="350" t="s">
        <v>1303</v>
      </c>
      <c r="F112" s="350" t="s">
        <v>1638</v>
      </c>
      <c r="G112" s="350" t="s">
        <v>1250</v>
      </c>
      <c r="H112" s="350"/>
      <c r="I112" s="350" t="s">
        <v>1639</v>
      </c>
      <c r="J112" s="350" t="s">
        <v>1638</v>
      </c>
      <c r="K112" s="350" t="s">
        <v>1185</v>
      </c>
      <c r="L112" s="350" t="s">
        <v>1640</v>
      </c>
      <c r="M112" s="351">
        <v>45910</v>
      </c>
      <c r="N112" s="352">
        <v>4785</v>
      </c>
    </row>
    <row r="113" spans="1:14" s="353" customFormat="1" ht="15" hidden="1" x14ac:dyDescent="0.2">
      <c r="A113" s="350">
        <v>7011</v>
      </c>
      <c r="B113" s="350">
        <v>80</v>
      </c>
      <c r="C113" s="350" t="s">
        <v>2286</v>
      </c>
      <c r="D113" s="350" t="s">
        <v>114</v>
      </c>
      <c r="E113" s="350" t="s">
        <v>1303</v>
      </c>
      <c r="F113" s="350" t="s">
        <v>1641</v>
      </c>
      <c r="G113" s="350" t="s">
        <v>1249</v>
      </c>
      <c r="H113" s="350"/>
      <c r="I113" s="350" t="s">
        <v>1642</v>
      </c>
      <c r="J113" s="350" t="s">
        <v>1641</v>
      </c>
      <c r="K113" s="350" t="s">
        <v>2290</v>
      </c>
      <c r="L113" s="350" t="s">
        <v>1185</v>
      </c>
      <c r="M113" s="351">
        <v>45910</v>
      </c>
      <c r="N113" s="352">
        <v>14500</v>
      </c>
    </row>
    <row r="114" spans="1:14" s="353" customFormat="1" ht="15" hidden="1" x14ac:dyDescent="0.2">
      <c r="A114" s="350">
        <v>3258</v>
      </c>
      <c r="B114" s="350">
        <v>80</v>
      </c>
      <c r="C114" s="350" t="s">
        <v>2275</v>
      </c>
      <c r="D114" s="350" t="s">
        <v>114</v>
      </c>
      <c r="E114" s="350" t="s">
        <v>1303</v>
      </c>
      <c r="F114" s="350" t="s">
        <v>1643</v>
      </c>
      <c r="G114" s="350" t="s">
        <v>1249</v>
      </c>
      <c r="H114" s="350"/>
      <c r="I114" s="350" t="s">
        <v>1644</v>
      </c>
      <c r="J114" s="350" t="s">
        <v>1643</v>
      </c>
      <c r="K114" s="350" t="s">
        <v>1644</v>
      </c>
      <c r="L114" s="350" t="s">
        <v>1185</v>
      </c>
      <c r="M114" s="351">
        <v>45910</v>
      </c>
      <c r="N114" s="352">
        <v>57259.55</v>
      </c>
    </row>
    <row r="115" spans="1:14" s="353" customFormat="1" ht="15" hidden="1" x14ac:dyDescent="0.2">
      <c r="A115" s="350">
        <v>2207</v>
      </c>
      <c r="B115" s="350">
        <v>80</v>
      </c>
      <c r="C115" s="350" t="s">
        <v>2270</v>
      </c>
      <c r="D115" s="350" t="s">
        <v>114</v>
      </c>
      <c r="E115" s="350" t="s">
        <v>1303</v>
      </c>
      <c r="F115" s="350" t="s">
        <v>1645</v>
      </c>
      <c r="G115" s="350" t="s">
        <v>1250</v>
      </c>
      <c r="H115" s="350"/>
      <c r="I115" s="350" t="s">
        <v>1532</v>
      </c>
      <c r="J115" s="350" t="s">
        <v>1645</v>
      </c>
      <c r="K115" s="350" t="s">
        <v>1185</v>
      </c>
      <c r="L115" s="350" t="s">
        <v>1533</v>
      </c>
      <c r="M115" s="351">
        <v>45915</v>
      </c>
      <c r="N115" s="354">
        <v>-220</v>
      </c>
    </row>
    <row r="116" spans="1:14" s="353" customFormat="1" ht="15" hidden="1" x14ac:dyDescent="0.2">
      <c r="A116" s="350">
        <v>2207</v>
      </c>
      <c r="B116" s="350">
        <v>80</v>
      </c>
      <c r="C116" s="350" t="s">
        <v>2270</v>
      </c>
      <c r="D116" s="350" t="s">
        <v>114</v>
      </c>
      <c r="E116" s="350" t="s">
        <v>1303</v>
      </c>
      <c r="F116" s="350" t="s">
        <v>1646</v>
      </c>
      <c r="G116" s="350" t="s">
        <v>1250</v>
      </c>
      <c r="H116" s="350"/>
      <c r="I116" s="350" t="s">
        <v>1532</v>
      </c>
      <c r="J116" s="350" t="s">
        <v>1646</v>
      </c>
      <c r="K116" s="350" t="s">
        <v>1185</v>
      </c>
      <c r="L116" s="350" t="s">
        <v>1533</v>
      </c>
      <c r="M116" s="351">
        <v>45915</v>
      </c>
      <c r="N116" s="354">
        <v>-330</v>
      </c>
    </row>
    <row r="117" spans="1:14" s="353" customFormat="1" ht="15" hidden="1" x14ac:dyDescent="0.2">
      <c r="A117" s="350">
        <v>3146</v>
      </c>
      <c r="B117" s="350">
        <v>80</v>
      </c>
      <c r="C117" s="350" t="s">
        <v>2278</v>
      </c>
      <c r="D117" s="350" t="s">
        <v>114</v>
      </c>
      <c r="E117" s="350" t="s">
        <v>1303</v>
      </c>
      <c r="F117" s="350" t="s">
        <v>1647</v>
      </c>
      <c r="G117" s="350" t="s">
        <v>1250</v>
      </c>
      <c r="H117" s="350"/>
      <c r="I117" s="350" t="s">
        <v>1648</v>
      </c>
      <c r="J117" s="350" t="s">
        <v>1647</v>
      </c>
      <c r="K117" s="350" t="s">
        <v>1185</v>
      </c>
      <c r="L117" s="350" t="s">
        <v>1649</v>
      </c>
      <c r="M117" s="351">
        <v>45916</v>
      </c>
      <c r="N117" s="352">
        <v>399.79</v>
      </c>
    </row>
    <row r="118" spans="1:14" s="353" customFormat="1" ht="15" hidden="1" x14ac:dyDescent="0.2">
      <c r="A118" s="350">
        <v>2506</v>
      </c>
      <c r="B118" s="350">
        <v>80</v>
      </c>
      <c r="C118" s="350" t="s">
        <v>2277</v>
      </c>
      <c r="D118" s="350" t="s">
        <v>114</v>
      </c>
      <c r="E118" s="350" t="s">
        <v>1303</v>
      </c>
      <c r="F118" s="350" t="s">
        <v>1650</v>
      </c>
      <c r="G118" s="350" t="s">
        <v>1250</v>
      </c>
      <c r="H118" s="350"/>
      <c r="I118" s="350" t="s">
        <v>1651</v>
      </c>
      <c r="J118" s="350" t="s">
        <v>1650</v>
      </c>
      <c r="K118" s="350" t="s">
        <v>1185</v>
      </c>
      <c r="L118" s="350" t="s">
        <v>1652</v>
      </c>
      <c r="M118" s="351">
        <v>45918</v>
      </c>
      <c r="N118" s="352">
        <v>15400</v>
      </c>
    </row>
    <row r="119" spans="1:14" s="353" customFormat="1" ht="15" hidden="1" x14ac:dyDescent="0.2">
      <c r="A119" s="350">
        <v>2591</v>
      </c>
      <c r="B119" s="350">
        <v>80</v>
      </c>
      <c r="C119" s="350" t="s">
        <v>2254</v>
      </c>
      <c r="D119" s="350" t="s">
        <v>114</v>
      </c>
      <c r="E119" s="350" t="s">
        <v>1303</v>
      </c>
      <c r="F119" s="350" t="s">
        <v>1653</v>
      </c>
      <c r="G119" s="350" t="s">
        <v>1250</v>
      </c>
      <c r="H119" s="350"/>
      <c r="I119" s="350" t="s">
        <v>1654</v>
      </c>
      <c r="J119" s="350" t="s">
        <v>1653</v>
      </c>
      <c r="K119" s="350" t="s">
        <v>1185</v>
      </c>
      <c r="L119" s="350" t="s">
        <v>1655</v>
      </c>
      <c r="M119" s="351">
        <v>45931</v>
      </c>
      <c r="N119" s="352">
        <v>1695</v>
      </c>
    </row>
    <row r="120" spans="1:14" s="353" customFormat="1" ht="15" hidden="1" x14ac:dyDescent="0.2">
      <c r="A120" s="350">
        <v>2591</v>
      </c>
      <c r="B120" s="350">
        <v>80</v>
      </c>
      <c r="C120" s="350" t="s">
        <v>2254</v>
      </c>
      <c r="D120" s="350" t="s">
        <v>114</v>
      </c>
      <c r="E120" s="350" t="s">
        <v>1303</v>
      </c>
      <c r="F120" s="350" t="s">
        <v>1656</v>
      </c>
      <c r="G120" s="350" t="s">
        <v>1250</v>
      </c>
      <c r="H120" s="350"/>
      <c r="I120" s="350" t="s">
        <v>1657</v>
      </c>
      <c r="J120" s="350" t="s">
        <v>1656</v>
      </c>
      <c r="K120" s="350" t="s">
        <v>1185</v>
      </c>
      <c r="L120" s="350" t="s">
        <v>1658</v>
      </c>
      <c r="M120" s="351">
        <v>45931</v>
      </c>
      <c r="N120" s="352">
        <v>676</v>
      </c>
    </row>
    <row r="121" spans="1:14" s="353" customFormat="1" ht="15" hidden="1" x14ac:dyDescent="0.2">
      <c r="A121" s="350">
        <v>2587</v>
      </c>
      <c r="B121" s="350">
        <v>80</v>
      </c>
      <c r="C121" s="350" t="s">
        <v>2289</v>
      </c>
      <c r="D121" s="350" t="s">
        <v>114</v>
      </c>
      <c r="E121" s="350" t="s">
        <v>1303</v>
      </c>
      <c r="F121" s="350" t="s">
        <v>1659</v>
      </c>
      <c r="G121" s="350" t="s">
        <v>1249</v>
      </c>
      <c r="H121" s="350"/>
      <c r="I121" s="350" t="s">
        <v>1660</v>
      </c>
      <c r="J121" s="350" t="s">
        <v>1659</v>
      </c>
      <c r="K121" s="350" t="s">
        <v>2291</v>
      </c>
      <c r="L121" s="350" t="s">
        <v>1185</v>
      </c>
      <c r="M121" s="351">
        <v>45936</v>
      </c>
      <c r="N121" s="354">
        <v>-315</v>
      </c>
    </row>
    <row r="122" spans="1:14" s="353" customFormat="1" ht="15" hidden="1" x14ac:dyDescent="0.2">
      <c r="A122" s="350">
        <v>2506</v>
      </c>
      <c r="B122" s="350">
        <v>80</v>
      </c>
      <c r="C122" s="350" t="s">
        <v>2277</v>
      </c>
      <c r="D122" s="350" t="s">
        <v>114</v>
      </c>
      <c r="E122" s="350" t="s">
        <v>1303</v>
      </c>
      <c r="F122" s="350" t="s">
        <v>1661</v>
      </c>
      <c r="G122" s="350" t="s">
        <v>1250</v>
      </c>
      <c r="H122" s="350"/>
      <c r="I122" s="350" t="s">
        <v>1662</v>
      </c>
      <c r="J122" s="350" t="s">
        <v>1661</v>
      </c>
      <c r="K122" s="350" t="s">
        <v>1185</v>
      </c>
      <c r="L122" s="350" t="s">
        <v>1663</v>
      </c>
      <c r="M122" s="351">
        <v>45938</v>
      </c>
      <c r="N122" s="352">
        <v>3267</v>
      </c>
    </row>
    <row r="123" spans="1:14" s="353" customFormat="1" ht="15" hidden="1" x14ac:dyDescent="0.2">
      <c r="A123" s="350">
        <v>2506</v>
      </c>
      <c r="B123" s="350">
        <v>80</v>
      </c>
      <c r="C123" s="350" t="s">
        <v>2277</v>
      </c>
      <c r="D123" s="350" t="s">
        <v>114</v>
      </c>
      <c r="E123" s="350" t="s">
        <v>1303</v>
      </c>
      <c r="F123" s="350" t="s">
        <v>1664</v>
      </c>
      <c r="G123" s="350" t="s">
        <v>1250</v>
      </c>
      <c r="H123" s="350"/>
      <c r="I123" s="350" t="s">
        <v>1665</v>
      </c>
      <c r="J123" s="350" t="s">
        <v>1664</v>
      </c>
      <c r="K123" s="350" t="s">
        <v>1185</v>
      </c>
      <c r="L123" s="350" t="s">
        <v>1666</v>
      </c>
      <c r="M123" s="351">
        <v>45938</v>
      </c>
      <c r="N123" s="352">
        <v>5308.5</v>
      </c>
    </row>
    <row r="124" spans="1:14" s="353" customFormat="1" ht="15" hidden="1" x14ac:dyDescent="0.2">
      <c r="A124" s="350">
        <v>3200</v>
      </c>
      <c r="B124" s="350">
        <v>80</v>
      </c>
      <c r="C124" s="350" t="s">
        <v>2292</v>
      </c>
      <c r="D124" s="350" t="s">
        <v>114</v>
      </c>
      <c r="E124" s="350" t="s">
        <v>1303</v>
      </c>
      <c r="F124" s="350" t="s">
        <v>1667</v>
      </c>
      <c r="G124" s="350" t="s">
        <v>1250</v>
      </c>
      <c r="H124" s="350"/>
      <c r="I124" s="350" t="s">
        <v>1668</v>
      </c>
      <c r="J124" s="350" t="s">
        <v>1667</v>
      </c>
      <c r="K124" s="350" t="s">
        <v>1185</v>
      </c>
      <c r="L124" s="350" t="s">
        <v>1669</v>
      </c>
      <c r="M124" s="351">
        <v>45939</v>
      </c>
      <c r="N124" s="352">
        <v>32025.74</v>
      </c>
    </row>
    <row r="125" spans="1:14" s="353" customFormat="1" ht="15" hidden="1" x14ac:dyDescent="0.2">
      <c r="A125" s="350">
        <v>2353</v>
      </c>
      <c r="B125" s="350">
        <v>80</v>
      </c>
      <c r="C125" s="350" t="s">
        <v>2269</v>
      </c>
      <c r="D125" s="350" t="s">
        <v>114</v>
      </c>
      <c r="E125" s="350" t="s">
        <v>1303</v>
      </c>
      <c r="F125" s="350" t="s">
        <v>1670</v>
      </c>
      <c r="G125" s="350" t="s">
        <v>1250</v>
      </c>
      <c r="H125" s="350"/>
      <c r="I125" s="350" t="s">
        <v>1671</v>
      </c>
      <c r="J125" s="350" t="s">
        <v>1670</v>
      </c>
      <c r="K125" s="350" t="s">
        <v>1185</v>
      </c>
      <c r="L125" s="350" t="s">
        <v>1672</v>
      </c>
      <c r="M125" s="351">
        <v>45943</v>
      </c>
      <c r="N125" s="352">
        <v>12497.5</v>
      </c>
    </row>
    <row r="126" spans="1:14" s="353" customFormat="1" ht="15" hidden="1" x14ac:dyDescent="0.2">
      <c r="A126" s="350">
        <v>3200</v>
      </c>
      <c r="B126" s="350">
        <v>80</v>
      </c>
      <c r="C126" s="350" t="s">
        <v>2292</v>
      </c>
      <c r="D126" s="350" t="s">
        <v>114</v>
      </c>
      <c r="E126" s="350" t="s">
        <v>1303</v>
      </c>
      <c r="F126" s="350" t="s">
        <v>1673</v>
      </c>
      <c r="G126" s="350" t="s">
        <v>1249</v>
      </c>
      <c r="H126" s="350"/>
      <c r="I126" s="350" t="s">
        <v>1674</v>
      </c>
      <c r="J126" s="350" t="s">
        <v>1673</v>
      </c>
      <c r="K126" s="350" t="s">
        <v>2293</v>
      </c>
      <c r="L126" s="350" t="s">
        <v>1185</v>
      </c>
      <c r="M126" s="351">
        <v>45945</v>
      </c>
      <c r="N126" s="354">
        <v>-32025.74</v>
      </c>
    </row>
    <row r="127" spans="1:14" s="353" customFormat="1" ht="15" x14ac:dyDescent="0.2">
      <c r="A127" s="350">
        <v>3833</v>
      </c>
      <c r="B127" s="350">
        <v>80</v>
      </c>
      <c r="C127" s="350" t="s">
        <v>2294</v>
      </c>
      <c r="D127" s="350" t="s">
        <v>114</v>
      </c>
      <c r="E127" s="350" t="s">
        <v>1303</v>
      </c>
      <c r="F127" s="350" t="s">
        <v>1675</v>
      </c>
      <c r="G127" s="350" t="s">
        <v>1249</v>
      </c>
      <c r="H127" s="350"/>
      <c r="I127" s="350" t="s">
        <v>1676</v>
      </c>
      <c r="J127" s="350" t="s">
        <v>1675</v>
      </c>
      <c r="K127" s="350" t="s">
        <v>2295</v>
      </c>
      <c r="L127" s="350" t="s">
        <v>1185</v>
      </c>
      <c r="M127" s="351">
        <v>45945</v>
      </c>
      <c r="N127" s="352">
        <v>12065</v>
      </c>
    </row>
    <row r="128" spans="1:14" s="353" customFormat="1" ht="15" hidden="1" x14ac:dyDescent="0.2">
      <c r="A128" s="350">
        <v>3145</v>
      </c>
      <c r="B128" s="350">
        <v>80</v>
      </c>
      <c r="C128" s="350" t="s">
        <v>2257</v>
      </c>
      <c r="D128" s="350" t="s">
        <v>114</v>
      </c>
      <c r="E128" s="350" t="s">
        <v>1303</v>
      </c>
      <c r="F128" s="350" t="s">
        <v>1677</v>
      </c>
      <c r="G128" s="350" t="s">
        <v>1250</v>
      </c>
      <c r="H128" s="350"/>
      <c r="I128" s="350" t="s">
        <v>1451</v>
      </c>
      <c r="J128" s="350" t="s">
        <v>1677</v>
      </c>
      <c r="K128" s="350" t="s">
        <v>1185</v>
      </c>
      <c r="L128" s="350" t="s">
        <v>1452</v>
      </c>
      <c r="M128" s="351">
        <v>45947</v>
      </c>
      <c r="N128" s="352">
        <v>5627.3</v>
      </c>
    </row>
    <row r="129" spans="1:14" s="353" customFormat="1" ht="15" hidden="1" x14ac:dyDescent="0.2">
      <c r="A129" s="350">
        <v>2589</v>
      </c>
      <c r="B129" s="350">
        <v>80</v>
      </c>
      <c r="C129" s="350" t="s">
        <v>2296</v>
      </c>
      <c r="D129" s="350" t="s">
        <v>114</v>
      </c>
      <c r="E129" s="350" t="s">
        <v>1303</v>
      </c>
      <c r="F129" s="350" t="s">
        <v>1678</v>
      </c>
      <c r="G129" s="350" t="s">
        <v>1250</v>
      </c>
      <c r="H129" s="350"/>
      <c r="I129" s="350" t="s">
        <v>1679</v>
      </c>
      <c r="J129" s="350" t="s">
        <v>1678</v>
      </c>
      <c r="K129" s="350" t="s">
        <v>1185</v>
      </c>
      <c r="L129" s="350" t="s">
        <v>1680</v>
      </c>
      <c r="M129" s="351">
        <v>45953</v>
      </c>
      <c r="N129" s="352">
        <v>2365</v>
      </c>
    </row>
    <row r="130" spans="1:14" s="353" customFormat="1" ht="15" hidden="1" x14ac:dyDescent="0.2">
      <c r="A130" s="350">
        <v>2210</v>
      </c>
      <c r="B130" s="350">
        <v>80</v>
      </c>
      <c r="C130" s="350" t="s">
        <v>2297</v>
      </c>
      <c r="D130" s="350" t="s">
        <v>114</v>
      </c>
      <c r="E130" s="350" t="s">
        <v>1303</v>
      </c>
      <c r="F130" s="350" t="s">
        <v>1681</v>
      </c>
      <c r="G130" s="350" t="s">
        <v>1250</v>
      </c>
      <c r="H130" s="350"/>
      <c r="I130" s="350" t="s">
        <v>1682</v>
      </c>
      <c r="J130" s="350" t="s">
        <v>1681</v>
      </c>
      <c r="K130" s="350" t="s">
        <v>1185</v>
      </c>
      <c r="L130" s="350" t="s">
        <v>1683</v>
      </c>
      <c r="M130" s="351">
        <v>45962</v>
      </c>
      <c r="N130" s="352">
        <v>4179.4799999999996</v>
      </c>
    </row>
    <row r="131" spans="1:14" s="353" customFormat="1" ht="15" hidden="1" x14ac:dyDescent="0.2">
      <c r="A131" s="350">
        <v>2210</v>
      </c>
      <c r="B131" s="350">
        <v>80</v>
      </c>
      <c r="C131" s="350" t="s">
        <v>2297</v>
      </c>
      <c r="D131" s="350" t="s">
        <v>114</v>
      </c>
      <c r="E131" s="350" t="s">
        <v>1303</v>
      </c>
      <c r="F131" s="350" t="s">
        <v>1684</v>
      </c>
      <c r="G131" s="350" t="s">
        <v>1250</v>
      </c>
      <c r="H131" s="350"/>
      <c r="I131" s="350" t="s">
        <v>1685</v>
      </c>
      <c r="J131" s="350" t="s">
        <v>1684</v>
      </c>
      <c r="K131" s="350" t="s">
        <v>1185</v>
      </c>
      <c r="L131" s="350" t="s">
        <v>1683</v>
      </c>
      <c r="M131" s="351">
        <v>45962</v>
      </c>
      <c r="N131" s="352">
        <v>638.70000000000005</v>
      </c>
    </row>
    <row r="132" spans="1:14" s="353" customFormat="1" ht="15" hidden="1" x14ac:dyDescent="0.2">
      <c r="A132" s="350">
        <v>3257</v>
      </c>
      <c r="B132" s="350">
        <v>80</v>
      </c>
      <c r="C132" s="350" t="s">
        <v>2298</v>
      </c>
      <c r="D132" s="350" t="s">
        <v>114</v>
      </c>
      <c r="E132" s="350" t="s">
        <v>1303</v>
      </c>
      <c r="F132" s="350" t="s">
        <v>1686</v>
      </c>
      <c r="G132" s="350" t="s">
        <v>1250</v>
      </c>
      <c r="H132" s="350"/>
      <c r="I132" s="350" t="s">
        <v>1687</v>
      </c>
      <c r="J132" s="350" t="s">
        <v>1686</v>
      </c>
      <c r="K132" s="350" t="s">
        <v>1185</v>
      </c>
      <c r="L132" s="350" t="s">
        <v>1688</v>
      </c>
      <c r="M132" s="351">
        <v>45962</v>
      </c>
      <c r="N132" s="352">
        <v>1800</v>
      </c>
    </row>
    <row r="133" spans="1:14" s="353" customFormat="1" ht="15" hidden="1" x14ac:dyDescent="0.2">
      <c r="A133" s="350">
        <v>1017</v>
      </c>
      <c r="B133" s="350">
        <v>80</v>
      </c>
      <c r="C133" s="350" t="s">
        <v>2280</v>
      </c>
      <c r="D133" s="350" t="s">
        <v>114</v>
      </c>
      <c r="E133" s="350" t="s">
        <v>1303</v>
      </c>
      <c r="F133" s="350" t="s">
        <v>1689</v>
      </c>
      <c r="G133" s="350" t="s">
        <v>1250</v>
      </c>
      <c r="H133" s="350"/>
      <c r="I133" s="350" t="s">
        <v>1690</v>
      </c>
      <c r="J133" s="350" t="s">
        <v>1689</v>
      </c>
      <c r="K133" s="350" t="s">
        <v>1185</v>
      </c>
      <c r="L133" s="350" t="s">
        <v>1691</v>
      </c>
      <c r="M133" s="351">
        <v>45962</v>
      </c>
      <c r="N133" s="352">
        <v>24310.17</v>
      </c>
    </row>
    <row r="134" spans="1:14" s="353" customFormat="1" ht="15" hidden="1" x14ac:dyDescent="0.2">
      <c r="A134" s="350">
        <v>2450</v>
      </c>
      <c r="B134" s="350">
        <v>80</v>
      </c>
      <c r="C134" s="350" t="s">
        <v>2262</v>
      </c>
      <c r="D134" s="350" t="s">
        <v>114</v>
      </c>
      <c r="E134" s="350" t="s">
        <v>1303</v>
      </c>
      <c r="F134" s="350" t="s">
        <v>1692</v>
      </c>
      <c r="G134" s="350" t="s">
        <v>1250</v>
      </c>
      <c r="H134" s="350"/>
      <c r="I134" s="350" t="s">
        <v>1693</v>
      </c>
      <c r="J134" s="350" t="s">
        <v>1692</v>
      </c>
      <c r="K134" s="350" t="s">
        <v>1185</v>
      </c>
      <c r="L134" s="350" t="s">
        <v>1694</v>
      </c>
      <c r="M134" s="351">
        <v>45962</v>
      </c>
      <c r="N134" s="352">
        <v>2120</v>
      </c>
    </row>
    <row r="135" spans="1:14" s="353" customFormat="1" ht="15" hidden="1" x14ac:dyDescent="0.2">
      <c r="A135" s="350">
        <v>2450</v>
      </c>
      <c r="B135" s="350">
        <v>80</v>
      </c>
      <c r="C135" s="350" t="s">
        <v>2262</v>
      </c>
      <c r="D135" s="350" t="s">
        <v>114</v>
      </c>
      <c r="E135" s="350" t="s">
        <v>1303</v>
      </c>
      <c r="F135" s="350" t="s">
        <v>1692</v>
      </c>
      <c r="G135" s="350" t="s">
        <v>1250</v>
      </c>
      <c r="H135" s="350"/>
      <c r="I135" s="350" t="s">
        <v>1695</v>
      </c>
      <c r="J135" s="350" t="s">
        <v>1692</v>
      </c>
      <c r="K135" s="350" t="s">
        <v>1185</v>
      </c>
      <c r="L135" s="350" t="s">
        <v>1694</v>
      </c>
      <c r="M135" s="351">
        <v>45962</v>
      </c>
      <c r="N135" s="352">
        <v>2510</v>
      </c>
    </row>
    <row r="136" spans="1:14" s="353" customFormat="1" ht="15" hidden="1" x14ac:dyDescent="0.2">
      <c r="A136" s="350">
        <v>3260</v>
      </c>
      <c r="B136" s="350">
        <v>80</v>
      </c>
      <c r="C136" s="350" t="s">
        <v>2299</v>
      </c>
      <c r="D136" s="350" t="s">
        <v>114</v>
      </c>
      <c r="E136" s="350" t="s">
        <v>1303</v>
      </c>
      <c r="F136" s="350" t="s">
        <v>1696</v>
      </c>
      <c r="G136" s="350" t="s">
        <v>1250</v>
      </c>
      <c r="H136" s="350"/>
      <c r="I136" s="350" t="s">
        <v>1697</v>
      </c>
      <c r="J136" s="350" t="s">
        <v>1696</v>
      </c>
      <c r="K136" s="350" t="s">
        <v>1185</v>
      </c>
      <c r="L136" s="350" t="s">
        <v>1698</v>
      </c>
      <c r="M136" s="351">
        <v>45962</v>
      </c>
      <c r="N136" s="352">
        <v>2815</v>
      </c>
    </row>
    <row r="137" spans="1:14" s="353" customFormat="1" ht="15" hidden="1" x14ac:dyDescent="0.2">
      <c r="A137" s="350">
        <v>3213</v>
      </c>
      <c r="B137" s="350">
        <v>80</v>
      </c>
      <c r="C137" s="350" t="s">
        <v>2300</v>
      </c>
      <c r="D137" s="350" t="s">
        <v>114</v>
      </c>
      <c r="E137" s="350" t="s">
        <v>1303</v>
      </c>
      <c r="F137" s="350" t="s">
        <v>1699</v>
      </c>
      <c r="G137" s="350" t="s">
        <v>1250</v>
      </c>
      <c r="H137" s="350"/>
      <c r="I137" s="350" t="s">
        <v>1700</v>
      </c>
      <c r="J137" s="350" t="s">
        <v>1699</v>
      </c>
      <c r="K137" s="350" t="s">
        <v>1185</v>
      </c>
      <c r="L137" s="350" t="s">
        <v>1701</v>
      </c>
      <c r="M137" s="351">
        <v>45964</v>
      </c>
      <c r="N137" s="352">
        <v>2978.5</v>
      </c>
    </row>
    <row r="138" spans="1:14" s="353" customFormat="1" ht="15" hidden="1" x14ac:dyDescent="0.2">
      <c r="A138" s="350">
        <v>2533</v>
      </c>
      <c r="B138" s="350">
        <v>10</v>
      </c>
      <c r="C138" s="350" t="s">
        <v>2301</v>
      </c>
      <c r="D138" s="350" t="s">
        <v>114</v>
      </c>
      <c r="E138" s="350" t="s">
        <v>1303</v>
      </c>
      <c r="F138" s="350" t="s">
        <v>1702</v>
      </c>
      <c r="G138" s="350" t="s">
        <v>1250</v>
      </c>
      <c r="H138" s="350"/>
      <c r="I138" s="350" t="s">
        <v>1703</v>
      </c>
      <c r="J138" s="350" t="s">
        <v>1702</v>
      </c>
      <c r="K138" s="350" t="s">
        <v>1185</v>
      </c>
      <c r="L138" s="350" t="s">
        <v>1704</v>
      </c>
      <c r="M138" s="351">
        <v>45966</v>
      </c>
      <c r="N138" s="352">
        <v>2559.6</v>
      </c>
    </row>
    <row r="139" spans="1:14" s="353" customFormat="1" ht="15" hidden="1" x14ac:dyDescent="0.2">
      <c r="A139" s="350">
        <v>2589</v>
      </c>
      <c r="B139" s="350">
        <v>80</v>
      </c>
      <c r="C139" s="350" t="s">
        <v>2296</v>
      </c>
      <c r="D139" s="350" t="s">
        <v>114</v>
      </c>
      <c r="E139" s="350" t="s">
        <v>1303</v>
      </c>
      <c r="F139" s="350" t="s">
        <v>1705</v>
      </c>
      <c r="G139" s="350" t="s">
        <v>1250</v>
      </c>
      <c r="H139" s="350"/>
      <c r="I139" s="350" t="s">
        <v>1706</v>
      </c>
      <c r="J139" s="350" t="s">
        <v>1705</v>
      </c>
      <c r="K139" s="350" t="s">
        <v>1185</v>
      </c>
      <c r="L139" s="350" t="s">
        <v>1707</v>
      </c>
      <c r="M139" s="351">
        <v>45967</v>
      </c>
      <c r="N139" s="352">
        <v>2900</v>
      </c>
    </row>
    <row r="140" spans="1:14" s="353" customFormat="1" ht="15" hidden="1" x14ac:dyDescent="0.2">
      <c r="A140" s="350">
        <v>2527</v>
      </c>
      <c r="B140" s="350">
        <v>80</v>
      </c>
      <c r="C140" s="350" t="s">
        <v>2281</v>
      </c>
      <c r="D140" s="350" t="s">
        <v>114</v>
      </c>
      <c r="E140" s="350" t="s">
        <v>1303</v>
      </c>
      <c r="F140" s="350" t="s">
        <v>1708</v>
      </c>
      <c r="G140" s="350" t="s">
        <v>1250</v>
      </c>
      <c r="H140" s="350"/>
      <c r="I140" s="350" t="s">
        <v>1593</v>
      </c>
      <c r="J140" s="350" t="s">
        <v>1708</v>
      </c>
      <c r="K140" s="350" t="s">
        <v>1185</v>
      </c>
      <c r="L140" s="350" t="s">
        <v>1594</v>
      </c>
      <c r="M140" s="351">
        <v>45968</v>
      </c>
      <c r="N140" s="352">
        <v>5062.5</v>
      </c>
    </row>
    <row r="141" spans="1:14" s="353" customFormat="1" ht="15" hidden="1" x14ac:dyDescent="0.2">
      <c r="A141" s="350">
        <v>2527</v>
      </c>
      <c r="B141" s="350">
        <v>80</v>
      </c>
      <c r="C141" s="350" t="s">
        <v>2281</v>
      </c>
      <c r="D141" s="350" t="s">
        <v>114</v>
      </c>
      <c r="E141" s="350" t="s">
        <v>1303</v>
      </c>
      <c r="F141" s="350" t="s">
        <v>1708</v>
      </c>
      <c r="G141" s="350" t="s">
        <v>1250</v>
      </c>
      <c r="H141" s="350"/>
      <c r="I141" s="350" t="s">
        <v>1593</v>
      </c>
      <c r="J141" s="350" t="s">
        <v>1708</v>
      </c>
      <c r="K141" s="350" t="s">
        <v>1185</v>
      </c>
      <c r="L141" s="350" t="s">
        <v>1594</v>
      </c>
      <c r="M141" s="351">
        <v>45968</v>
      </c>
      <c r="N141" s="352">
        <v>769.77</v>
      </c>
    </row>
    <row r="142" spans="1:14" s="353" customFormat="1" ht="15" hidden="1" x14ac:dyDescent="0.2">
      <c r="A142" s="350">
        <v>2506</v>
      </c>
      <c r="B142" s="350">
        <v>80</v>
      </c>
      <c r="C142" s="350" t="s">
        <v>2277</v>
      </c>
      <c r="D142" s="350" t="s">
        <v>114</v>
      </c>
      <c r="E142" s="350" t="s">
        <v>1303</v>
      </c>
      <c r="F142" s="350" t="s">
        <v>1709</v>
      </c>
      <c r="G142" s="350" t="s">
        <v>1249</v>
      </c>
      <c r="H142" s="350"/>
      <c r="I142" s="350" t="s">
        <v>1710</v>
      </c>
      <c r="J142" s="350" t="s">
        <v>1709</v>
      </c>
      <c r="K142" s="350" t="s">
        <v>2302</v>
      </c>
      <c r="L142" s="350" t="s">
        <v>1185</v>
      </c>
      <c r="M142" s="351">
        <v>45972</v>
      </c>
      <c r="N142" s="352">
        <v>1769.5</v>
      </c>
    </row>
    <row r="143" spans="1:14" s="353" customFormat="1" ht="15" hidden="1" x14ac:dyDescent="0.2">
      <c r="A143" s="350">
        <v>2506</v>
      </c>
      <c r="B143" s="350">
        <v>80</v>
      </c>
      <c r="C143" s="350" t="s">
        <v>2277</v>
      </c>
      <c r="D143" s="350" t="s">
        <v>114</v>
      </c>
      <c r="E143" s="350" t="s">
        <v>1303</v>
      </c>
      <c r="F143" s="350" t="s">
        <v>1711</v>
      </c>
      <c r="G143" s="350" t="s">
        <v>1249</v>
      </c>
      <c r="H143" s="350"/>
      <c r="I143" s="350" t="s">
        <v>1710</v>
      </c>
      <c r="J143" s="350" t="s">
        <v>1711</v>
      </c>
      <c r="K143" s="350" t="s">
        <v>2302</v>
      </c>
      <c r="L143" s="350" t="s">
        <v>1185</v>
      </c>
      <c r="M143" s="351">
        <v>45972</v>
      </c>
      <c r="N143" s="354">
        <v>-1769.5</v>
      </c>
    </row>
    <row r="144" spans="1:14" s="353" customFormat="1" ht="15" hidden="1" x14ac:dyDescent="0.2">
      <c r="A144" s="350">
        <v>3861</v>
      </c>
      <c r="B144" s="350">
        <v>80</v>
      </c>
      <c r="C144" s="350" t="s">
        <v>2263</v>
      </c>
      <c r="D144" s="350" t="s">
        <v>114</v>
      </c>
      <c r="E144" s="350" t="s">
        <v>1303</v>
      </c>
      <c r="F144" s="350" t="s">
        <v>1712</v>
      </c>
      <c r="G144" s="350" t="s">
        <v>1249</v>
      </c>
      <c r="H144" s="350"/>
      <c r="I144" s="350" t="s">
        <v>1713</v>
      </c>
      <c r="J144" s="350" t="s">
        <v>1712</v>
      </c>
      <c r="K144" s="350" t="s">
        <v>2303</v>
      </c>
      <c r="L144" s="350" t="s">
        <v>1185</v>
      </c>
      <c r="M144" s="351">
        <v>45973</v>
      </c>
      <c r="N144" s="352">
        <v>2730.5</v>
      </c>
    </row>
    <row r="145" spans="1:14" s="353" customFormat="1" ht="15" hidden="1" x14ac:dyDescent="0.2">
      <c r="A145" s="350">
        <v>3861</v>
      </c>
      <c r="B145" s="350">
        <v>80</v>
      </c>
      <c r="C145" s="350" t="s">
        <v>2263</v>
      </c>
      <c r="D145" s="350" t="s">
        <v>114</v>
      </c>
      <c r="E145" s="350" t="s">
        <v>1303</v>
      </c>
      <c r="F145" s="350" t="s">
        <v>1712</v>
      </c>
      <c r="G145" s="350" t="s">
        <v>1249</v>
      </c>
      <c r="H145" s="350"/>
      <c r="I145" s="350" t="s">
        <v>1714</v>
      </c>
      <c r="J145" s="350" t="s">
        <v>1712</v>
      </c>
      <c r="K145" s="350" t="s">
        <v>2303</v>
      </c>
      <c r="L145" s="350" t="s">
        <v>1185</v>
      </c>
      <c r="M145" s="351">
        <v>45973</v>
      </c>
      <c r="N145" s="352">
        <v>3110</v>
      </c>
    </row>
    <row r="146" spans="1:14" s="353" customFormat="1" ht="15" hidden="1" x14ac:dyDescent="0.2">
      <c r="A146" s="350">
        <v>2595</v>
      </c>
      <c r="B146" s="350">
        <v>80</v>
      </c>
      <c r="C146" s="350" t="s">
        <v>2304</v>
      </c>
      <c r="D146" s="350" t="s">
        <v>114</v>
      </c>
      <c r="E146" s="350" t="s">
        <v>1303</v>
      </c>
      <c r="F146" s="350" t="s">
        <v>1715</v>
      </c>
      <c r="G146" s="350" t="s">
        <v>1249</v>
      </c>
      <c r="H146" s="350"/>
      <c r="I146" s="350" t="s">
        <v>1716</v>
      </c>
      <c r="J146" s="350" t="s">
        <v>1715</v>
      </c>
      <c r="K146" s="350" t="s">
        <v>2305</v>
      </c>
      <c r="L146" s="350" t="s">
        <v>1185</v>
      </c>
      <c r="M146" s="351">
        <v>45973</v>
      </c>
      <c r="N146" s="354">
        <v>-24000</v>
      </c>
    </row>
    <row r="147" spans="1:14" s="353" customFormat="1" ht="15" hidden="1" x14ac:dyDescent="0.2">
      <c r="A147" s="350">
        <v>3242</v>
      </c>
      <c r="B147" s="350">
        <v>80</v>
      </c>
      <c r="C147" s="350" t="s">
        <v>2272</v>
      </c>
      <c r="D147" s="350" t="s">
        <v>114</v>
      </c>
      <c r="E147" s="350" t="s">
        <v>1303</v>
      </c>
      <c r="F147" s="350" t="s">
        <v>1717</v>
      </c>
      <c r="G147" s="350" t="s">
        <v>1250</v>
      </c>
      <c r="H147" s="350"/>
      <c r="I147" s="350" t="s">
        <v>1718</v>
      </c>
      <c r="J147" s="350" t="s">
        <v>1717</v>
      </c>
      <c r="K147" s="350" t="s">
        <v>1185</v>
      </c>
      <c r="L147" s="350" t="s">
        <v>1719</v>
      </c>
      <c r="M147" s="351">
        <v>45974</v>
      </c>
      <c r="N147" s="352">
        <v>12477.32</v>
      </c>
    </row>
    <row r="148" spans="1:14" s="353" customFormat="1" ht="15" hidden="1" x14ac:dyDescent="0.2">
      <c r="A148" s="350">
        <v>2608</v>
      </c>
      <c r="B148" s="350">
        <v>60</v>
      </c>
      <c r="C148" s="350" t="s">
        <v>2256</v>
      </c>
      <c r="D148" s="350" t="s">
        <v>114</v>
      </c>
      <c r="E148" s="350" t="s">
        <v>1303</v>
      </c>
      <c r="F148" s="350" t="s">
        <v>1720</v>
      </c>
      <c r="G148" s="350" t="s">
        <v>1249</v>
      </c>
      <c r="H148" s="350"/>
      <c r="I148" s="350" t="s">
        <v>1721</v>
      </c>
      <c r="J148" s="350" t="s">
        <v>1720</v>
      </c>
      <c r="K148" s="350" t="s">
        <v>1721</v>
      </c>
      <c r="L148" s="350" t="s">
        <v>1185</v>
      </c>
      <c r="M148" s="351">
        <v>45978</v>
      </c>
      <c r="N148" s="354">
        <v>-39190</v>
      </c>
    </row>
    <row r="149" spans="1:14" s="353" customFormat="1" ht="15" hidden="1" x14ac:dyDescent="0.2">
      <c r="A149" s="350">
        <v>2608</v>
      </c>
      <c r="B149" s="350">
        <v>80</v>
      </c>
      <c r="C149" s="350" t="s">
        <v>2266</v>
      </c>
      <c r="D149" s="350" t="s">
        <v>114</v>
      </c>
      <c r="E149" s="350" t="s">
        <v>1303</v>
      </c>
      <c r="F149" s="350" t="s">
        <v>1720</v>
      </c>
      <c r="G149" s="350" t="s">
        <v>1249</v>
      </c>
      <c r="H149" s="350"/>
      <c r="I149" s="350" t="s">
        <v>1721</v>
      </c>
      <c r="J149" s="350" t="s">
        <v>1720</v>
      </c>
      <c r="K149" s="350" t="s">
        <v>1721</v>
      </c>
      <c r="L149" s="350" t="s">
        <v>1185</v>
      </c>
      <c r="M149" s="351">
        <v>45978</v>
      </c>
      <c r="N149" s="352">
        <v>39190</v>
      </c>
    </row>
    <row r="150" spans="1:14" s="353" customFormat="1" ht="15" hidden="1" x14ac:dyDescent="0.2">
      <c r="A150" s="350">
        <v>3186</v>
      </c>
      <c r="B150" s="350">
        <v>80</v>
      </c>
      <c r="C150" s="350" t="s">
        <v>2306</v>
      </c>
      <c r="D150" s="350" t="s">
        <v>114</v>
      </c>
      <c r="E150" s="350" t="s">
        <v>1303</v>
      </c>
      <c r="F150" s="350" t="s">
        <v>1722</v>
      </c>
      <c r="G150" s="350" t="s">
        <v>1249</v>
      </c>
      <c r="H150" s="350"/>
      <c r="I150" s="350" t="s">
        <v>1723</v>
      </c>
      <c r="J150" s="350" t="s">
        <v>1722</v>
      </c>
      <c r="K150" s="350" t="s">
        <v>2307</v>
      </c>
      <c r="L150" s="350" t="s">
        <v>1185</v>
      </c>
      <c r="M150" s="351">
        <v>45980</v>
      </c>
      <c r="N150" s="352">
        <v>8850</v>
      </c>
    </row>
    <row r="151" spans="1:14" s="353" customFormat="1" ht="15" hidden="1" x14ac:dyDescent="0.2">
      <c r="A151" s="350">
        <v>3231</v>
      </c>
      <c r="B151" s="350">
        <v>80</v>
      </c>
      <c r="C151" s="350" t="s">
        <v>2308</v>
      </c>
      <c r="D151" s="350" t="s">
        <v>114</v>
      </c>
      <c r="E151" s="350" t="s">
        <v>1303</v>
      </c>
      <c r="F151" s="350" t="s">
        <v>1724</v>
      </c>
      <c r="G151" s="350" t="s">
        <v>1250</v>
      </c>
      <c r="H151" s="350"/>
      <c r="I151" s="350" t="s">
        <v>1725</v>
      </c>
      <c r="J151" s="350" t="s">
        <v>1724</v>
      </c>
      <c r="K151" s="350" t="s">
        <v>1185</v>
      </c>
      <c r="L151" s="350" t="s">
        <v>1726</v>
      </c>
      <c r="M151" s="351">
        <v>45980</v>
      </c>
      <c r="N151" s="352">
        <v>1300</v>
      </c>
    </row>
    <row r="152" spans="1:14" s="353" customFormat="1" ht="15" hidden="1" x14ac:dyDescent="0.2">
      <c r="A152" s="350">
        <v>3861</v>
      </c>
      <c r="B152" s="350">
        <v>80</v>
      </c>
      <c r="C152" s="350" t="s">
        <v>2263</v>
      </c>
      <c r="D152" s="350" t="s">
        <v>114</v>
      </c>
      <c r="E152" s="350" t="s">
        <v>1303</v>
      </c>
      <c r="F152" s="350" t="s">
        <v>1727</v>
      </c>
      <c r="G152" s="350" t="s">
        <v>1249</v>
      </c>
      <c r="H152" s="350"/>
      <c r="I152" s="350" t="s">
        <v>1728</v>
      </c>
      <c r="J152" s="350" t="s">
        <v>1727</v>
      </c>
      <c r="K152" s="350" t="s">
        <v>1349</v>
      </c>
      <c r="L152" s="350" t="s">
        <v>1185</v>
      </c>
      <c r="M152" s="351">
        <v>45981</v>
      </c>
      <c r="N152" s="352">
        <v>7619.9</v>
      </c>
    </row>
    <row r="153" spans="1:14" s="353" customFormat="1" ht="15" hidden="1" x14ac:dyDescent="0.2">
      <c r="A153" s="350">
        <v>3861</v>
      </c>
      <c r="B153" s="350">
        <v>80</v>
      </c>
      <c r="C153" s="350" t="s">
        <v>2263</v>
      </c>
      <c r="D153" s="350" t="s">
        <v>114</v>
      </c>
      <c r="E153" s="350" t="s">
        <v>1303</v>
      </c>
      <c r="F153" s="350" t="s">
        <v>1727</v>
      </c>
      <c r="G153" s="350" t="s">
        <v>1249</v>
      </c>
      <c r="H153" s="350"/>
      <c r="I153" s="350" t="s">
        <v>1729</v>
      </c>
      <c r="J153" s="350" t="s">
        <v>1727</v>
      </c>
      <c r="K153" s="350" t="s">
        <v>1349</v>
      </c>
      <c r="L153" s="350" t="s">
        <v>1185</v>
      </c>
      <c r="M153" s="351">
        <v>45981</v>
      </c>
      <c r="N153" s="352">
        <v>1411.88</v>
      </c>
    </row>
    <row r="154" spans="1:14" s="353" customFormat="1" ht="15" x14ac:dyDescent="0.2">
      <c r="A154" s="350">
        <v>3833</v>
      </c>
      <c r="B154" s="350">
        <v>10</v>
      </c>
      <c r="C154" s="350" t="s">
        <v>2309</v>
      </c>
      <c r="D154" s="350" t="s">
        <v>114</v>
      </c>
      <c r="E154" s="350" t="s">
        <v>1303</v>
      </c>
      <c r="F154" s="350" t="s">
        <v>1730</v>
      </c>
      <c r="G154" s="350" t="s">
        <v>1250</v>
      </c>
      <c r="H154" s="350"/>
      <c r="I154" s="350" t="s">
        <v>1731</v>
      </c>
      <c r="J154" s="350" t="s">
        <v>1730</v>
      </c>
      <c r="K154" s="350" t="s">
        <v>1185</v>
      </c>
      <c r="L154" s="350" t="s">
        <v>1732</v>
      </c>
      <c r="M154" s="351">
        <v>45981</v>
      </c>
      <c r="N154" s="352">
        <v>2495</v>
      </c>
    </row>
    <row r="155" spans="1:14" s="353" customFormat="1" ht="15" hidden="1" x14ac:dyDescent="0.2">
      <c r="A155" s="350">
        <v>2103</v>
      </c>
      <c r="B155" s="350">
        <v>80</v>
      </c>
      <c r="C155" s="350" t="s">
        <v>2310</v>
      </c>
      <c r="D155" s="350" t="s">
        <v>114</v>
      </c>
      <c r="E155" s="350" t="s">
        <v>1303</v>
      </c>
      <c r="F155" s="350" t="s">
        <v>1733</v>
      </c>
      <c r="G155" s="350" t="s">
        <v>1250</v>
      </c>
      <c r="H155" s="350"/>
      <c r="I155" s="350" t="s">
        <v>1734</v>
      </c>
      <c r="J155" s="350" t="s">
        <v>1733</v>
      </c>
      <c r="K155" s="350" t="s">
        <v>1185</v>
      </c>
      <c r="L155" s="350" t="s">
        <v>1735</v>
      </c>
      <c r="M155" s="351">
        <v>45987</v>
      </c>
      <c r="N155" s="352">
        <v>44485.25</v>
      </c>
    </row>
    <row r="156" spans="1:14" s="353" customFormat="1" ht="15" hidden="1" x14ac:dyDescent="0.2">
      <c r="A156" s="350">
        <v>3200</v>
      </c>
      <c r="B156" s="350">
        <v>80</v>
      </c>
      <c r="C156" s="350" t="s">
        <v>2292</v>
      </c>
      <c r="D156" s="350" t="s">
        <v>114</v>
      </c>
      <c r="E156" s="350" t="s">
        <v>1303</v>
      </c>
      <c r="F156" s="350" t="s">
        <v>1736</v>
      </c>
      <c r="G156" s="350" t="s">
        <v>1250</v>
      </c>
      <c r="H156" s="350"/>
      <c r="I156" s="350" t="s">
        <v>1737</v>
      </c>
      <c r="J156" s="350" t="s">
        <v>1736</v>
      </c>
      <c r="K156" s="350" t="s">
        <v>1185</v>
      </c>
      <c r="L156" s="350" t="s">
        <v>1738</v>
      </c>
      <c r="M156" s="351">
        <v>45988</v>
      </c>
      <c r="N156" s="352">
        <v>1074</v>
      </c>
    </row>
    <row r="157" spans="1:14" s="353" customFormat="1" ht="15" hidden="1" x14ac:dyDescent="0.2">
      <c r="A157" s="350">
        <v>3064</v>
      </c>
      <c r="B157" s="350">
        <v>80</v>
      </c>
      <c r="C157" s="350" t="s">
        <v>2311</v>
      </c>
      <c r="D157" s="350" t="s">
        <v>114</v>
      </c>
      <c r="E157" s="350" t="s">
        <v>1303</v>
      </c>
      <c r="F157" s="350" t="s">
        <v>1739</v>
      </c>
      <c r="G157" s="350" t="s">
        <v>1249</v>
      </c>
      <c r="H157" s="350"/>
      <c r="I157" s="350" t="s">
        <v>1740</v>
      </c>
      <c r="J157" s="350" t="s">
        <v>1739</v>
      </c>
      <c r="K157" s="350" t="s">
        <v>2312</v>
      </c>
      <c r="L157" s="350" t="s">
        <v>1185</v>
      </c>
      <c r="M157" s="351">
        <v>45989</v>
      </c>
      <c r="N157" s="352">
        <v>5515</v>
      </c>
    </row>
    <row r="158" spans="1:14" s="353" customFormat="1" ht="15" hidden="1" x14ac:dyDescent="0.2">
      <c r="A158" s="350">
        <v>3064</v>
      </c>
      <c r="B158" s="350">
        <v>80</v>
      </c>
      <c r="C158" s="350" t="s">
        <v>2311</v>
      </c>
      <c r="D158" s="350" t="s">
        <v>114</v>
      </c>
      <c r="E158" s="350" t="s">
        <v>1303</v>
      </c>
      <c r="F158" s="350" t="s">
        <v>1739</v>
      </c>
      <c r="G158" s="350" t="s">
        <v>1249</v>
      </c>
      <c r="H158" s="350"/>
      <c r="I158" s="350" t="s">
        <v>1741</v>
      </c>
      <c r="J158" s="350" t="s">
        <v>1739</v>
      </c>
      <c r="K158" s="350" t="s">
        <v>2312</v>
      </c>
      <c r="L158" s="350" t="s">
        <v>1185</v>
      </c>
      <c r="M158" s="351">
        <v>45989</v>
      </c>
      <c r="N158" s="352">
        <v>5725.8</v>
      </c>
    </row>
    <row r="159" spans="1:14" s="353" customFormat="1" ht="15" hidden="1" x14ac:dyDescent="0.2">
      <c r="A159" s="350">
        <v>2510</v>
      </c>
      <c r="B159" s="350">
        <v>80</v>
      </c>
      <c r="C159" s="350" t="s">
        <v>2284</v>
      </c>
      <c r="D159" s="350" t="s">
        <v>114</v>
      </c>
      <c r="E159" s="350" t="s">
        <v>1303</v>
      </c>
      <c r="F159" s="350" t="s">
        <v>1742</v>
      </c>
      <c r="G159" s="350" t="s">
        <v>1249</v>
      </c>
      <c r="H159" s="350"/>
      <c r="I159" s="350" t="s">
        <v>1743</v>
      </c>
      <c r="J159" s="350" t="s">
        <v>1742</v>
      </c>
      <c r="K159" s="350" t="s">
        <v>2313</v>
      </c>
      <c r="L159" s="350" t="s">
        <v>1185</v>
      </c>
      <c r="M159" s="351">
        <v>45991</v>
      </c>
      <c r="N159" s="352">
        <v>5577.5</v>
      </c>
    </row>
    <row r="160" spans="1:14" s="353" customFormat="1" ht="15" hidden="1" x14ac:dyDescent="0.2">
      <c r="A160" s="350">
        <v>2608</v>
      </c>
      <c r="B160" s="350">
        <v>80</v>
      </c>
      <c r="C160" s="350" t="s">
        <v>2266</v>
      </c>
      <c r="D160" s="350" t="s">
        <v>114</v>
      </c>
      <c r="E160" s="350" t="s">
        <v>1303</v>
      </c>
      <c r="F160" s="350" t="s">
        <v>1744</v>
      </c>
      <c r="G160" s="350" t="s">
        <v>1250</v>
      </c>
      <c r="H160" s="350"/>
      <c r="I160" s="350" t="s">
        <v>1745</v>
      </c>
      <c r="J160" s="350" t="s">
        <v>1744</v>
      </c>
      <c r="K160" s="350" t="s">
        <v>1185</v>
      </c>
      <c r="L160" s="350" t="s">
        <v>1746</v>
      </c>
      <c r="M160" s="351">
        <v>45992</v>
      </c>
      <c r="N160" s="352">
        <v>3420</v>
      </c>
    </row>
    <row r="161" spans="1:14" s="353" customFormat="1" ht="15" hidden="1" x14ac:dyDescent="0.2">
      <c r="A161" s="350">
        <v>2357</v>
      </c>
      <c r="B161" s="350">
        <v>80</v>
      </c>
      <c r="C161" s="350" t="s">
        <v>2288</v>
      </c>
      <c r="D161" s="350" t="s">
        <v>114</v>
      </c>
      <c r="E161" s="350" t="s">
        <v>1303</v>
      </c>
      <c r="F161" s="350" t="s">
        <v>1747</v>
      </c>
      <c r="G161" s="350" t="s">
        <v>1250</v>
      </c>
      <c r="H161" s="350"/>
      <c r="I161" s="350" t="s">
        <v>1748</v>
      </c>
      <c r="J161" s="350" t="s">
        <v>1747</v>
      </c>
      <c r="K161" s="350" t="s">
        <v>1185</v>
      </c>
      <c r="L161" s="350" t="s">
        <v>1749</v>
      </c>
      <c r="M161" s="351">
        <v>45992</v>
      </c>
      <c r="N161" s="352">
        <v>4272</v>
      </c>
    </row>
    <row r="162" spans="1:14" s="353" customFormat="1" ht="15" hidden="1" x14ac:dyDescent="0.2">
      <c r="A162" s="350">
        <v>2357</v>
      </c>
      <c r="B162" s="350">
        <v>80</v>
      </c>
      <c r="C162" s="350" t="s">
        <v>2288</v>
      </c>
      <c r="D162" s="350" t="s">
        <v>114</v>
      </c>
      <c r="E162" s="350" t="s">
        <v>1303</v>
      </c>
      <c r="F162" s="350" t="s">
        <v>1750</v>
      </c>
      <c r="G162" s="350" t="s">
        <v>1250</v>
      </c>
      <c r="H162" s="350"/>
      <c r="I162" s="350" t="s">
        <v>1751</v>
      </c>
      <c r="J162" s="350" t="s">
        <v>1750</v>
      </c>
      <c r="K162" s="350" t="s">
        <v>1185</v>
      </c>
      <c r="L162" s="350" t="s">
        <v>1752</v>
      </c>
      <c r="M162" s="351">
        <v>45992</v>
      </c>
      <c r="N162" s="352">
        <v>2395.1999999999998</v>
      </c>
    </row>
    <row r="163" spans="1:14" s="353" customFormat="1" ht="15" hidden="1" x14ac:dyDescent="0.2">
      <c r="A163" s="350">
        <v>2357</v>
      </c>
      <c r="B163" s="350">
        <v>80</v>
      </c>
      <c r="C163" s="350" t="s">
        <v>2288</v>
      </c>
      <c r="D163" s="350" t="s">
        <v>114</v>
      </c>
      <c r="E163" s="350" t="s">
        <v>1303</v>
      </c>
      <c r="F163" s="350" t="s">
        <v>1753</v>
      </c>
      <c r="G163" s="350" t="s">
        <v>1250</v>
      </c>
      <c r="H163" s="350"/>
      <c r="I163" s="350" t="s">
        <v>1754</v>
      </c>
      <c r="J163" s="350" t="s">
        <v>1753</v>
      </c>
      <c r="K163" s="350" t="s">
        <v>1185</v>
      </c>
      <c r="L163" s="350" t="s">
        <v>1752</v>
      </c>
      <c r="M163" s="351">
        <v>45992</v>
      </c>
      <c r="N163" s="352">
        <v>125</v>
      </c>
    </row>
    <row r="164" spans="1:14" s="353" customFormat="1" ht="15" hidden="1" x14ac:dyDescent="0.2">
      <c r="A164" s="350">
        <v>2357</v>
      </c>
      <c r="B164" s="350">
        <v>80</v>
      </c>
      <c r="C164" s="350" t="s">
        <v>2288</v>
      </c>
      <c r="D164" s="350" t="s">
        <v>114</v>
      </c>
      <c r="E164" s="350" t="s">
        <v>1303</v>
      </c>
      <c r="F164" s="350" t="s">
        <v>1755</v>
      </c>
      <c r="G164" s="350" t="s">
        <v>1250</v>
      </c>
      <c r="H164" s="350"/>
      <c r="I164" s="350" t="s">
        <v>1756</v>
      </c>
      <c r="J164" s="350" t="s">
        <v>1755</v>
      </c>
      <c r="K164" s="350" t="s">
        <v>1185</v>
      </c>
      <c r="L164" s="350" t="s">
        <v>1757</v>
      </c>
      <c r="M164" s="351">
        <v>45992</v>
      </c>
      <c r="N164" s="352">
        <v>866.5</v>
      </c>
    </row>
    <row r="165" spans="1:14" s="353" customFormat="1" ht="15" hidden="1" x14ac:dyDescent="0.2">
      <c r="A165" s="350">
        <v>2565</v>
      </c>
      <c r="B165" s="350">
        <v>80</v>
      </c>
      <c r="C165" s="350" t="s">
        <v>2314</v>
      </c>
      <c r="D165" s="350" t="s">
        <v>114</v>
      </c>
      <c r="E165" s="350" t="s">
        <v>1303</v>
      </c>
      <c r="F165" s="350" t="s">
        <v>1758</v>
      </c>
      <c r="G165" s="350" t="s">
        <v>1250</v>
      </c>
      <c r="H165" s="350"/>
      <c r="I165" s="350" t="s">
        <v>1759</v>
      </c>
      <c r="J165" s="350" t="s">
        <v>1758</v>
      </c>
      <c r="K165" s="350" t="s">
        <v>1185</v>
      </c>
      <c r="L165" s="350" t="s">
        <v>1760</v>
      </c>
      <c r="M165" s="351">
        <v>45994</v>
      </c>
      <c r="N165" s="352">
        <v>2132</v>
      </c>
    </row>
    <row r="166" spans="1:14" s="353" customFormat="1" ht="15" hidden="1" x14ac:dyDescent="0.2">
      <c r="A166" s="350">
        <v>2565</v>
      </c>
      <c r="B166" s="350">
        <v>80</v>
      </c>
      <c r="C166" s="350" t="s">
        <v>2314</v>
      </c>
      <c r="D166" s="350" t="s">
        <v>114</v>
      </c>
      <c r="E166" s="350" t="s">
        <v>1303</v>
      </c>
      <c r="F166" s="350" t="s">
        <v>1761</v>
      </c>
      <c r="G166" s="350" t="s">
        <v>1250</v>
      </c>
      <c r="H166" s="350"/>
      <c r="I166" s="350" t="s">
        <v>1762</v>
      </c>
      <c r="J166" s="350" t="s">
        <v>1761</v>
      </c>
      <c r="K166" s="350" t="s">
        <v>1185</v>
      </c>
      <c r="L166" s="350" t="s">
        <v>1763</v>
      </c>
      <c r="M166" s="351">
        <v>45994</v>
      </c>
      <c r="N166" s="352">
        <v>1100</v>
      </c>
    </row>
    <row r="167" spans="1:14" s="353" customFormat="1" ht="15" x14ac:dyDescent="0.2">
      <c r="A167" s="350">
        <v>3833</v>
      </c>
      <c r="B167" s="350">
        <v>10</v>
      </c>
      <c r="C167" s="350" t="s">
        <v>2309</v>
      </c>
      <c r="D167" s="350" t="s">
        <v>114</v>
      </c>
      <c r="E167" s="350" t="s">
        <v>1303</v>
      </c>
      <c r="F167" s="350" t="s">
        <v>1764</v>
      </c>
      <c r="G167" s="350" t="s">
        <v>1249</v>
      </c>
      <c r="H167" s="350"/>
      <c r="I167" s="350" t="s">
        <v>1765</v>
      </c>
      <c r="J167" s="350" t="s">
        <v>1764</v>
      </c>
      <c r="K167" s="350" t="s">
        <v>2315</v>
      </c>
      <c r="L167" s="350" t="s">
        <v>1185</v>
      </c>
      <c r="M167" s="351">
        <v>45996</v>
      </c>
      <c r="N167" s="354">
        <v>-2495</v>
      </c>
    </row>
    <row r="168" spans="1:14" s="353" customFormat="1" ht="15" x14ac:dyDescent="0.2">
      <c r="A168" s="350">
        <v>3833</v>
      </c>
      <c r="B168" s="350">
        <v>80</v>
      </c>
      <c r="C168" s="350" t="s">
        <v>2294</v>
      </c>
      <c r="D168" s="350" t="s">
        <v>114</v>
      </c>
      <c r="E168" s="350" t="s">
        <v>1303</v>
      </c>
      <c r="F168" s="350" t="s">
        <v>1764</v>
      </c>
      <c r="G168" s="350" t="s">
        <v>1249</v>
      </c>
      <c r="H168" s="350"/>
      <c r="I168" s="350" t="s">
        <v>1765</v>
      </c>
      <c r="J168" s="350" t="s">
        <v>1764</v>
      </c>
      <c r="K168" s="350" t="s">
        <v>2315</v>
      </c>
      <c r="L168" s="350" t="s">
        <v>1185</v>
      </c>
      <c r="M168" s="351">
        <v>45996</v>
      </c>
      <c r="N168" s="352">
        <v>2495</v>
      </c>
    </row>
    <row r="169" spans="1:14" s="353" customFormat="1" ht="15" hidden="1" x14ac:dyDescent="0.2">
      <c r="A169" s="350">
        <v>2450</v>
      </c>
      <c r="B169" s="350"/>
      <c r="C169" s="350" t="s">
        <v>515</v>
      </c>
      <c r="D169" s="350" t="s">
        <v>114</v>
      </c>
      <c r="E169" s="350" t="s">
        <v>1303</v>
      </c>
      <c r="F169" s="350" t="s">
        <v>1766</v>
      </c>
      <c r="G169" s="350" t="s">
        <v>1767</v>
      </c>
      <c r="H169" s="350"/>
      <c r="I169" s="350" t="s">
        <v>1768</v>
      </c>
      <c r="J169" s="350" t="s">
        <v>1766</v>
      </c>
      <c r="K169" s="350" t="s">
        <v>1080</v>
      </c>
      <c r="L169" s="350" t="s">
        <v>1185</v>
      </c>
      <c r="M169" s="351">
        <v>46003</v>
      </c>
      <c r="N169" s="352">
        <v>2229.6</v>
      </c>
    </row>
    <row r="170" spans="1:14" s="353" customFormat="1" ht="15" hidden="1" x14ac:dyDescent="0.2">
      <c r="A170" s="350">
        <v>2563</v>
      </c>
      <c r="B170" s="350">
        <v>80</v>
      </c>
      <c r="C170" s="350" t="s">
        <v>2316</v>
      </c>
      <c r="D170" s="350" t="s">
        <v>114</v>
      </c>
      <c r="E170" s="350" t="s">
        <v>1303</v>
      </c>
      <c r="F170" s="350" t="s">
        <v>1769</v>
      </c>
      <c r="G170" s="350" t="s">
        <v>1249</v>
      </c>
      <c r="H170" s="350"/>
      <c r="I170" s="350" t="s">
        <v>1770</v>
      </c>
      <c r="J170" s="350" t="s">
        <v>1769</v>
      </c>
      <c r="K170" s="350" t="s">
        <v>1770</v>
      </c>
      <c r="L170" s="350" t="s">
        <v>1185</v>
      </c>
      <c r="M170" s="351">
        <v>46006</v>
      </c>
      <c r="N170" s="352">
        <v>9185.44</v>
      </c>
    </row>
    <row r="171" spans="1:14" s="353" customFormat="1" ht="15" hidden="1" x14ac:dyDescent="0.2">
      <c r="A171" s="350">
        <v>1011</v>
      </c>
      <c r="B171" s="350">
        <v>80</v>
      </c>
      <c r="C171" s="350" t="s">
        <v>2317</v>
      </c>
      <c r="D171" s="350" t="s">
        <v>114</v>
      </c>
      <c r="E171" s="350" t="s">
        <v>1303</v>
      </c>
      <c r="F171" s="350" t="s">
        <v>1771</v>
      </c>
      <c r="G171" s="350" t="s">
        <v>1249</v>
      </c>
      <c r="H171" s="350"/>
      <c r="I171" s="350" t="s">
        <v>1772</v>
      </c>
      <c r="J171" s="350" t="s">
        <v>1771</v>
      </c>
      <c r="K171" s="350" t="s">
        <v>2318</v>
      </c>
      <c r="L171" s="350" t="s">
        <v>1185</v>
      </c>
      <c r="M171" s="351">
        <v>46007</v>
      </c>
      <c r="N171" s="352">
        <v>2340</v>
      </c>
    </row>
    <row r="172" spans="1:14" s="353" customFormat="1" ht="15" hidden="1" x14ac:dyDescent="0.2">
      <c r="A172" s="350">
        <v>3257</v>
      </c>
      <c r="B172" s="350">
        <v>80</v>
      </c>
      <c r="C172" s="350" t="s">
        <v>2298</v>
      </c>
      <c r="D172" s="350" t="s">
        <v>114</v>
      </c>
      <c r="E172" s="350" t="s">
        <v>1303</v>
      </c>
      <c r="F172" s="350" t="s">
        <v>1773</v>
      </c>
      <c r="G172" s="350" t="s">
        <v>1250</v>
      </c>
      <c r="H172" s="350"/>
      <c r="I172" s="350" t="s">
        <v>1774</v>
      </c>
      <c r="J172" s="350" t="s">
        <v>1773</v>
      </c>
      <c r="K172" s="350" t="s">
        <v>1185</v>
      </c>
      <c r="L172" s="350" t="s">
        <v>1775</v>
      </c>
      <c r="M172" s="351">
        <v>46007</v>
      </c>
      <c r="N172" s="352">
        <v>5000</v>
      </c>
    </row>
    <row r="173" spans="1:14" s="353" customFormat="1" ht="15" hidden="1" x14ac:dyDescent="0.2">
      <c r="A173" s="350">
        <v>2103</v>
      </c>
      <c r="B173" s="350">
        <v>80</v>
      </c>
      <c r="C173" s="350" t="s">
        <v>2310</v>
      </c>
      <c r="D173" s="350" t="s">
        <v>114</v>
      </c>
      <c r="E173" s="350" t="s">
        <v>1303</v>
      </c>
      <c r="F173" s="350" t="s">
        <v>1776</v>
      </c>
      <c r="G173" s="350" t="s">
        <v>1249</v>
      </c>
      <c r="H173" s="350"/>
      <c r="I173" s="350" t="s">
        <v>1777</v>
      </c>
      <c r="J173" s="350" t="s">
        <v>1776</v>
      </c>
      <c r="K173" s="350" t="s">
        <v>2319</v>
      </c>
      <c r="L173" s="350" t="s">
        <v>1185</v>
      </c>
      <c r="M173" s="351">
        <v>46008</v>
      </c>
      <c r="N173" s="354">
        <v>-44485.25</v>
      </c>
    </row>
    <row r="174" spans="1:14" s="353" customFormat="1" ht="15" hidden="1" x14ac:dyDescent="0.2">
      <c r="A174" s="350">
        <v>3123</v>
      </c>
      <c r="B174" s="350">
        <v>80</v>
      </c>
      <c r="C174" s="350" t="s">
        <v>2320</v>
      </c>
      <c r="D174" s="350" t="s">
        <v>114</v>
      </c>
      <c r="E174" s="350" t="s">
        <v>1303</v>
      </c>
      <c r="F174" s="350" t="s">
        <v>1778</v>
      </c>
      <c r="G174" s="350" t="s">
        <v>1250</v>
      </c>
      <c r="H174" s="350"/>
      <c r="I174" s="350" t="s">
        <v>1779</v>
      </c>
      <c r="J174" s="350" t="s">
        <v>1778</v>
      </c>
      <c r="K174" s="350" t="s">
        <v>1185</v>
      </c>
      <c r="L174" s="350" t="s">
        <v>1780</v>
      </c>
      <c r="M174" s="351">
        <v>46009</v>
      </c>
      <c r="N174" s="352">
        <v>3288.91</v>
      </c>
    </row>
    <row r="175" spans="1:14" s="353" customFormat="1" ht="15" hidden="1" x14ac:dyDescent="0.2">
      <c r="A175" s="350">
        <v>1017</v>
      </c>
      <c r="B175" s="350">
        <v>80</v>
      </c>
      <c r="C175" s="350" t="s">
        <v>2280</v>
      </c>
      <c r="D175" s="350" t="s">
        <v>114</v>
      </c>
      <c r="E175" s="350" t="s">
        <v>1303</v>
      </c>
      <c r="F175" s="350" t="s">
        <v>1781</v>
      </c>
      <c r="G175" s="350" t="s">
        <v>1250</v>
      </c>
      <c r="H175" s="350"/>
      <c r="I175" s="350" t="s">
        <v>1782</v>
      </c>
      <c r="J175" s="350" t="s">
        <v>1781</v>
      </c>
      <c r="K175" s="350" t="s">
        <v>1185</v>
      </c>
      <c r="L175" s="350" t="s">
        <v>1783</v>
      </c>
      <c r="M175" s="351">
        <v>46023</v>
      </c>
      <c r="N175" s="352">
        <v>1435.38</v>
      </c>
    </row>
    <row r="176" spans="1:14" s="353" customFormat="1" ht="15" hidden="1" x14ac:dyDescent="0.2">
      <c r="A176" s="350">
        <v>7010</v>
      </c>
      <c r="B176" s="350">
        <v>80</v>
      </c>
      <c r="C176" s="350" t="s">
        <v>2259</v>
      </c>
      <c r="D176" s="350" t="s">
        <v>114</v>
      </c>
      <c r="E176" s="350" t="s">
        <v>1303</v>
      </c>
      <c r="F176" s="350" t="s">
        <v>1784</v>
      </c>
      <c r="G176" s="350" t="s">
        <v>1250</v>
      </c>
      <c r="H176" s="350"/>
      <c r="I176" s="350" t="s">
        <v>1785</v>
      </c>
      <c r="J176" s="350" t="s">
        <v>1784</v>
      </c>
      <c r="K176" s="350" t="s">
        <v>1185</v>
      </c>
      <c r="L176" s="350" t="s">
        <v>1786</v>
      </c>
      <c r="M176" s="351">
        <v>46027</v>
      </c>
      <c r="N176" s="352">
        <v>9500</v>
      </c>
    </row>
    <row r="177" spans="1:14" s="353" customFormat="1" ht="15" hidden="1" x14ac:dyDescent="0.2">
      <c r="A177" s="350">
        <v>3200</v>
      </c>
      <c r="B177" s="350">
        <v>80</v>
      </c>
      <c r="C177" s="350" t="s">
        <v>2292</v>
      </c>
      <c r="D177" s="350" t="s">
        <v>114</v>
      </c>
      <c r="E177" s="350" t="s">
        <v>1303</v>
      </c>
      <c r="F177" s="350" t="s">
        <v>1787</v>
      </c>
      <c r="G177" s="350" t="s">
        <v>1250</v>
      </c>
      <c r="H177" s="350"/>
      <c r="I177" s="350" t="s">
        <v>1788</v>
      </c>
      <c r="J177" s="350" t="s">
        <v>1787</v>
      </c>
      <c r="K177" s="350" t="s">
        <v>1185</v>
      </c>
      <c r="L177" s="350" t="s">
        <v>1789</v>
      </c>
      <c r="M177" s="351">
        <v>46028</v>
      </c>
      <c r="N177" s="352">
        <v>884.84</v>
      </c>
    </row>
    <row r="178" spans="1:14" s="353" customFormat="1" ht="15" hidden="1" x14ac:dyDescent="0.2">
      <c r="A178" s="350">
        <v>1017</v>
      </c>
      <c r="B178" s="350">
        <v>80</v>
      </c>
      <c r="C178" s="350" t="s">
        <v>2280</v>
      </c>
      <c r="D178" s="350" t="s">
        <v>114</v>
      </c>
      <c r="E178" s="350" t="s">
        <v>1303</v>
      </c>
      <c r="F178" s="350" t="s">
        <v>1790</v>
      </c>
      <c r="G178" s="350" t="s">
        <v>1249</v>
      </c>
      <c r="H178" s="350"/>
      <c r="I178" s="350" t="s">
        <v>1791</v>
      </c>
      <c r="J178" s="350" t="s">
        <v>1790</v>
      </c>
      <c r="K178" s="350" t="s">
        <v>2321</v>
      </c>
      <c r="L178" s="350" t="s">
        <v>1185</v>
      </c>
      <c r="M178" s="351">
        <v>46035</v>
      </c>
      <c r="N178" s="352">
        <v>6936.02</v>
      </c>
    </row>
    <row r="179" spans="1:14" s="353" customFormat="1" ht="15" hidden="1" x14ac:dyDescent="0.2">
      <c r="A179" s="350">
        <v>3120</v>
      </c>
      <c r="B179" s="350">
        <v>80</v>
      </c>
      <c r="C179" s="350" t="s">
        <v>2274</v>
      </c>
      <c r="D179" s="350" t="s">
        <v>114</v>
      </c>
      <c r="E179" s="350" t="s">
        <v>1303</v>
      </c>
      <c r="F179" s="350" t="s">
        <v>1792</v>
      </c>
      <c r="G179" s="350" t="s">
        <v>1250</v>
      </c>
      <c r="H179" s="350"/>
      <c r="I179" s="350" t="s">
        <v>1793</v>
      </c>
      <c r="J179" s="350" t="s">
        <v>1792</v>
      </c>
      <c r="K179" s="350" t="s">
        <v>1185</v>
      </c>
      <c r="L179" s="350" t="s">
        <v>1794</v>
      </c>
      <c r="M179" s="351">
        <v>46035</v>
      </c>
      <c r="N179" s="352">
        <v>10204</v>
      </c>
    </row>
    <row r="180" spans="1:14" s="353" customFormat="1" ht="15" hidden="1" x14ac:dyDescent="0.2">
      <c r="A180" s="350">
        <v>2208</v>
      </c>
      <c r="B180" s="350">
        <v>80</v>
      </c>
      <c r="C180" s="350" t="s">
        <v>2322</v>
      </c>
      <c r="D180" s="350" t="s">
        <v>114</v>
      </c>
      <c r="E180" s="350" t="s">
        <v>1303</v>
      </c>
      <c r="F180" s="350" t="s">
        <v>1795</v>
      </c>
      <c r="G180" s="350" t="s">
        <v>1250</v>
      </c>
      <c r="H180" s="350"/>
      <c r="I180" s="350" t="s">
        <v>1796</v>
      </c>
      <c r="J180" s="350" t="s">
        <v>1795</v>
      </c>
      <c r="K180" s="350" t="s">
        <v>1185</v>
      </c>
      <c r="L180" s="350" t="s">
        <v>1797</v>
      </c>
      <c r="M180" s="351">
        <v>46036</v>
      </c>
      <c r="N180" s="352">
        <v>1725</v>
      </c>
    </row>
    <row r="181" spans="1:14" s="353" customFormat="1" ht="15" hidden="1" x14ac:dyDescent="0.2">
      <c r="A181" s="350">
        <v>3258</v>
      </c>
      <c r="B181" s="350">
        <v>80</v>
      </c>
      <c r="C181" s="350" t="s">
        <v>2275</v>
      </c>
      <c r="D181" s="350" t="s">
        <v>114</v>
      </c>
      <c r="E181" s="350" t="s">
        <v>1303</v>
      </c>
      <c r="F181" s="350" t="s">
        <v>1798</v>
      </c>
      <c r="G181" s="350" t="s">
        <v>1250</v>
      </c>
      <c r="H181" s="350"/>
      <c r="I181" s="350" t="s">
        <v>1799</v>
      </c>
      <c r="J181" s="350" t="s">
        <v>1798</v>
      </c>
      <c r="K181" s="350" t="s">
        <v>1185</v>
      </c>
      <c r="L181" s="350" t="s">
        <v>1800</v>
      </c>
      <c r="M181" s="351">
        <v>46038</v>
      </c>
      <c r="N181" s="352">
        <v>5495</v>
      </c>
    </row>
    <row r="182" spans="1:14" s="353" customFormat="1" ht="15" hidden="1" x14ac:dyDescent="0.2">
      <c r="A182" s="350">
        <v>2104</v>
      </c>
      <c r="B182" s="350">
        <v>80</v>
      </c>
      <c r="C182" s="350" t="s">
        <v>2323</v>
      </c>
      <c r="D182" s="350" t="s">
        <v>114</v>
      </c>
      <c r="E182" s="350" t="s">
        <v>1303</v>
      </c>
      <c r="F182" s="350" t="s">
        <v>1801</v>
      </c>
      <c r="G182" s="350" t="s">
        <v>1249</v>
      </c>
      <c r="H182" s="350"/>
      <c r="I182" s="350" t="s">
        <v>1802</v>
      </c>
      <c r="J182" s="350" t="s">
        <v>1801</v>
      </c>
      <c r="K182" s="350" t="s">
        <v>2324</v>
      </c>
      <c r="L182" s="350" t="s">
        <v>1185</v>
      </c>
      <c r="M182" s="351">
        <v>46042</v>
      </c>
      <c r="N182" s="352">
        <v>2835</v>
      </c>
    </row>
    <row r="183" spans="1:14" s="353" customFormat="1" ht="15" hidden="1" x14ac:dyDescent="0.2">
      <c r="A183" s="350">
        <v>2506</v>
      </c>
      <c r="B183" s="350">
        <v>80</v>
      </c>
      <c r="C183" s="350" t="s">
        <v>2277</v>
      </c>
      <c r="D183" s="350" t="s">
        <v>114</v>
      </c>
      <c r="E183" s="350" t="s">
        <v>1303</v>
      </c>
      <c r="F183" s="350" t="s">
        <v>1803</v>
      </c>
      <c r="G183" s="350" t="s">
        <v>1249</v>
      </c>
      <c r="H183" s="350"/>
      <c r="I183" s="350" t="s">
        <v>1804</v>
      </c>
      <c r="J183" s="350" t="s">
        <v>1803</v>
      </c>
      <c r="K183" s="350" t="s">
        <v>1805</v>
      </c>
      <c r="L183" s="350" t="s">
        <v>1185</v>
      </c>
      <c r="M183" s="351">
        <v>46048</v>
      </c>
      <c r="N183" s="354">
        <v>-5613</v>
      </c>
    </row>
    <row r="184" spans="1:14" s="353" customFormat="1" ht="15" hidden="1" x14ac:dyDescent="0.2">
      <c r="A184" s="350">
        <v>3238</v>
      </c>
      <c r="B184" s="350">
        <v>80</v>
      </c>
      <c r="C184" s="350" t="s">
        <v>2325</v>
      </c>
      <c r="D184" s="350" t="s">
        <v>114</v>
      </c>
      <c r="E184" s="350" t="s">
        <v>1303</v>
      </c>
      <c r="F184" s="350" t="s">
        <v>1806</v>
      </c>
      <c r="G184" s="350" t="s">
        <v>1250</v>
      </c>
      <c r="H184" s="350"/>
      <c r="I184" s="350" t="s">
        <v>1807</v>
      </c>
      <c r="J184" s="350" t="s">
        <v>1806</v>
      </c>
      <c r="K184" s="350" t="s">
        <v>1185</v>
      </c>
      <c r="L184" s="350" t="s">
        <v>1808</v>
      </c>
      <c r="M184" s="351">
        <v>46049</v>
      </c>
      <c r="N184" s="352">
        <v>3581</v>
      </c>
    </row>
    <row r="185" spans="1:14" s="353" customFormat="1" ht="15" hidden="1" x14ac:dyDescent="0.2">
      <c r="A185" s="350">
        <v>2504</v>
      </c>
      <c r="B185" s="350">
        <v>80</v>
      </c>
      <c r="C185" s="350" t="s">
        <v>2326</v>
      </c>
      <c r="D185" s="350" t="s">
        <v>114</v>
      </c>
      <c r="E185" s="350" t="s">
        <v>1303</v>
      </c>
      <c r="F185" s="350" t="s">
        <v>1809</v>
      </c>
      <c r="G185" s="350" t="s">
        <v>1249</v>
      </c>
      <c r="H185" s="350"/>
      <c r="I185" s="350" t="s">
        <v>1810</v>
      </c>
      <c r="J185" s="350" t="s">
        <v>1809</v>
      </c>
      <c r="K185" s="350" t="s">
        <v>2327</v>
      </c>
      <c r="L185" s="350" t="s">
        <v>1185</v>
      </c>
      <c r="M185" s="351">
        <v>46053</v>
      </c>
      <c r="N185" s="352">
        <v>15599.13</v>
      </c>
    </row>
    <row r="186" spans="1:14" s="353" customFormat="1" ht="15" hidden="1" x14ac:dyDescent="0.2">
      <c r="A186" s="350">
        <v>1017</v>
      </c>
      <c r="B186" s="350">
        <v>80</v>
      </c>
      <c r="C186" s="350" t="s">
        <v>2280</v>
      </c>
      <c r="D186" s="350" t="s">
        <v>114</v>
      </c>
      <c r="E186" s="350" t="s">
        <v>1303</v>
      </c>
      <c r="F186" s="350" t="s">
        <v>1811</v>
      </c>
      <c r="G186" s="350" t="s">
        <v>1250</v>
      </c>
      <c r="H186" s="350"/>
      <c r="I186" s="350" t="s">
        <v>1812</v>
      </c>
      <c r="J186" s="350" t="s">
        <v>1811</v>
      </c>
      <c r="K186" s="350" t="s">
        <v>1185</v>
      </c>
      <c r="L186" s="350" t="s">
        <v>1813</v>
      </c>
      <c r="M186" s="351">
        <v>46054</v>
      </c>
      <c r="N186" s="352">
        <v>2675</v>
      </c>
    </row>
    <row r="187" spans="1:14" s="353" customFormat="1" ht="15" hidden="1" x14ac:dyDescent="0.2">
      <c r="A187" s="350">
        <v>2208</v>
      </c>
      <c r="B187" s="350">
        <v>80</v>
      </c>
      <c r="C187" s="350" t="s">
        <v>2322</v>
      </c>
      <c r="D187" s="350" t="s">
        <v>114</v>
      </c>
      <c r="E187" s="350" t="s">
        <v>1303</v>
      </c>
      <c r="F187" s="350" t="s">
        <v>1814</v>
      </c>
      <c r="G187" s="350" t="s">
        <v>1250</v>
      </c>
      <c r="H187" s="350"/>
      <c r="I187" s="350" t="s">
        <v>1796</v>
      </c>
      <c r="J187" s="350" t="s">
        <v>1814</v>
      </c>
      <c r="K187" s="350" t="s">
        <v>1185</v>
      </c>
      <c r="L187" s="350" t="s">
        <v>1797</v>
      </c>
      <c r="M187" s="351">
        <v>46054</v>
      </c>
      <c r="N187" s="352">
        <v>1725</v>
      </c>
    </row>
    <row r="188" spans="1:14" s="353" customFormat="1" ht="15" hidden="1" x14ac:dyDescent="0.2">
      <c r="A188" s="350">
        <v>3122</v>
      </c>
      <c r="B188" s="350">
        <v>80</v>
      </c>
      <c r="C188" s="350" t="s">
        <v>2249</v>
      </c>
      <c r="D188" s="350" t="s">
        <v>114</v>
      </c>
      <c r="E188" s="350" t="s">
        <v>1303</v>
      </c>
      <c r="F188" s="350" t="s">
        <v>1815</v>
      </c>
      <c r="G188" s="350" t="s">
        <v>1250</v>
      </c>
      <c r="H188" s="350"/>
      <c r="I188" s="350" t="s">
        <v>1355</v>
      </c>
      <c r="J188" s="350" t="s">
        <v>1815</v>
      </c>
      <c r="K188" s="350" t="s">
        <v>1185</v>
      </c>
      <c r="L188" s="350" t="s">
        <v>1816</v>
      </c>
      <c r="M188" s="351">
        <v>46054</v>
      </c>
      <c r="N188" s="352">
        <v>600</v>
      </c>
    </row>
    <row r="189" spans="1:14" s="353" customFormat="1" ht="15" hidden="1" x14ac:dyDescent="0.2">
      <c r="A189" s="350">
        <v>3120</v>
      </c>
      <c r="B189" s="350">
        <v>80</v>
      </c>
      <c r="C189" s="350" t="s">
        <v>2274</v>
      </c>
      <c r="D189" s="350" t="s">
        <v>114</v>
      </c>
      <c r="E189" s="350" t="s">
        <v>1303</v>
      </c>
      <c r="F189" s="350" t="s">
        <v>1817</v>
      </c>
      <c r="G189" s="350" t="s">
        <v>1250</v>
      </c>
      <c r="H189" s="350"/>
      <c r="I189" s="350" t="s">
        <v>1818</v>
      </c>
      <c r="J189" s="350" t="s">
        <v>1817</v>
      </c>
      <c r="K189" s="350" t="s">
        <v>1185</v>
      </c>
      <c r="L189" s="350" t="s">
        <v>1819</v>
      </c>
      <c r="M189" s="351">
        <v>46055</v>
      </c>
      <c r="N189" s="352">
        <v>10204</v>
      </c>
    </row>
    <row r="190" spans="1:14" s="353" customFormat="1" ht="15" hidden="1" x14ac:dyDescent="0.2">
      <c r="A190" s="350">
        <v>3122</v>
      </c>
      <c r="B190" s="350">
        <v>80</v>
      </c>
      <c r="C190" s="350" t="s">
        <v>2249</v>
      </c>
      <c r="D190" s="350" t="s">
        <v>114</v>
      </c>
      <c r="E190" s="350" t="s">
        <v>1303</v>
      </c>
      <c r="F190" s="350" t="s">
        <v>1820</v>
      </c>
      <c r="G190" s="350" t="s">
        <v>1249</v>
      </c>
      <c r="H190" s="350"/>
      <c r="I190" s="350" t="s">
        <v>1821</v>
      </c>
      <c r="J190" s="350" t="s">
        <v>1820</v>
      </c>
      <c r="K190" s="350" t="s">
        <v>2328</v>
      </c>
      <c r="L190" s="350" t="s">
        <v>1185</v>
      </c>
      <c r="M190" s="351">
        <v>46058</v>
      </c>
      <c r="N190" s="352">
        <v>4353.9799999999996</v>
      </c>
    </row>
    <row r="191" spans="1:14" s="353" customFormat="1" ht="15" hidden="1" x14ac:dyDescent="0.2">
      <c r="A191" s="350">
        <v>3262</v>
      </c>
      <c r="B191" s="350">
        <v>80</v>
      </c>
      <c r="C191" s="350" t="s">
        <v>1308</v>
      </c>
      <c r="D191" s="350" t="s">
        <v>114</v>
      </c>
      <c r="E191" s="350" t="s">
        <v>1303</v>
      </c>
      <c r="F191" s="350" t="s">
        <v>1822</v>
      </c>
      <c r="G191" s="350" t="s">
        <v>1249</v>
      </c>
      <c r="H191" s="350"/>
      <c r="I191" s="350" t="s">
        <v>1823</v>
      </c>
      <c r="J191" s="350" t="s">
        <v>1822</v>
      </c>
      <c r="K191" s="350" t="s">
        <v>1823</v>
      </c>
      <c r="L191" s="350" t="s">
        <v>1185</v>
      </c>
      <c r="M191" s="351">
        <v>46062</v>
      </c>
      <c r="N191" s="352">
        <v>9068.67</v>
      </c>
    </row>
    <row r="192" spans="1:14" s="353" customFormat="1" ht="15" hidden="1" x14ac:dyDescent="0.2">
      <c r="A192" s="350">
        <v>2465</v>
      </c>
      <c r="B192" s="350">
        <v>80</v>
      </c>
      <c r="C192" s="350" t="s">
        <v>2329</v>
      </c>
      <c r="D192" s="350" t="s">
        <v>114</v>
      </c>
      <c r="E192" s="350" t="s">
        <v>1303</v>
      </c>
      <c r="F192" s="350" t="s">
        <v>1824</v>
      </c>
      <c r="G192" s="350" t="s">
        <v>1250</v>
      </c>
      <c r="H192" s="350"/>
      <c r="I192" s="350" t="s">
        <v>1825</v>
      </c>
      <c r="J192" s="350" t="s">
        <v>1824</v>
      </c>
      <c r="K192" s="350" t="s">
        <v>1185</v>
      </c>
      <c r="L192" s="350" t="s">
        <v>1826</v>
      </c>
      <c r="M192" s="351">
        <v>46063</v>
      </c>
      <c r="N192" s="352">
        <v>1729</v>
      </c>
    </row>
    <row r="193" spans="1:14" s="353" customFormat="1" ht="15" hidden="1" x14ac:dyDescent="0.2">
      <c r="A193" s="350">
        <v>2353</v>
      </c>
      <c r="B193" s="350">
        <v>80</v>
      </c>
      <c r="C193" s="350" t="s">
        <v>2269</v>
      </c>
      <c r="D193" s="350" t="s">
        <v>114</v>
      </c>
      <c r="E193" s="350" t="s">
        <v>1303</v>
      </c>
      <c r="F193" s="350" t="s">
        <v>1827</v>
      </c>
      <c r="G193" s="350" t="s">
        <v>1249</v>
      </c>
      <c r="H193" s="350"/>
      <c r="I193" s="350" t="s">
        <v>1828</v>
      </c>
      <c r="J193" s="350" t="s">
        <v>1827</v>
      </c>
      <c r="K193" s="350" t="s">
        <v>2330</v>
      </c>
      <c r="L193" s="350" t="s">
        <v>1185</v>
      </c>
      <c r="M193" s="351">
        <v>46066</v>
      </c>
      <c r="N193" s="354">
        <v>-12497.5</v>
      </c>
    </row>
    <row r="194" spans="1:14" s="353" customFormat="1" ht="15" hidden="1" x14ac:dyDescent="0.2">
      <c r="A194" s="350">
        <v>2353</v>
      </c>
      <c r="B194" s="350">
        <v>80</v>
      </c>
      <c r="C194" s="350" t="s">
        <v>2269</v>
      </c>
      <c r="D194" s="350" t="s">
        <v>114</v>
      </c>
      <c r="E194" s="350" t="s">
        <v>1303</v>
      </c>
      <c r="F194" s="350" t="s">
        <v>1827</v>
      </c>
      <c r="G194" s="350" t="s">
        <v>1249</v>
      </c>
      <c r="H194" s="350"/>
      <c r="I194" s="350" t="s">
        <v>1829</v>
      </c>
      <c r="J194" s="350" t="s">
        <v>1827</v>
      </c>
      <c r="K194" s="350" t="s">
        <v>2330</v>
      </c>
      <c r="L194" s="350" t="s">
        <v>1185</v>
      </c>
      <c r="M194" s="351">
        <v>46066</v>
      </c>
      <c r="N194" s="354">
        <v>-12497.5</v>
      </c>
    </row>
    <row r="195" spans="1:14" s="353" customFormat="1" ht="15" hidden="1" x14ac:dyDescent="0.2">
      <c r="A195" s="350">
        <v>3258</v>
      </c>
      <c r="B195" s="350">
        <v>80</v>
      </c>
      <c r="C195" s="350" t="s">
        <v>2275</v>
      </c>
      <c r="D195" s="350" t="s">
        <v>114</v>
      </c>
      <c r="E195" s="350" t="s">
        <v>1303</v>
      </c>
      <c r="F195" s="350" t="s">
        <v>1830</v>
      </c>
      <c r="G195" s="350" t="s">
        <v>1249</v>
      </c>
      <c r="H195" s="350"/>
      <c r="I195" s="350" t="s">
        <v>1831</v>
      </c>
      <c r="J195" s="350" t="s">
        <v>1830</v>
      </c>
      <c r="K195" s="350" t="s">
        <v>2331</v>
      </c>
      <c r="L195" s="350" t="s">
        <v>1185</v>
      </c>
      <c r="M195" s="351">
        <v>46066</v>
      </c>
      <c r="N195" s="352">
        <v>1167.45</v>
      </c>
    </row>
    <row r="196" spans="1:14" s="353" customFormat="1" ht="15" hidden="1" x14ac:dyDescent="0.2">
      <c r="A196" s="350">
        <v>3258</v>
      </c>
      <c r="B196" s="350">
        <v>80</v>
      </c>
      <c r="C196" s="350" t="s">
        <v>2275</v>
      </c>
      <c r="D196" s="350" t="s">
        <v>114</v>
      </c>
      <c r="E196" s="350" t="s">
        <v>1303</v>
      </c>
      <c r="F196" s="350" t="s">
        <v>1830</v>
      </c>
      <c r="G196" s="350" t="s">
        <v>1249</v>
      </c>
      <c r="H196" s="350"/>
      <c r="I196" s="350" t="s">
        <v>1832</v>
      </c>
      <c r="J196" s="350" t="s">
        <v>1830</v>
      </c>
      <c r="K196" s="350" t="s">
        <v>2331</v>
      </c>
      <c r="L196" s="350" t="s">
        <v>1185</v>
      </c>
      <c r="M196" s="351">
        <v>46066</v>
      </c>
      <c r="N196" s="352">
        <v>2400.5</v>
      </c>
    </row>
    <row r="197" spans="1:14" s="353" customFormat="1" ht="15" hidden="1" x14ac:dyDescent="0.2">
      <c r="A197" s="350">
        <v>2591</v>
      </c>
      <c r="B197" s="350">
        <v>80</v>
      </c>
      <c r="C197" s="350" t="s">
        <v>2254</v>
      </c>
      <c r="D197" s="350" t="s">
        <v>114</v>
      </c>
      <c r="E197" s="350" t="s">
        <v>1303</v>
      </c>
      <c r="F197" s="350" t="s">
        <v>1833</v>
      </c>
      <c r="G197" s="350" t="s">
        <v>1250</v>
      </c>
      <c r="H197" s="350"/>
      <c r="I197" s="350" t="s">
        <v>1834</v>
      </c>
      <c r="J197" s="350" t="s">
        <v>1833</v>
      </c>
      <c r="K197" s="350" t="s">
        <v>1185</v>
      </c>
      <c r="L197" s="350" t="s">
        <v>1835</v>
      </c>
      <c r="M197" s="351">
        <v>46072</v>
      </c>
      <c r="N197" s="352">
        <v>1070</v>
      </c>
    </row>
    <row r="198" spans="1:14" s="353" customFormat="1" ht="15" hidden="1" x14ac:dyDescent="0.2">
      <c r="A198" s="350">
        <v>2591</v>
      </c>
      <c r="B198" s="350">
        <v>80</v>
      </c>
      <c r="C198" s="350" t="s">
        <v>2254</v>
      </c>
      <c r="D198" s="350" t="s">
        <v>114</v>
      </c>
      <c r="E198" s="350" t="s">
        <v>1303</v>
      </c>
      <c r="F198" s="350" t="s">
        <v>1833</v>
      </c>
      <c r="G198" s="350" t="s">
        <v>1250</v>
      </c>
      <c r="H198" s="350"/>
      <c r="I198" s="350" t="s">
        <v>1836</v>
      </c>
      <c r="J198" s="350" t="s">
        <v>1833</v>
      </c>
      <c r="K198" s="350" t="s">
        <v>1185</v>
      </c>
      <c r="L198" s="350" t="s">
        <v>1835</v>
      </c>
      <c r="M198" s="351">
        <v>46072</v>
      </c>
      <c r="N198" s="352">
        <v>960</v>
      </c>
    </row>
    <row r="199" spans="1:14" s="353" customFormat="1" ht="15" hidden="1" x14ac:dyDescent="0.2">
      <c r="A199" s="350">
        <v>2591</v>
      </c>
      <c r="B199" s="350">
        <v>80</v>
      </c>
      <c r="C199" s="350" t="s">
        <v>2254</v>
      </c>
      <c r="D199" s="350" t="s">
        <v>114</v>
      </c>
      <c r="E199" s="350" t="s">
        <v>1303</v>
      </c>
      <c r="F199" s="350" t="s">
        <v>1833</v>
      </c>
      <c r="G199" s="350" t="s">
        <v>1250</v>
      </c>
      <c r="H199" s="350"/>
      <c r="I199" s="350" t="s">
        <v>1837</v>
      </c>
      <c r="J199" s="350" t="s">
        <v>1833</v>
      </c>
      <c r="K199" s="350" t="s">
        <v>1185</v>
      </c>
      <c r="L199" s="350" t="s">
        <v>1835</v>
      </c>
      <c r="M199" s="351">
        <v>46072</v>
      </c>
      <c r="N199" s="352">
        <v>45</v>
      </c>
    </row>
    <row r="200" spans="1:14" s="353" customFormat="1" ht="15" hidden="1" x14ac:dyDescent="0.2">
      <c r="A200" s="350">
        <v>1017</v>
      </c>
      <c r="B200" s="350">
        <v>80</v>
      </c>
      <c r="C200" s="350" t="s">
        <v>2280</v>
      </c>
      <c r="D200" s="350" t="s">
        <v>114</v>
      </c>
      <c r="E200" s="350" t="s">
        <v>1303</v>
      </c>
      <c r="F200" s="350" t="s">
        <v>1838</v>
      </c>
      <c r="G200" s="350" t="s">
        <v>1250</v>
      </c>
      <c r="H200" s="350"/>
      <c r="I200" s="350" t="s">
        <v>1839</v>
      </c>
      <c r="J200" s="350" t="s">
        <v>1838</v>
      </c>
      <c r="K200" s="350" t="s">
        <v>1185</v>
      </c>
      <c r="L200" s="350" t="s">
        <v>1840</v>
      </c>
      <c r="M200" s="351">
        <v>46073</v>
      </c>
      <c r="N200" s="352">
        <v>6817.25</v>
      </c>
    </row>
    <row r="201" spans="1:14" s="353" customFormat="1" ht="15" hidden="1" x14ac:dyDescent="0.2">
      <c r="A201" s="350">
        <v>2057</v>
      </c>
      <c r="B201" s="350">
        <v>80</v>
      </c>
      <c r="C201" s="350" t="s">
        <v>2268</v>
      </c>
      <c r="D201" s="350" t="s">
        <v>114</v>
      </c>
      <c r="E201" s="350" t="s">
        <v>1303</v>
      </c>
      <c r="F201" s="350" t="s">
        <v>1841</v>
      </c>
      <c r="G201" s="350" t="s">
        <v>1250</v>
      </c>
      <c r="H201" s="350"/>
      <c r="I201" s="350" t="s">
        <v>1842</v>
      </c>
      <c r="J201" s="350" t="s">
        <v>1841</v>
      </c>
      <c r="K201" s="350" t="s">
        <v>1185</v>
      </c>
      <c r="L201" s="350" t="s">
        <v>1843</v>
      </c>
      <c r="M201" s="351">
        <v>46073</v>
      </c>
      <c r="N201" s="352">
        <v>5762.93</v>
      </c>
    </row>
    <row r="202" spans="1:14" s="353" customFormat="1" ht="15" hidden="1" x14ac:dyDescent="0.2">
      <c r="A202" s="350">
        <v>3120</v>
      </c>
      <c r="B202" s="350">
        <v>80</v>
      </c>
      <c r="C202" s="350" t="s">
        <v>2274</v>
      </c>
      <c r="D202" s="350" t="s">
        <v>114</v>
      </c>
      <c r="E202" s="350" t="s">
        <v>1303</v>
      </c>
      <c r="F202" s="350" t="s">
        <v>1844</v>
      </c>
      <c r="G202" s="350" t="s">
        <v>1250</v>
      </c>
      <c r="H202" s="350"/>
      <c r="I202" s="350" t="s">
        <v>1845</v>
      </c>
      <c r="J202" s="350" t="s">
        <v>1844</v>
      </c>
      <c r="K202" s="350" t="s">
        <v>1185</v>
      </c>
      <c r="L202" s="350" t="s">
        <v>1846</v>
      </c>
      <c r="M202" s="351">
        <v>46075</v>
      </c>
      <c r="N202" s="352">
        <v>5102</v>
      </c>
    </row>
    <row r="203" spans="1:14" s="353" customFormat="1" ht="15" hidden="1" x14ac:dyDescent="0.2">
      <c r="A203" s="350">
        <v>2254</v>
      </c>
      <c r="B203" s="350">
        <v>80</v>
      </c>
      <c r="C203" s="350" t="s">
        <v>2332</v>
      </c>
      <c r="D203" s="350" t="s">
        <v>114</v>
      </c>
      <c r="E203" s="350" t="s">
        <v>1303</v>
      </c>
      <c r="F203" s="350" t="s">
        <v>1847</v>
      </c>
      <c r="G203" s="350" t="s">
        <v>1249</v>
      </c>
      <c r="H203" s="350"/>
      <c r="I203" s="350" t="s">
        <v>1848</v>
      </c>
      <c r="J203" s="350" t="s">
        <v>1847</v>
      </c>
      <c r="K203" s="350" t="s">
        <v>2333</v>
      </c>
      <c r="L203" s="350" t="s">
        <v>1185</v>
      </c>
      <c r="M203" s="351">
        <v>46080</v>
      </c>
      <c r="N203" s="352">
        <v>4728.49</v>
      </c>
    </row>
    <row r="204" spans="1:14" s="353" customFormat="1" ht="15" hidden="1" x14ac:dyDescent="0.2">
      <c r="A204" s="350">
        <v>2207</v>
      </c>
      <c r="B204" s="350">
        <v>80</v>
      </c>
      <c r="C204" s="350" t="s">
        <v>2270</v>
      </c>
      <c r="D204" s="350" t="s">
        <v>114</v>
      </c>
      <c r="E204" s="350" t="s">
        <v>1303</v>
      </c>
      <c r="F204" s="350" t="s">
        <v>1849</v>
      </c>
      <c r="G204" s="350" t="s">
        <v>1250</v>
      </c>
      <c r="H204" s="350"/>
      <c r="I204" s="350" t="s">
        <v>1850</v>
      </c>
      <c r="J204" s="350" t="s">
        <v>1849</v>
      </c>
      <c r="K204" s="350" t="s">
        <v>1185</v>
      </c>
      <c r="L204" s="350" t="s">
        <v>1851</v>
      </c>
      <c r="M204" s="351">
        <v>46080</v>
      </c>
      <c r="N204" s="352">
        <v>6748</v>
      </c>
    </row>
    <row r="205" spans="1:14" s="353" customFormat="1" ht="15" hidden="1" x14ac:dyDescent="0.2">
      <c r="A205" s="350">
        <v>2207</v>
      </c>
      <c r="B205" s="350">
        <v>80</v>
      </c>
      <c r="C205" s="350" t="s">
        <v>2270</v>
      </c>
      <c r="D205" s="350" t="s">
        <v>114</v>
      </c>
      <c r="E205" s="350" t="s">
        <v>1303</v>
      </c>
      <c r="F205" s="350" t="s">
        <v>1852</v>
      </c>
      <c r="G205" s="350" t="s">
        <v>1250</v>
      </c>
      <c r="H205" s="350"/>
      <c r="I205" s="350" t="s">
        <v>1853</v>
      </c>
      <c r="J205" s="350" t="s">
        <v>1852</v>
      </c>
      <c r="K205" s="350" t="s">
        <v>1185</v>
      </c>
      <c r="L205" s="350" t="s">
        <v>1854</v>
      </c>
      <c r="M205" s="351">
        <v>46080</v>
      </c>
      <c r="N205" s="352">
        <v>3404.7</v>
      </c>
    </row>
    <row r="206" spans="1:14" s="353" customFormat="1" ht="15" hidden="1" x14ac:dyDescent="0.2">
      <c r="A206" s="350">
        <v>3231</v>
      </c>
      <c r="B206" s="350">
        <v>80</v>
      </c>
      <c r="C206" s="350" t="s">
        <v>2308</v>
      </c>
      <c r="D206" s="350" t="s">
        <v>114</v>
      </c>
      <c r="E206" s="350" t="s">
        <v>1303</v>
      </c>
      <c r="F206" s="350" t="s">
        <v>1855</v>
      </c>
      <c r="G206" s="350" t="s">
        <v>1250</v>
      </c>
      <c r="H206" s="350"/>
      <c r="I206" s="350" t="s">
        <v>1856</v>
      </c>
      <c r="J206" s="350" t="s">
        <v>1855</v>
      </c>
      <c r="K206" s="350" t="s">
        <v>1185</v>
      </c>
      <c r="L206" s="350" t="s">
        <v>1726</v>
      </c>
      <c r="M206" s="351">
        <v>46080</v>
      </c>
      <c r="N206" s="352">
        <v>1928</v>
      </c>
    </row>
    <row r="207" spans="1:14" s="353" customFormat="1" ht="15" hidden="1" x14ac:dyDescent="0.2">
      <c r="A207" s="350">
        <v>2608</v>
      </c>
      <c r="B207" s="350">
        <v>80</v>
      </c>
      <c r="C207" s="350" t="s">
        <v>2266</v>
      </c>
      <c r="D207" s="350" t="s">
        <v>114</v>
      </c>
      <c r="E207" s="350" t="s">
        <v>1303</v>
      </c>
      <c r="F207" s="350" t="s">
        <v>1857</v>
      </c>
      <c r="G207" s="350" t="s">
        <v>1250</v>
      </c>
      <c r="H207" s="350"/>
      <c r="I207" s="350" t="s">
        <v>1858</v>
      </c>
      <c r="J207" s="350" t="s">
        <v>1857</v>
      </c>
      <c r="K207" s="350" t="s">
        <v>1185</v>
      </c>
      <c r="L207" s="350" t="s">
        <v>1859</v>
      </c>
      <c r="M207" s="351">
        <v>46082</v>
      </c>
      <c r="N207" s="352">
        <v>869.73</v>
      </c>
    </row>
    <row r="208" spans="1:14" s="353" customFormat="1" ht="15" hidden="1" x14ac:dyDescent="0.2">
      <c r="A208" s="350">
        <v>2504</v>
      </c>
      <c r="B208" s="350">
        <v>80</v>
      </c>
      <c r="C208" s="350" t="s">
        <v>2326</v>
      </c>
      <c r="D208" s="350" t="s">
        <v>114</v>
      </c>
      <c r="E208" s="350" t="s">
        <v>1303</v>
      </c>
      <c r="F208" s="350" t="s">
        <v>1860</v>
      </c>
      <c r="G208" s="350" t="s">
        <v>1250</v>
      </c>
      <c r="H208" s="350"/>
      <c r="I208" s="350" t="s">
        <v>1861</v>
      </c>
      <c r="J208" s="350" t="s">
        <v>1860</v>
      </c>
      <c r="K208" s="350" t="s">
        <v>1185</v>
      </c>
      <c r="L208" s="350" t="s">
        <v>1862</v>
      </c>
      <c r="M208" s="351">
        <v>46082</v>
      </c>
      <c r="N208" s="352">
        <v>28126.6</v>
      </c>
    </row>
    <row r="209" spans="1:14" s="353" customFormat="1" ht="15" hidden="1" x14ac:dyDescent="0.2">
      <c r="A209" s="350">
        <v>2504</v>
      </c>
      <c r="B209" s="350">
        <v>80</v>
      </c>
      <c r="C209" s="350" t="s">
        <v>2326</v>
      </c>
      <c r="D209" s="350" t="s">
        <v>114</v>
      </c>
      <c r="E209" s="350" t="s">
        <v>1303</v>
      </c>
      <c r="F209" s="350" t="s">
        <v>1863</v>
      </c>
      <c r="G209" s="350" t="s">
        <v>1250</v>
      </c>
      <c r="H209" s="350"/>
      <c r="I209" s="350" t="s">
        <v>1864</v>
      </c>
      <c r="J209" s="350" t="s">
        <v>1863</v>
      </c>
      <c r="K209" s="350" t="s">
        <v>1185</v>
      </c>
      <c r="L209" s="350" t="s">
        <v>1865</v>
      </c>
      <c r="M209" s="351">
        <v>46082</v>
      </c>
      <c r="N209" s="352">
        <v>46787.37</v>
      </c>
    </row>
    <row r="210" spans="1:14" s="353" customFormat="1" ht="15" hidden="1" x14ac:dyDescent="0.2">
      <c r="A210" s="350">
        <v>2504</v>
      </c>
      <c r="B210" s="350">
        <v>80</v>
      </c>
      <c r="C210" s="350" t="s">
        <v>2326</v>
      </c>
      <c r="D210" s="350" t="s">
        <v>114</v>
      </c>
      <c r="E210" s="350" t="s">
        <v>1303</v>
      </c>
      <c r="F210" s="350" t="s">
        <v>1866</v>
      </c>
      <c r="G210" s="350" t="s">
        <v>1250</v>
      </c>
      <c r="H210" s="350"/>
      <c r="I210" s="350" t="s">
        <v>1867</v>
      </c>
      <c r="J210" s="350" t="s">
        <v>1866</v>
      </c>
      <c r="K210" s="350" t="s">
        <v>1185</v>
      </c>
      <c r="L210" s="350" t="s">
        <v>1868</v>
      </c>
      <c r="M210" s="351">
        <v>46082</v>
      </c>
      <c r="N210" s="352">
        <v>172.5</v>
      </c>
    </row>
    <row r="211" spans="1:14" s="353" customFormat="1" ht="15" hidden="1" x14ac:dyDescent="0.2">
      <c r="A211" s="350">
        <v>2504</v>
      </c>
      <c r="B211" s="350">
        <v>80</v>
      </c>
      <c r="C211" s="350" t="s">
        <v>2326</v>
      </c>
      <c r="D211" s="350" t="s">
        <v>114</v>
      </c>
      <c r="E211" s="350" t="s">
        <v>1303</v>
      </c>
      <c r="F211" s="350" t="s">
        <v>1869</v>
      </c>
      <c r="G211" s="350" t="s">
        <v>1250</v>
      </c>
      <c r="H211" s="350"/>
      <c r="I211" s="350" t="s">
        <v>1870</v>
      </c>
      <c r="J211" s="350" t="s">
        <v>1869</v>
      </c>
      <c r="K211" s="350" t="s">
        <v>1185</v>
      </c>
      <c r="L211" s="350" t="s">
        <v>1871</v>
      </c>
      <c r="M211" s="351">
        <v>46082</v>
      </c>
      <c r="N211" s="352">
        <v>242</v>
      </c>
    </row>
    <row r="212" spans="1:14" s="353" customFormat="1" ht="15" hidden="1" x14ac:dyDescent="0.2">
      <c r="A212" s="350">
        <v>2504</v>
      </c>
      <c r="B212" s="350">
        <v>80</v>
      </c>
      <c r="C212" s="350" t="s">
        <v>2326</v>
      </c>
      <c r="D212" s="350" t="s">
        <v>114</v>
      </c>
      <c r="E212" s="350" t="s">
        <v>1303</v>
      </c>
      <c r="F212" s="350" t="s">
        <v>1872</v>
      </c>
      <c r="G212" s="350" t="s">
        <v>1250</v>
      </c>
      <c r="H212" s="350"/>
      <c r="I212" s="350" t="s">
        <v>1873</v>
      </c>
      <c r="J212" s="350" t="s">
        <v>1872</v>
      </c>
      <c r="K212" s="350" t="s">
        <v>1185</v>
      </c>
      <c r="L212" s="350" t="s">
        <v>1874</v>
      </c>
      <c r="M212" s="351">
        <v>46082</v>
      </c>
      <c r="N212" s="352">
        <v>396</v>
      </c>
    </row>
    <row r="213" spans="1:14" s="353" customFormat="1" ht="15" hidden="1" x14ac:dyDescent="0.2">
      <c r="A213" s="350">
        <v>2504</v>
      </c>
      <c r="B213" s="350">
        <v>80</v>
      </c>
      <c r="C213" s="350" t="s">
        <v>2326</v>
      </c>
      <c r="D213" s="350" t="s">
        <v>114</v>
      </c>
      <c r="E213" s="350" t="s">
        <v>1303</v>
      </c>
      <c r="F213" s="350" t="s">
        <v>1875</v>
      </c>
      <c r="G213" s="350" t="s">
        <v>1250</v>
      </c>
      <c r="H213" s="350"/>
      <c r="I213" s="350" t="s">
        <v>1876</v>
      </c>
      <c r="J213" s="350" t="s">
        <v>1875</v>
      </c>
      <c r="K213" s="350" t="s">
        <v>1185</v>
      </c>
      <c r="L213" s="350" t="s">
        <v>1877</v>
      </c>
      <c r="M213" s="351">
        <v>46082</v>
      </c>
      <c r="N213" s="352">
        <v>258.75</v>
      </c>
    </row>
    <row r="214" spans="1:14" s="353" customFormat="1" ht="15" hidden="1" x14ac:dyDescent="0.2">
      <c r="A214" s="350">
        <v>2504</v>
      </c>
      <c r="B214" s="350">
        <v>80</v>
      </c>
      <c r="C214" s="350" t="s">
        <v>2326</v>
      </c>
      <c r="D214" s="350" t="s">
        <v>114</v>
      </c>
      <c r="E214" s="350" t="s">
        <v>1303</v>
      </c>
      <c r="F214" s="350" t="s">
        <v>1878</v>
      </c>
      <c r="G214" s="350" t="s">
        <v>1250</v>
      </c>
      <c r="H214" s="350"/>
      <c r="I214" s="350" t="s">
        <v>1879</v>
      </c>
      <c r="J214" s="350" t="s">
        <v>1878</v>
      </c>
      <c r="K214" s="350" t="s">
        <v>1185</v>
      </c>
      <c r="L214" s="350" t="s">
        <v>1880</v>
      </c>
      <c r="M214" s="351">
        <v>46082</v>
      </c>
      <c r="N214" s="352">
        <v>324.5</v>
      </c>
    </row>
    <row r="215" spans="1:14" s="353" customFormat="1" ht="15" hidden="1" x14ac:dyDescent="0.2">
      <c r="A215" s="350">
        <v>2504</v>
      </c>
      <c r="B215" s="350">
        <v>80</v>
      </c>
      <c r="C215" s="350" t="s">
        <v>2326</v>
      </c>
      <c r="D215" s="350" t="s">
        <v>114</v>
      </c>
      <c r="E215" s="350" t="s">
        <v>1303</v>
      </c>
      <c r="F215" s="350" t="s">
        <v>1881</v>
      </c>
      <c r="G215" s="350" t="s">
        <v>1250</v>
      </c>
      <c r="H215" s="350"/>
      <c r="I215" s="350" t="s">
        <v>1882</v>
      </c>
      <c r="J215" s="350" t="s">
        <v>1881</v>
      </c>
      <c r="K215" s="350" t="s">
        <v>1185</v>
      </c>
      <c r="L215" s="350" t="s">
        <v>1883</v>
      </c>
      <c r="M215" s="351">
        <v>46082</v>
      </c>
      <c r="N215" s="352">
        <v>5333.33</v>
      </c>
    </row>
    <row r="216" spans="1:14" s="353" customFormat="1" ht="15" hidden="1" x14ac:dyDescent="0.2">
      <c r="A216" s="350">
        <v>2504</v>
      </c>
      <c r="B216" s="350">
        <v>80</v>
      </c>
      <c r="C216" s="350" t="s">
        <v>2326</v>
      </c>
      <c r="D216" s="350" t="s">
        <v>114</v>
      </c>
      <c r="E216" s="350" t="s">
        <v>1303</v>
      </c>
      <c r="F216" s="350" t="s">
        <v>1884</v>
      </c>
      <c r="G216" s="350" t="s">
        <v>1250</v>
      </c>
      <c r="H216" s="350"/>
      <c r="I216" s="350" t="s">
        <v>1885</v>
      </c>
      <c r="J216" s="350" t="s">
        <v>1884</v>
      </c>
      <c r="K216" s="350" t="s">
        <v>1185</v>
      </c>
      <c r="L216" s="350" t="s">
        <v>1886</v>
      </c>
      <c r="M216" s="351">
        <v>46082</v>
      </c>
      <c r="N216" s="352">
        <v>5590</v>
      </c>
    </row>
    <row r="217" spans="1:14" s="353" customFormat="1" ht="15" hidden="1" x14ac:dyDescent="0.2">
      <c r="A217" s="350">
        <v>2504</v>
      </c>
      <c r="B217" s="350">
        <v>80</v>
      </c>
      <c r="C217" s="350" t="s">
        <v>2326</v>
      </c>
      <c r="D217" s="350" t="s">
        <v>114</v>
      </c>
      <c r="E217" s="350" t="s">
        <v>1303</v>
      </c>
      <c r="F217" s="350" t="s">
        <v>1887</v>
      </c>
      <c r="G217" s="350" t="s">
        <v>1250</v>
      </c>
      <c r="H217" s="350"/>
      <c r="I217" s="350" t="s">
        <v>1888</v>
      </c>
      <c r="J217" s="350" t="s">
        <v>1887</v>
      </c>
      <c r="K217" s="350" t="s">
        <v>1185</v>
      </c>
      <c r="L217" s="350" t="s">
        <v>1889</v>
      </c>
      <c r="M217" s="351">
        <v>46082</v>
      </c>
      <c r="N217" s="352">
        <v>60</v>
      </c>
    </row>
    <row r="218" spans="1:14" s="353" customFormat="1" ht="15" hidden="1" x14ac:dyDescent="0.2">
      <c r="A218" s="350">
        <v>2106</v>
      </c>
      <c r="B218" s="350">
        <v>80</v>
      </c>
      <c r="C218" s="350" t="s">
        <v>2334</v>
      </c>
      <c r="D218" s="350" t="s">
        <v>114</v>
      </c>
      <c r="E218" s="350" t="s">
        <v>1303</v>
      </c>
      <c r="F218" s="350" t="s">
        <v>1890</v>
      </c>
      <c r="G218" s="350" t="s">
        <v>1250</v>
      </c>
      <c r="H218" s="350"/>
      <c r="I218" s="350" t="s">
        <v>1891</v>
      </c>
      <c r="J218" s="350" t="s">
        <v>1890</v>
      </c>
      <c r="K218" s="350" t="s">
        <v>1185</v>
      </c>
      <c r="L218" s="350" t="s">
        <v>1892</v>
      </c>
      <c r="M218" s="351">
        <v>46082</v>
      </c>
      <c r="N218" s="352">
        <v>2970</v>
      </c>
    </row>
    <row r="219" spans="1:14" s="353" customFormat="1" ht="15" hidden="1" x14ac:dyDescent="0.2">
      <c r="A219" s="350">
        <v>2465</v>
      </c>
      <c r="B219" s="350">
        <v>80</v>
      </c>
      <c r="C219" s="350" t="s">
        <v>2329</v>
      </c>
      <c r="D219" s="350" t="s">
        <v>114</v>
      </c>
      <c r="E219" s="350" t="s">
        <v>1303</v>
      </c>
      <c r="F219" s="350" t="s">
        <v>1893</v>
      </c>
      <c r="G219" s="350" t="s">
        <v>1250</v>
      </c>
      <c r="H219" s="350"/>
      <c r="I219" s="350" t="s">
        <v>1894</v>
      </c>
      <c r="J219" s="350" t="s">
        <v>1893</v>
      </c>
      <c r="K219" s="350" t="s">
        <v>1185</v>
      </c>
      <c r="L219" s="350" t="s">
        <v>1895</v>
      </c>
      <c r="M219" s="351">
        <v>46083</v>
      </c>
      <c r="N219" s="352">
        <v>2146</v>
      </c>
    </row>
    <row r="220" spans="1:14" s="353" customFormat="1" ht="15" hidden="1" x14ac:dyDescent="0.2">
      <c r="A220" s="350">
        <v>3064</v>
      </c>
      <c r="B220" s="350">
        <v>80</v>
      </c>
      <c r="C220" s="350" t="s">
        <v>2311</v>
      </c>
      <c r="D220" s="350" t="s">
        <v>114</v>
      </c>
      <c r="E220" s="350" t="s">
        <v>1303</v>
      </c>
      <c r="F220" s="350" t="s">
        <v>1896</v>
      </c>
      <c r="G220" s="350" t="s">
        <v>1249</v>
      </c>
      <c r="H220" s="350"/>
      <c r="I220" s="350" t="s">
        <v>1897</v>
      </c>
      <c r="J220" s="350" t="s">
        <v>1896</v>
      </c>
      <c r="K220" s="350" t="s">
        <v>2335</v>
      </c>
      <c r="L220" s="350" t="s">
        <v>1185</v>
      </c>
      <c r="M220" s="351">
        <v>46084</v>
      </c>
      <c r="N220" s="354">
        <v>-0.8</v>
      </c>
    </row>
    <row r="221" spans="1:14" s="353" customFormat="1" ht="15" hidden="1" x14ac:dyDescent="0.2">
      <c r="A221" s="350">
        <v>2207</v>
      </c>
      <c r="B221" s="350">
        <v>80</v>
      </c>
      <c r="C221" s="350" t="s">
        <v>2270</v>
      </c>
      <c r="D221" s="350" t="s">
        <v>114</v>
      </c>
      <c r="E221" s="350" t="s">
        <v>1303</v>
      </c>
      <c r="F221" s="350" t="s">
        <v>1898</v>
      </c>
      <c r="G221" s="350" t="s">
        <v>1249</v>
      </c>
      <c r="H221" s="350"/>
      <c r="I221" s="350" t="s">
        <v>1899</v>
      </c>
      <c r="J221" s="350" t="s">
        <v>1898</v>
      </c>
      <c r="K221" s="350" t="s">
        <v>2336</v>
      </c>
      <c r="L221" s="350" t="s">
        <v>1185</v>
      </c>
      <c r="M221" s="351">
        <v>46084</v>
      </c>
      <c r="N221" s="354">
        <v>-5755.32</v>
      </c>
    </row>
    <row r="222" spans="1:14" s="353" customFormat="1" ht="15" hidden="1" x14ac:dyDescent="0.2">
      <c r="A222" s="350">
        <v>1005</v>
      </c>
      <c r="B222" s="350">
        <v>80</v>
      </c>
      <c r="C222" s="350" t="s">
        <v>2337</v>
      </c>
      <c r="D222" s="350" t="s">
        <v>114</v>
      </c>
      <c r="E222" s="350" t="s">
        <v>1303</v>
      </c>
      <c r="F222" s="350" t="s">
        <v>1900</v>
      </c>
      <c r="G222" s="350" t="s">
        <v>1250</v>
      </c>
      <c r="H222" s="350"/>
      <c r="I222" s="350" t="s">
        <v>1901</v>
      </c>
      <c r="J222" s="350" t="s">
        <v>1900</v>
      </c>
      <c r="K222" s="350" t="s">
        <v>1185</v>
      </c>
      <c r="L222" s="350" t="s">
        <v>1902</v>
      </c>
      <c r="M222" s="351">
        <v>46084</v>
      </c>
      <c r="N222" s="352">
        <v>2558.19</v>
      </c>
    </row>
    <row r="223" spans="1:14" s="353" customFormat="1" ht="15" hidden="1" x14ac:dyDescent="0.2">
      <c r="A223" s="350">
        <v>3258</v>
      </c>
      <c r="B223" s="350">
        <v>80</v>
      </c>
      <c r="C223" s="350" t="s">
        <v>2275</v>
      </c>
      <c r="D223" s="350" t="s">
        <v>114</v>
      </c>
      <c r="E223" s="350" t="s">
        <v>1303</v>
      </c>
      <c r="F223" s="350" t="s">
        <v>1903</v>
      </c>
      <c r="G223" s="350" t="s">
        <v>1250</v>
      </c>
      <c r="H223" s="350"/>
      <c r="I223" s="350" t="s">
        <v>1904</v>
      </c>
      <c r="J223" s="350" t="s">
        <v>1903</v>
      </c>
      <c r="K223" s="350" t="s">
        <v>1185</v>
      </c>
      <c r="L223" s="350" t="s">
        <v>1905</v>
      </c>
      <c r="M223" s="351">
        <v>46085</v>
      </c>
      <c r="N223" s="352">
        <v>4832</v>
      </c>
    </row>
    <row r="224" spans="1:14" s="353" customFormat="1" ht="15" hidden="1" x14ac:dyDescent="0.2">
      <c r="A224" s="350">
        <v>3043</v>
      </c>
      <c r="B224" s="350">
        <v>80</v>
      </c>
      <c r="C224" s="350" t="s">
        <v>2338</v>
      </c>
      <c r="D224" s="350" t="s">
        <v>114</v>
      </c>
      <c r="E224" s="350" t="s">
        <v>1303</v>
      </c>
      <c r="F224" s="350" t="s">
        <v>1906</v>
      </c>
      <c r="G224" s="350" t="s">
        <v>1250</v>
      </c>
      <c r="H224" s="350"/>
      <c r="I224" s="350" t="s">
        <v>1907</v>
      </c>
      <c r="J224" s="350" t="s">
        <v>1906</v>
      </c>
      <c r="K224" s="350" t="s">
        <v>1185</v>
      </c>
      <c r="L224" s="350" t="s">
        <v>1908</v>
      </c>
      <c r="M224" s="351">
        <v>46086</v>
      </c>
      <c r="N224" s="352">
        <v>6108.56</v>
      </c>
    </row>
    <row r="225" spans="1:14" s="353" customFormat="1" ht="15" hidden="1" x14ac:dyDescent="0.2">
      <c r="A225" s="350">
        <v>3122</v>
      </c>
      <c r="B225" s="350">
        <v>80</v>
      </c>
      <c r="C225" s="350" t="s">
        <v>2249</v>
      </c>
      <c r="D225" s="350" t="s">
        <v>114</v>
      </c>
      <c r="E225" s="350" t="s">
        <v>1303</v>
      </c>
      <c r="F225" s="350" t="s">
        <v>1909</v>
      </c>
      <c r="G225" s="350" t="s">
        <v>1249</v>
      </c>
      <c r="H225" s="350"/>
      <c r="I225" s="350" t="s">
        <v>1910</v>
      </c>
      <c r="J225" s="350" t="s">
        <v>1909</v>
      </c>
      <c r="K225" s="350" t="s">
        <v>2339</v>
      </c>
      <c r="L225" s="350" t="s">
        <v>1185</v>
      </c>
      <c r="M225" s="351">
        <v>46087</v>
      </c>
      <c r="N225" s="354">
        <v>-5353.97</v>
      </c>
    </row>
    <row r="226" spans="1:14" s="353" customFormat="1" ht="15" hidden="1" x14ac:dyDescent="0.2">
      <c r="A226" s="350">
        <v>3123</v>
      </c>
      <c r="B226" s="350">
        <v>80</v>
      </c>
      <c r="C226" s="350" t="s">
        <v>2320</v>
      </c>
      <c r="D226" s="350" t="s">
        <v>114</v>
      </c>
      <c r="E226" s="350" t="s">
        <v>1303</v>
      </c>
      <c r="F226" s="350" t="s">
        <v>1911</v>
      </c>
      <c r="G226" s="350" t="s">
        <v>1250</v>
      </c>
      <c r="H226" s="350"/>
      <c r="I226" s="350" t="s">
        <v>1912</v>
      </c>
      <c r="J226" s="350" t="s">
        <v>1911</v>
      </c>
      <c r="K226" s="350" t="s">
        <v>1185</v>
      </c>
      <c r="L226" s="350" t="s">
        <v>1913</v>
      </c>
      <c r="M226" s="351">
        <v>46087</v>
      </c>
      <c r="N226" s="352">
        <v>532.79</v>
      </c>
    </row>
    <row r="227" spans="1:14" s="353" customFormat="1" ht="15" hidden="1" x14ac:dyDescent="0.2">
      <c r="A227" s="350">
        <v>3122</v>
      </c>
      <c r="B227" s="350">
        <v>80</v>
      </c>
      <c r="C227" s="350" t="s">
        <v>2249</v>
      </c>
      <c r="D227" s="350" t="s">
        <v>114</v>
      </c>
      <c r="E227" s="350" t="s">
        <v>1303</v>
      </c>
      <c r="F227" s="350" t="s">
        <v>1914</v>
      </c>
      <c r="G227" s="350" t="s">
        <v>1250</v>
      </c>
      <c r="H227" s="350"/>
      <c r="I227" s="350" t="s">
        <v>1915</v>
      </c>
      <c r="J227" s="350" t="s">
        <v>1914</v>
      </c>
      <c r="K227" s="350" t="s">
        <v>1185</v>
      </c>
      <c r="L227" s="350" t="s">
        <v>1916</v>
      </c>
      <c r="M227" s="351">
        <v>46089</v>
      </c>
      <c r="N227" s="352">
        <v>555</v>
      </c>
    </row>
    <row r="228" spans="1:14" s="353" customFormat="1" ht="15" hidden="1" x14ac:dyDescent="0.2">
      <c r="A228" s="350">
        <v>3043</v>
      </c>
      <c r="B228" s="350">
        <v>80</v>
      </c>
      <c r="C228" s="350" t="s">
        <v>2338</v>
      </c>
      <c r="D228" s="350" t="s">
        <v>114</v>
      </c>
      <c r="E228" s="350" t="s">
        <v>1303</v>
      </c>
      <c r="F228" s="350" t="s">
        <v>1917</v>
      </c>
      <c r="G228" s="350" t="s">
        <v>1250</v>
      </c>
      <c r="H228" s="350"/>
      <c r="I228" s="350" t="s">
        <v>1918</v>
      </c>
      <c r="J228" s="350" t="s">
        <v>1917</v>
      </c>
      <c r="K228" s="350" t="s">
        <v>1185</v>
      </c>
      <c r="L228" s="350" t="s">
        <v>1919</v>
      </c>
      <c r="M228" s="351">
        <v>46093</v>
      </c>
      <c r="N228" s="352">
        <v>2090.5</v>
      </c>
    </row>
    <row r="229" spans="1:14" s="353" customFormat="1" ht="15" hidden="1" x14ac:dyDescent="0.2">
      <c r="A229" s="350">
        <v>3043</v>
      </c>
      <c r="B229" s="350">
        <v>80</v>
      </c>
      <c r="C229" s="350" t="s">
        <v>2338</v>
      </c>
      <c r="D229" s="350" t="s">
        <v>114</v>
      </c>
      <c r="E229" s="350" t="s">
        <v>1303</v>
      </c>
      <c r="F229" s="350" t="s">
        <v>1920</v>
      </c>
      <c r="G229" s="350" t="s">
        <v>1250</v>
      </c>
      <c r="H229" s="350"/>
      <c r="I229" s="350" t="s">
        <v>1921</v>
      </c>
      <c r="J229" s="350" t="s">
        <v>1920</v>
      </c>
      <c r="K229" s="350" t="s">
        <v>1185</v>
      </c>
      <c r="L229" s="350" t="s">
        <v>1922</v>
      </c>
      <c r="M229" s="351">
        <v>46093</v>
      </c>
      <c r="N229" s="352">
        <v>71.989999999999995</v>
      </c>
    </row>
    <row r="230" spans="1:14" s="353" customFormat="1" ht="15" hidden="1" x14ac:dyDescent="0.2">
      <c r="A230" s="350">
        <v>3043</v>
      </c>
      <c r="B230" s="350">
        <v>80</v>
      </c>
      <c r="C230" s="350" t="s">
        <v>2338</v>
      </c>
      <c r="D230" s="350" t="s">
        <v>114</v>
      </c>
      <c r="E230" s="350" t="s">
        <v>1303</v>
      </c>
      <c r="F230" s="350" t="s">
        <v>1923</v>
      </c>
      <c r="G230" s="350" t="s">
        <v>1250</v>
      </c>
      <c r="H230" s="350"/>
      <c r="I230" s="350" t="s">
        <v>1924</v>
      </c>
      <c r="J230" s="350" t="s">
        <v>1923</v>
      </c>
      <c r="K230" s="350" t="s">
        <v>1185</v>
      </c>
      <c r="L230" s="350" t="s">
        <v>1925</v>
      </c>
      <c r="M230" s="351">
        <v>46093</v>
      </c>
      <c r="N230" s="352">
        <v>690</v>
      </c>
    </row>
    <row r="231" spans="1:14" s="353" customFormat="1" ht="15" x14ac:dyDescent="0.2">
      <c r="A231" s="350">
        <v>3833</v>
      </c>
      <c r="B231" s="350">
        <v>80</v>
      </c>
      <c r="C231" s="350" t="s">
        <v>2294</v>
      </c>
      <c r="D231" s="350" t="s">
        <v>114</v>
      </c>
      <c r="E231" s="350" t="s">
        <v>1303</v>
      </c>
      <c r="F231" s="350" t="s">
        <v>2340</v>
      </c>
      <c r="G231" s="350" t="s">
        <v>1249</v>
      </c>
      <c r="H231" s="350"/>
      <c r="I231" s="350" t="s">
        <v>2341</v>
      </c>
      <c r="J231" s="350" t="s">
        <v>2340</v>
      </c>
      <c r="K231" s="350" t="s">
        <v>2342</v>
      </c>
      <c r="L231" s="350" t="s">
        <v>1185</v>
      </c>
      <c r="M231" s="351">
        <v>46099</v>
      </c>
      <c r="N231" s="352">
        <v>2175</v>
      </c>
    </row>
    <row r="232" spans="1:14" s="353" customFormat="1" ht="15" hidden="1" x14ac:dyDescent="0.2">
      <c r="A232" s="350">
        <v>2208</v>
      </c>
      <c r="B232" s="350">
        <v>80</v>
      </c>
      <c r="C232" s="350" t="s">
        <v>2322</v>
      </c>
      <c r="D232" s="350" t="s">
        <v>115</v>
      </c>
      <c r="E232" s="350" t="s">
        <v>1304</v>
      </c>
      <c r="F232" s="350" t="s">
        <v>1926</v>
      </c>
      <c r="G232" s="350" t="s">
        <v>1250</v>
      </c>
      <c r="H232" s="350"/>
      <c r="I232" s="350" t="s">
        <v>1927</v>
      </c>
      <c r="J232" s="350" t="s">
        <v>1926</v>
      </c>
      <c r="K232" s="350" t="s">
        <v>1185</v>
      </c>
      <c r="L232" s="350" t="s">
        <v>1928</v>
      </c>
      <c r="M232" s="351">
        <v>45778</v>
      </c>
      <c r="N232" s="352">
        <v>2859</v>
      </c>
    </row>
    <row r="233" spans="1:14" s="353" customFormat="1" ht="15" hidden="1" x14ac:dyDescent="0.2">
      <c r="A233" s="350">
        <v>7010</v>
      </c>
      <c r="B233" s="350">
        <v>80</v>
      </c>
      <c r="C233" s="350" t="s">
        <v>2259</v>
      </c>
      <c r="D233" s="350" t="s">
        <v>115</v>
      </c>
      <c r="E233" s="350" t="s">
        <v>1304</v>
      </c>
      <c r="F233" s="350" t="s">
        <v>1929</v>
      </c>
      <c r="G233" s="350" t="s">
        <v>1250</v>
      </c>
      <c r="H233" s="350"/>
      <c r="I233" s="350" t="s">
        <v>1930</v>
      </c>
      <c r="J233" s="350" t="s">
        <v>1929</v>
      </c>
      <c r="K233" s="350" t="s">
        <v>1185</v>
      </c>
      <c r="L233" s="350" t="s">
        <v>1931</v>
      </c>
      <c r="M233" s="351">
        <v>45809</v>
      </c>
      <c r="N233" s="352">
        <v>2495</v>
      </c>
    </row>
    <row r="234" spans="1:14" s="353" customFormat="1" ht="15" hidden="1" x14ac:dyDescent="0.2">
      <c r="A234" s="350">
        <v>3210</v>
      </c>
      <c r="B234" s="350">
        <v>80</v>
      </c>
      <c r="C234" s="350" t="s">
        <v>2343</v>
      </c>
      <c r="D234" s="350" t="s">
        <v>115</v>
      </c>
      <c r="E234" s="350" t="s">
        <v>1304</v>
      </c>
      <c r="F234" s="350" t="s">
        <v>1932</v>
      </c>
      <c r="G234" s="350" t="s">
        <v>1249</v>
      </c>
      <c r="H234" s="350"/>
      <c r="I234" s="350" t="s">
        <v>1933</v>
      </c>
      <c r="J234" s="350" t="s">
        <v>1932</v>
      </c>
      <c r="K234" s="350" t="s">
        <v>2344</v>
      </c>
      <c r="L234" s="350" t="s">
        <v>1185</v>
      </c>
      <c r="M234" s="351">
        <v>45835</v>
      </c>
      <c r="N234" s="352">
        <v>15950.41</v>
      </c>
    </row>
    <row r="235" spans="1:14" s="353" customFormat="1" ht="15" hidden="1" x14ac:dyDescent="0.2">
      <c r="A235" s="350">
        <v>3257</v>
      </c>
      <c r="B235" s="350">
        <v>80</v>
      </c>
      <c r="C235" s="350" t="s">
        <v>2298</v>
      </c>
      <c r="D235" s="350" t="s">
        <v>115</v>
      </c>
      <c r="E235" s="350" t="s">
        <v>1304</v>
      </c>
      <c r="F235" s="350" t="s">
        <v>1934</v>
      </c>
      <c r="G235" s="350" t="s">
        <v>1250</v>
      </c>
      <c r="H235" s="350"/>
      <c r="I235" s="350" t="s">
        <v>1935</v>
      </c>
      <c r="J235" s="350" t="s">
        <v>1934</v>
      </c>
      <c r="K235" s="350" t="s">
        <v>1185</v>
      </c>
      <c r="L235" s="350" t="s">
        <v>1936</v>
      </c>
      <c r="M235" s="351">
        <v>45870</v>
      </c>
      <c r="N235" s="352">
        <v>5295</v>
      </c>
    </row>
    <row r="236" spans="1:14" s="353" customFormat="1" ht="15" hidden="1" x14ac:dyDescent="0.2">
      <c r="A236" s="350">
        <v>3257</v>
      </c>
      <c r="B236" s="350">
        <v>80</v>
      </c>
      <c r="C236" s="350" t="s">
        <v>2298</v>
      </c>
      <c r="D236" s="350" t="s">
        <v>115</v>
      </c>
      <c r="E236" s="350" t="s">
        <v>1304</v>
      </c>
      <c r="F236" s="350" t="s">
        <v>1937</v>
      </c>
      <c r="G236" s="350" t="s">
        <v>1250</v>
      </c>
      <c r="H236" s="350"/>
      <c r="I236" s="350" t="s">
        <v>1938</v>
      </c>
      <c r="J236" s="350" t="s">
        <v>1937</v>
      </c>
      <c r="K236" s="350" t="s">
        <v>1185</v>
      </c>
      <c r="L236" s="350" t="s">
        <v>1936</v>
      </c>
      <c r="M236" s="351">
        <v>45870</v>
      </c>
      <c r="N236" s="352">
        <v>859</v>
      </c>
    </row>
    <row r="237" spans="1:14" s="353" customFormat="1" ht="15" hidden="1" x14ac:dyDescent="0.2">
      <c r="A237" s="350">
        <v>3187</v>
      </c>
      <c r="B237" s="350">
        <v>80</v>
      </c>
      <c r="C237" s="350" t="s">
        <v>2345</v>
      </c>
      <c r="D237" s="350" t="s">
        <v>115</v>
      </c>
      <c r="E237" s="350" t="s">
        <v>1304</v>
      </c>
      <c r="F237" s="350" t="s">
        <v>1939</v>
      </c>
      <c r="G237" s="350" t="s">
        <v>1250</v>
      </c>
      <c r="H237" s="350"/>
      <c r="I237" s="350" t="s">
        <v>1940</v>
      </c>
      <c r="J237" s="350" t="s">
        <v>1939</v>
      </c>
      <c r="K237" s="350" t="s">
        <v>1185</v>
      </c>
      <c r="L237" s="350" t="s">
        <v>1941</v>
      </c>
      <c r="M237" s="351">
        <v>45889</v>
      </c>
      <c r="N237" s="352">
        <v>6044.13</v>
      </c>
    </row>
    <row r="238" spans="1:14" s="353" customFormat="1" ht="15" hidden="1" x14ac:dyDescent="0.2">
      <c r="A238" s="350">
        <v>2555</v>
      </c>
      <c r="B238" s="350">
        <v>80</v>
      </c>
      <c r="C238" s="350" t="s">
        <v>2346</v>
      </c>
      <c r="D238" s="350" t="s">
        <v>115</v>
      </c>
      <c r="E238" s="350" t="s">
        <v>1304</v>
      </c>
      <c r="F238" s="350" t="s">
        <v>1942</v>
      </c>
      <c r="G238" s="350" t="s">
        <v>1250</v>
      </c>
      <c r="H238" s="350"/>
      <c r="I238" s="350" t="s">
        <v>1943</v>
      </c>
      <c r="J238" s="350" t="s">
        <v>1942</v>
      </c>
      <c r="K238" s="350" t="s">
        <v>1185</v>
      </c>
      <c r="L238" s="350" t="s">
        <v>1944</v>
      </c>
      <c r="M238" s="351">
        <v>45908</v>
      </c>
      <c r="N238" s="352">
        <v>2368</v>
      </c>
    </row>
    <row r="239" spans="1:14" s="353" customFormat="1" ht="15" hidden="1" x14ac:dyDescent="0.2">
      <c r="A239" s="350">
        <v>3183</v>
      </c>
      <c r="B239" s="350">
        <v>80</v>
      </c>
      <c r="C239" s="350" t="s">
        <v>2267</v>
      </c>
      <c r="D239" s="350" t="s">
        <v>115</v>
      </c>
      <c r="E239" s="350" t="s">
        <v>1304</v>
      </c>
      <c r="F239" s="350" t="s">
        <v>1945</v>
      </c>
      <c r="G239" s="350" t="s">
        <v>1250</v>
      </c>
      <c r="H239" s="350"/>
      <c r="I239" s="350" t="s">
        <v>1946</v>
      </c>
      <c r="J239" s="350" t="s">
        <v>1945</v>
      </c>
      <c r="K239" s="350" t="s">
        <v>1185</v>
      </c>
      <c r="L239" s="350" t="s">
        <v>1947</v>
      </c>
      <c r="M239" s="351">
        <v>45911</v>
      </c>
      <c r="N239" s="352">
        <v>6314.63</v>
      </c>
    </row>
    <row r="240" spans="1:14" s="353" customFormat="1" ht="15" hidden="1" x14ac:dyDescent="0.2">
      <c r="A240" s="350">
        <v>3183</v>
      </c>
      <c r="B240" s="350">
        <v>80</v>
      </c>
      <c r="C240" s="350" t="s">
        <v>2267</v>
      </c>
      <c r="D240" s="350" t="s">
        <v>115</v>
      </c>
      <c r="E240" s="350" t="s">
        <v>1304</v>
      </c>
      <c r="F240" s="350" t="s">
        <v>1948</v>
      </c>
      <c r="G240" s="350" t="s">
        <v>1250</v>
      </c>
      <c r="H240" s="350"/>
      <c r="I240" s="350" t="s">
        <v>1949</v>
      </c>
      <c r="J240" s="350" t="s">
        <v>1948</v>
      </c>
      <c r="K240" s="350" t="s">
        <v>1185</v>
      </c>
      <c r="L240" s="350" t="s">
        <v>1950</v>
      </c>
      <c r="M240" s="351">
        <v>45911</v>
      </c>
      <c r="N240" s="352">
        <v>7717.87</v>
      </c>
    </row>
    <row r="241" spans="1:14" s="353" customFormat="1" ht="15" hidden="1" x14ac:dyDescent="0.2">
      <c r="A241" s="350">
        <v>2504</v>
      </c>
      <c r="B241" s="350">
        <v>80</v>
      </c>
      <c r="C241" s="350" t="s">
        <v>2326</v>
      </c>
      <c r="D241" s="350" t="s">
        <v>115</v>
      </c>
      <c r="E241" s="350" t="s">
        <v>1304</v>
      </c>
      <c r="F241" s="350" t="s">
        <v>1951</v>
      </c>
      <c r="G241" s="350" t="s">
        <v>1249</v>
      </c>
      <c r="H241" s="350"/>
      <c r="I241" s="350" t="s">
        <v>1952</v>
      </c>
      <c r="J241" s="350" t="s">
        <v>1951</v>
      </c>
      <c r="K241" s="350" t="s">
        <v>2347</v>
      </c>
      <c r="L241" s="350" t="s">
        <v>1185</v>
      </c>
      <c r="M241" s="351">
        <v>45940</v>
      </c>
      <c r="N241" s="352">
        <v>10397.5</v>
      </c>
    </row>
    <row r="242" spans="1:14" s="353" customFormat="1" ht="15" hidden="1" x14ac:dyDescent="0.2">
      <c r="A242" s="350">
        <v>2595</v>
      </c>
      <c r="B242" s="350">
        <v>80</v>
      </c>
      <c r="C242" s="350" t="s">
        <v>2304</v>
      </c>
      <c r="D242" s="350" t="s">
        <v>115</v>
      </c>
      <c r="E242" s="350" t="s">
        <v>1304</v>
      </c>
      <c r="F242" s="350" t="s">
        <v>1953</v>
      </c>
      <c r="G242" s="350" t="s">
        <v>1250</v>
      </c>
      <c r="H242" s="350"/>
      <c r="I242" s="350" t="s">
        <v>1954</v>
      </c>
      <c r="J242" s="350" t="s">
        <v>1953</v>
      </c>
      <c r="K242" s="350" t="s">
        <v>1185</v>
      </c>
      <c r="L242" s="350" t="s">
        <v>1955</v>
      </c>
      <c r="M242" s="351">
        <v>45979</v>
      </c>
      <c r="N242" s="352">
        <v>23503.8</v>
      </c>
    </row>
    <row r="243" spans="1:14" s="353" customFormat="1" ht="15" hidden="1" x14ac:dyDescent="0.2">
      <c r="A243" s="350">
        <v>3257</v>
      </c>
      <c r="B243" s="350">
        <v>80</v>
      </c>
      <c r="C243" s="350" t="s">
        <v>2298</v>
      </c>
      <c r="D243" s="350" t="s">
        <v>115</v>
      </c>
      <c r="E243" s="350" t="s">
        <v>1304</v>
      </c>
      <c r="F243" s="350" t="s">
        <v>1956</v>
      </c>
      <c r="G243" s="350" t="s">
        <v>1250</v>
      </c>
      <c r="H243" s="350"/>
      <c r="I243" s="350" t="s">
        <v>1957</v>
      </c>
      <c r="J243" s="350" t="s">
        <v>1956</v>
      </c>
      <c r="K243" s="350" t="s">
        <v>1185</v>
      </c>
      <c r="L243" s="350" t="s">
        <v>1958</v>
      </c>
      <c r="M243" s="351">
        <v>46023</v>
      </c>
      <c r="N243" s="352">
        <v>2359</v>
      </c>
    </row>
    <row r="244" spans="1:14" s="353" customFormat="1" ht="15" hidden="1" x14ac:dyDescent="0.2">
      <c r="A244" s="350">
        <v>3187</v>
      </c>
      <c r="B244" s="350">
        <v>80</v>
      </c>
      <c r="C244" s="350" t="s">
        <v>2345</v>
      </c>
      <c r="D244" s="350" t="s">
        <v>115</v>
      </c>
      <c r="E244" s="350" t="s">
        <v>1304</v>
      </c>
      <c r="F244" s="350" t="s">
        <v>1959</v>
      </c>
      <c r="G244" s="350" t="s">
        <v>1249</v>
      </c>
      <c r="H244" s="350"/>
      <c r="I244" s="350" t="s">
        <v>1960</v>
      </c>
      <c r="J244" s="350" t="s">
        <v>1959</v>
      </c>
      <c r="K244" s="350" t="s">
        <v>2348</v>
      </c>
      <c r="L244" s="350" t="s">
        <v>1185</v>
      </c>
      <c r="M244" s="351">
        <v>46053</v>
      </c>
      <c r="N244" s="352">
        <v>6044.13</v>
      </c>
    </row>
    <row r="245" spans="1:14" s="353" customFormat="1" ht="15" hidden="1" x14ac:dyDescent="0.2">
      <c r="A245" s="350">
        <v>2504</v>
      </c>
      <c r="B245" s="350">
        <v>80</v>
      </c>
      <c r="C245" s="350" t="s">
        <v>2326</v>
      </c>
      <c r="D245" s="350" t="s">
        <v>115</v>
      </c>
      <c r="E245" s="350" t="s">
        <v>1304</v>
      </c>
      <c r="F245" s="350" t="s">
        <v>1961</v>
      </c>
      <c r="G245" s="350" t="s">
        <v>1249</v>
      </c>
      <c r="H245" s="350"/>
      <c r="I245" s="350" t="s">
        <v>1962</v>
      </c>
      <c r="J245" s="350" t="s">
        <v>1961</v>
      </c>
      <c r="K245" s="350" t="s">
        <v>2349</v>
      </c>
      <c r="L245" s="350" t="s">
        <v>1185</v>
      </c>
      <c r="M245" s="351">
        <v>46053</v>
      </c>
      <c r="N245" s="352">
        <v>4861</v>
      </c>
    </row>
    <row r="246" spans="1:14" s="353" customFormat="1" ht="15" hidden="1" x14ac:dyDescent="0.2">
      <c r="A246" s="350">
        <v>2504</v>
      </c>
      <c r="B246" s="350">
        <v>80</v>
      </c>
      <c r="C246" s="350" t="s">
        <v>2326</v>
      </c>
      <c r="D246" s="350" t="s">
        <v>115</v>
      </c>
      <c r="E246" s="350" t="s">
        <v>1304</v>
      </c>
      <c r="F246" s="350" t="s">
        <v>1963</v>
      </c>
      <c r="G246" s="350" t="s">
        <v>1249</v>
      </c>
      <c r="H246" s="350"/>
      <c r="I246" s="350" t="s">
        <v>1964</v>
      </c>
      <c r="J246" s="350" t="s">
        <v>1963</v>
      </c>
      <c r="K246" s="350" t="s">
        <v>2350</v>
      </c>
      <c r="L246" s="350" t="s">
        <v>1185</v>
      </c>
      <c r="M246" s="351">
        <v>46072</v>
      </c>
      <c r="N246" s="354">
        <v>-4861</v>
      </c>
    </row>
    <row r="247" spans="1:14" s="353" customFormat="1" ht="15" hidden="1" x14ac:dyDescent="0.2">
      <c r="A247" s="350">
        <v>3122</v>
      </c>
      <c r="B247" s="350">
        <v>80</v>
      </c>
      <c r="C247" s="350" t="s">
        <v>2249</v>
      </c>
      <c r="D247" s="350" t="s">
        <v>115</v>
      </c>
      <c r="E247" s="350" t="s">
        <v>1304</v>
      </c>
      <c r="F247" s="350" t="s">
        <v>1909</v>
      </c>
      <c r="G247" s="350" t="s">
        <v>1249</v>
      </c>
      <c r="H247" s="350"/>
      <c r="I247" s="350" t="s">
        <v>1910</v>
      </c>
      <c r="J247" s="350" t="s">
        <v>1909</v>
      </c>
      <c r="K247" s="350" t="s">
        <v>2339</v>
      </c>
      <c r="L247" s="350" t="s">
        <v>1185</v>
      </c>
      <c r="M247" s="351">
        <v>46087</v>
      </c>
      <c r="N247" s="352">
        <v>5353.97</v>
      </c>
    </row>
    <row r="248" spans="1:14" s="353" customFormat="1" ht="15" hidden="1" x14ac:dyDescent="0.2">
      <c r="A248" s="350">
        <v>1005</v>
      </c>
      <c r="B248" s="350">
        <v>80</v>
      </c>
      <c r="C248" s="350" t="s">
        <v>2337</v>
      </c>
      <c r="D248" s="350" t="s">
        <v>115</v>
      </c>
      <c r="E248" s="350" t="s">
        <v>1304</v>
      </c>
      <c r="F248" s="350" t="s">
        <v>1965</v>
      </c>
      <c r="G248" s="350" t="s">
        <v>1250</v>
      </c>
      <c r="H248" s="350"/>
      <c r="I248" s="350" t="s">
        <v>1966</v>
      </c>
      <c r="J248" s="350" t="s">
        <v>1965</v>
      </c>
      <c r="K248" s="350" t="s">
        <v>1185</v>
      </c>
      <c r="L248" s="350" t="s">
        <v>1967</v>
      </c>
      <c r="M248" s="351">
        <v>46091</v>
      </c>
      <c r="N248" s="352">
        <v>752.34</v>
      </c>
    </row>
    <row r="249" spans="1:14" s="353" customFormat="1" ht="15" hidden="1" x14ac:dyDescent="0.2">
      <c r="A249" s="350">
        <v>1005</v>
      </c>
      <c r="B249" s="350">
        <v>80</v>
      </c>
      <c r="C249" s="350" t="s">
        <v>2337</v>
      </c>
      <c r="D249" s="350" t="s">
        <v>115</v>
      </c>
      <c r="E249" s="350" t="s">
        <v>1304</v>
      </c>
      <c r="F249" s="350" t="s">
        <v>1965</v>
      </c>
      <c r="G249" s="350" t="s">
        <v>1250</v>
      </c>
      <c r="H249" s="350"/>
      <c r="I249" s="350" t="s">
        <v>1968</v>
      </c>
      <c r="J249" s="350" t="s">
        <v>1965</v>
      </c>
      <c r="K249" s="350" t="s">
        <v>1185</v>
      </c>
      <c r="L249" s="350" t="s">
        <v>1967</v>
      </c>
      <c r="M249" s="351">
        <v>46091</v>
      </c>
      <c r="N249" s="352">
        <v>337.17</v>
      </c>
    </row>
    <row r="250" spans="1:14" s="353" customFormat="1" ht="15" hidden="1" x14ac:dyDescent="0.2">
      <c r="A250" s="350">
        <v>1005</v>
      </c>
      <c r="B250" s="350">
        <v>80</v>
      </c>
      <c r="C250" s="350" t="s">
        <v>2337</v>
      </c>
      <c r="D250" s="350" t="s">
        <v>115</v>
      </c>
      <c r="E250" s="350" t="s">
        <v>1304</v>
      </c>
      <c r="F250" s="350" t="s">
        <v>1965</v>
      </c>
      <c r="G250" s="350" t="s">
        <v>1250</v>
      </c>
      <c r="H250" s="350"/>
      <c r="I250" s="350" t="s">
        <v>1969</v>
      </c>
      <c r="J250" s="350" t="s">
        <v>1965</v>
      </c>
      <c r="K250" s="350" t="s">
        <v>1185</v>
      </c>
      <c r="L250" s="350" t="s">
        <v>1967</v>
      </c>
      <c r="M250" s="351">
        <v>46091</v>
      </c>
      <c r="N250" s="352">
        <v>1072.31</v>
      </c>
    </row>
    <row r="251" spans="1:14" s="353" customFormat="1" ht="15" hidden="1" x14ac:dyDescent="0.2">
      <c r="A251" s="350">
        <v>2591</v>
      </c>
      <c r="B251" s="350">
        <v>80</v>
      </c>
      <c r="C251" s="350" t="s">
        <v>2254</v>
      </c>
      <c r="D251" s="350" t="s">
        <v>116</v>
      </c>
      <c r="E251" s="350" t="s">
        <v>1305</v>
      </c>
      <c r="F251" s="350" t="s">
        <v>1970</v>
      </c>
      <c r="G251" s="350" t="s">
        <v>1250</v>
      </c>
      <c r="H251" s="350"/>
      <c r="I251" s="350" t="s">
        <v>1971</v>
      </c>
      <c r="J251" s="350" t="s">
        <v>1970</v>
      </c>
      <c r="K251" s="350" t="s">
        <v>1185</v>
      </c>
      <c r="L251" s="350" t="s">
        <v>1972</v>
      </c>
      <c r="M251" s="351">
        <v>45748</v>
      </c>
      <c r="N251" s="352">
        <v>219.85</v>
      </c>
    </row>
    <row r="252" spans="1:14" s="353" customFormat="1" ht="15" hidden="1" x14ac:dyDescent="0.2">
      <c r="A252" s="350">
        <v>2210</v>
      </c>
      <c r="B252" s="350">
        <v>80</v>
      </c>
      <c r="C252" s="350" t="s">
        <v>2297</v>
      </c>
      <c r="D252" s="350" t="s">
        <v>116</v>
      </c>
      <c r="E252" s="350" t="s">
        <v>1305</v>
      </c>
      <c r="F252" s="350" t="s">
        <v>1973</v>
      </c>
      <c r="G252" s="350" t="s">
        <v>1250</v>
      </c>
      <c r="H252" s="350"/>
      <c r="I252" s="350" t="s">
        <v>1974</v>
      </c>
      <c r="J252" s="350" t="s">
        <v>1973</v>
      </c>
      <c r="K252" s="350" t="s">
        <v>1185</v>
      </c>
      <c r="L252" s="350" t="s">
        <v>1975</v>
      </c>
      <c r="M252" s="351">
        <v>45748</v>
      </c>
      <c r="N252" s="352">
        <v>1489.95</v>
      </c>
    </row>
    <row r="253" spans="1:14" s="353" customFormat="1" ht="15" hidden="1" x14ac:dyDescent="0.2">
      <c r="A253" s="350">
        <v>3200</v>
      </c>
      <c r="B253" s="350">
        <v>80</v>
      </c>
      <c r="C253" s="350" t="s">
        <v>2292</v>
      </c>
      <c r="D253" s="350" t="s">
        <v>116</v>
      </c>
      <c r="E253" s="350" t="s">
        <v>1305</v>
      </c>
      <c r="F253" s="350" t="s">
        <v>1976</v>
      </c>
      <c r="G253" s="350" t="s">
        <v>1250</v>
      </c>
      <c r="H253" s="350"/>
      <c r="I253" s="350" t="s">
        <v>1977</v>
      </c>
      <c r="J253" s="350" t="s">
        <v>1976</v>
      </c>
      <c r="K253" s="350" t="s">
        <v>1185</v>
      </c>
      <c r="L253" s="350" t="s">
        <v>1978</v>
      </c>
      <c r="M253" s="351">
        <v>45749</v>
      </c>
      <c r="N253" s="352">
        <v>3338</v>
      </c>
    </row>
    <row r="254" spans="1:14" s="353" customFormat="1" ht="15" hidden="1" x14ac:dyDescent="0.2">
      <c r="A254" s="350">
        <v>2595</v>
      </c>
      <c r="B254" s="350">
        <v>80</v>
      </c>
      <c r="C254" s="350" t="s">
        <v>2304</v>
      </c>
      <c r="D254" s="350" t="s">
        <v>116</v>
      </c>
      <c r="E254" s="350" t="s">
        <v>1305</v>
      </c>
      <c r="F254" s="350" t="s">
        <v>1979</v>
      </c>
      <c r="G254" s="350" t="s">
        <v>1250</v>
      </c>
      <c r="H254" s="350"/>
      <c r="I254" s="350" t="s">
        <v>1980</v>
      </c>
      <c r="J254" s="350" t="s">
        <v>1979</v>
      </c>
      <c r="K254" s="350" t="s">
        <v>1185</v>
      </c>
      <c r="L254" s="350" t="s">
        <v>1981</v>
      </c>
      <c r="M254" s="351">
        <v>45751</v>
      </c>
      <c r="N254" s="352">
        <v>234</v>
      </c>
    </row>
    <row r="255" spans="1:14" s="353" customFormat="1" ht="15" hidden="1" x14ac:dyDescent="0.2">
      <c r="A255" s="350">
        <v>2210</v>
      </c>
      <c r="B255" s="350">
        <v>80</v>
      </c>
      <c r="C255" s="350" t="s">
        <v>2297</v>
      </c>
      <c r="D255" s="350" t="s">
        <v>116</v>
      </c>
      <c r="E255" s="350" t="s">
        <v>1305</v>
      </c>
      <c r="F255" s="350" t="s">
        <v>1982</v>
      </c>
      <c r="G255" s="350" t="s">
        <v>1250</v>
      </c>
      <c r="H255" s="350"/>
      <c r="I255" s="350" t="s">
        <v>1983</v>
      </c>
      <c r="J255" s="350" t="s">
        <v>1982</v>
      </c>
      <c r="K255" s="350" t="s">
        <v>1185</v>
      </c>
      <c r="L255" s="350" t="s">
        <v>1984</v>
      </c>
      <c r="M255" s="351">
        <v>45770</v>
      </c>
      <c r="N255" s="352">
        <v>655</v>
      </c>
    </row>
    <row r="256" spans="1:14" s="353" customFormat="1" ht="15" hidden="1" x14ac:dyDescent="0.2">
      <c r="A256" s="350">
        <v>3122</v>
      </c>
      <c r="B256" s="350">
        <v>80</v>
      </c>
      <c r="C256" s="350" t="s">
        <v>2249</v>
      </c>
      <c r="D256" s="350" t="s">
        <v>116</v>
      </c>
      <c r="E256" s="350" t="s">
        <v>1305</v>
      </c>
      <c r="F256" s="350" t="s">
        <v>1985</v>
      </c>
      <c r="G256" s="350" t="s">
        <v>1250</v>
      </c>
      <c r="H256" s="350"/>
      <c r="I256" s="350" t="s">
        <v>1986</v>
      </c>
      <c r="J256" s="350" t="s">
        <v>1985</v>
      </c>
      <c r="K256" s="350" t="s">
        <v>1185</v>
      </c>
      <c r="L256" s="350" t="s">
        <v>1987</v>
      </c>
      <c r="M256" s="351">
        <v>45778</v>
      </c>
      <c r="N256" s="352">
        <v>5141.2</v>
      </c>
    </row>
    <row r="257" spans="1:14" s="353" customFormat="1" ht="15" hidden="1" x14ac:dyDescent="0.2">
      <c r="A257" s="350">
        <v>2591</v>
      </c>
      <c r="B257" s="350">
        <v>80</v>
      </c>
      <c r="C257" s="350" t="s">
        <v>2254</v>
      </c>
      <c r="D257" s="350" t="s">
        <v>116</v>
      </c>
      <c r="E257" s="350" t="s">
        <v>1305</v>
      </c>
      <c r="F257" s="350" t="s">
        <v>1988</v>
      </c>
      <c r="G257" s="350" t="s">
        <v>1250</v>
      </c>
      <c r="H257" s="350"/>
      <c r="I257" s="350" t="s">
        <v>1989</v>
      </c>
      <c r="J257" s="350" t="s">
        <v>1988</v>
      </c>
      <c r="K257" s="350" t="s">
        <v>1185</v>
      </c>
      <c r="L257" s="350" t="s">
        <v>1990</v>
      </c>
      <c r="M257" s="351">
        <v>45778</v>
      </c>
      <c r="N257" s="352">
        <v>192.63</v>
      </c>
    </row>
    <row r="258" spans="1:14" s="353" customFormat="1" ht="15" hidden="1" x14ac:dyDescent="0.2">
      <c r="A258" s="350">
        <v>2591</v>
      </c>
      <c r="B258" s="350">
        <v>80</v>
      </c>
      <c r="C258" s="350" t="s">
        <v>2254</v>
      </c>
      <c r="D258" s="350" t="s">
        <v>116</v>
      </c>
      <c r="E258" s="350" t="s">
        <v>1305</v>
      </c>
      <c r="F258" s="350" t="s">
        <v>1988</v>
      </c>
      <c r="G258" s="350" t="s">
        <v>1250</v>
      </c>
      <c r="H258" s="350"/>
      <c r="I258" s="350" t="s">
        <v>1991</v>
      </c>
      <c r="J258" s="350" t="s">
        <v>1988</v>
      </c>
      <c r="K258" s="350" t="s">
        <v>1185</v>
      </c>
      <c r="L258" s="350" t="s">
        <v>1990</v>
      </c>
      <c r="M258" s="351">
        <v>45778</v>
      </c>
      <c r="N258" s="352">
        <v>354.49</v>
      </c>
    </row>
    <row r="259" spans="1:14" s="353" customFormat="1" ht="15" hidden="1" x14ac:dyDescent="0.2">
      <c r="A259" s="350">
        <v>2591</v>
      </c>
      <c r="B259" s="350">
        <v>80</v>
      </c>
      <c r="C259" s="350" t="s">
        <v>2254</v>
      </c>
      <c r="D259" s="350" t="s">
        <v>116</v>
      </c>
      <c r="E259" s="350" t="s">
        <v>1305</v>
      </c>
      <c r="F259" s="350" t="s">
        <v>1988</v>
      </c>
      <c r="G259" s="350" t="s">
        <v>1250</v>
      </c>
      <c r="H259" s="350"/>
      <c r="I259" s="350" t="s">
        <v>1991</v>
      </c>
      <c r="J259" s="350" t="s">
        <v>1988</v>
      </c>
      <c r="K259" s="350" t="s">
        <v>1185</v>
      </c>
      <c r="L259" s="350" t="s">
        <v>1990</v>
      </c>
      <c r="M259" s="351">
        <v>45778</v>
      </c>
      <c r="N259" s="352">
        <v>354.48</v>
      </c>
    </row>
    <row r="260" spans="1:14" s="353" customFormat="1" ht="15" hidden="1" x14ac:dyDescent="0.2">
      <c r="A260" s="350">
        <v>3184</v>
      </c>
      <c r="B260" s="350">
        <v>10</v>
      </c>
      <c r="C260" s="350" t="s">
        <v>2351</v>
      </c>
      <c r="D260" s="350" t="s">
        <v>116</v>
      </c>
      <c r="E260" s="350" t="s">
        <v>1305</v>
      </c>
      <c r="F260" s="350" t="s">
        <v>1992</v>
      </c>
      <c r="G260" s="350" t="s">
        <v>1250</v>
      </c>
      <c r="H260" s="350"/>
      <c r="I260" s="350" t="s">
        <v>1993</v>
      </c>
      <c r="J260" s="350" t="s">
        <v>1992</v>
      </c>
      <c r="K260" s="350" t="s">
        <v>1185</v>
      </c>
      <c r="L260" s="350" t="s">
        <v>1994</v>
      </c>
      <c r="M260" s="351">
        <v>45778</v>
      </c>
      <c r="N260" s="352">
        <v>1921.5</v>
      </c>
    </row>
    <row r="261" spans="1:14" s="353" customFormat="1" ht="15" hidden="1" x14ac:dyDescent="0.2">
      <c r="A261" s="350">
        <v>3184</v>
      </c>
      <c r="B261" s="350">
        <v>10</v>
      </c>
      <c r="C261" s="350" t="s">
        <v>2351</v>
      </c>
      <c r="D261" s="350" t="s">
        <v>116</v>
      </c>
      <c r="E261" s="350" t="s">
        <v>1305</v>
      </c>
      <c r="F261" s="350" t="s">
        <v>1995</v>
      </c>
      <c r="G261" s="350" t="s">
        <v>1250</v>
      </c>
      <c r="H261" s="350"/>
      <c r="I261" s="350" t="s">
        <v>1996</v>
      </c>
      <c r="J261" s="350" t="s">
        <v>1995</v>
      </c>
      <c r="K261" s="350" t="s">
        <v>1185</v>
      </c>
      <c r="L261" s="350" t="s">
        <v>1997</v>
      </c>
      <c r="M261" s="351">
        <v>45778</v>
      </c>
      <c r="N261" s="352">
        <v>2935.25</v>
      </c>
    </row>
    <row r="262" spans="1:14" s="353" customFormat="1" ht="15" hidden="1" x14ac:dyDescent="0.2">
      <c r="A262" s="350">
        <v>3122</v>
      </c>
      <c r="B262" s="350">
        <v>80</v>
      </c>
      <c r="C262" s="350" t="s">
        <v>2249</v>
      </c>
      <c r="D262" s="350" t="s">
        <v>116</v>
      </c>
      <c r="E262" s="350" t="s">
        <v>1305</v>
      </c>
      <c r="F262" s="350" t="s">
        <v>1998</v>
      </c>
      <c r="G262" s="350" t="s">
        <v>1250</v>
      </c>
      <c r="H262" s="350"/>
      <c r="I262" s="350" t="s">
        <v>1999</v>
      </c>
      <c r="J262" s="350" t="s">
        <v>1998</v>
      </c>
      <c r="K262" s="350" t="s">
        <v>1185</v>
      </c>
      <c r="L262" s="350" t="s">
        <v>2000</v>
      </c>
      <c r="M262" s="351">
        <v>45778</v>
      </c>
      <c r="N262" s="352">
        <v>1090</v>
      </c>
    </row>
    <row r="263" spans="1:14" s="353" customFormat="1" ht="15" hidden="1" x14ac:dyDescent="0.2">
      <c r="A263" s="350">
        <v>3200</v>
      </c>
      <c r="B263" s="350">
        <v>80</v>
      </c>
      <c r="C263" s="350" t="s">
        <v>2292</v>
      </c>
      <c r="D263" s="350" t="s">
        <v>116</v>
      </c>
      <c r="E263" s="350" t="s">
        <v>1305</v>
      </c>
      <c r="F263" s="350" t="s">
        <v>2001</v>
      </c>
      <c r="G263" s="350" t="s">
        <v>1250</v>
      </c>
      <c r="H263" s="350"/>
      <c r="I263" s="350" t="s">
        <v>2002</v>
      </c>
      <c r="J263" s="350" t="s">
        <v>2001</v>
      </c>
      <c r="K263" s="350" t="s">
        <v>1185</v>
      </c>
      <c r="L263" s="350" t="s">
        <v>2003</v>
      </c>
      <c r="M263" s="351">
        <v>45779</v>
      </c>
      <c r="N263" s="352">
        <v>2390</v>
      </c>
    </row>
    <row r="264" spans="1:14" s="353" customFormat="1" ht="15" hidden="1" x14ac:dyDescent="0.2">
      <c r="A264" s="350">
        <v>2353</v>
      </c>
      <c r="B264" s="350">
        <v>80</v>
      </c>
      <c r="C264" s="350" t="s">
        <v>2269</v>
      </c>
      <c r="D264" s="350" t="s">
        <v>116</v>
      </c>
      <c r="E264" s="350" t="s">
        <v>1305</v>
      </c>
      <c r="F264" s="350" t="s">
        <v>2004</v>
      </c>
      <c r="G264" s="350" t="s">
        <v>1250</v>
      </c>
      <c r="H264" s="350"/>
      <c r="I264" s="350" t="s">
        <v>2005</v>
      </c>
      <c r="J264" s="350" t="s">
        <v>2004</v>
      </c>
      <c r="K264" s="350" t="s">
        <v>1185</v>
      </c>
      <c r="L264" s="350" t="s">
        <v>2006</v>
      </c>
      <c r="M264" s="351">
        <v>45779</v>
      </c>
      <c r="N264" s="352">
        <v>2071.85</v>
      </c>
    </row>
    <row r="265" spans="1:14" s="353" customFormat="1" ht="15" hidden="1" x14ac:dyDescent="0.2">
      <c r="A265" s="350">
        <v>3184</v>
      </c>
      <c r="B265" s="350">
        <v>10</v>
      </c>
      <c r="C265" s="350" t="s">
        <v>2351</v>
      </c>
      <c r="D265" s="350" t="s">
        <v>116</v>
      </c>
      <c r="E265" s="350" t="s">
        <v>1305</v>
      </c>
      <c r="F265" s="350" t="s">
        <v>2007</v>
      </c>
      <c r="G265" s="350" t="s">
        <v>1250</v>
      </c>
      <c r="H265" s="350"/>
      <c r="I265" s="350" t="s">
        <v>2008</v>
      </c>
      <c r="J265" s="350" t="s">
        <v>2007</v>
      </c>
      <c r="K265" s="350" t="s">
        <v>1185</v>
      </c>
      <c r="L265" s="350" t="s">
        <v>2009</v>
      </c>
      <c r="M265" s="351">
        <v>45789</v>
      </c>
      <c r="N265" s="352">
        <v>417.88</v>
      </c>
    </row>
    <row r="266" spans="1:14" s="353" customFormat="1" ht="15" hidden="1" x14ac:dyDescent="0.2">
      <c r="A266" s="350">
        <v>2589</v>
      </c>
      <c r="B266" s="350">
        <v>80</v>
      </c>
      <c r="C266" s="350" t="s">
        <v>2296</v>
      </c>
      <c r="D266" s="350" t="s">
        <v>116</v>
      </c>
      <c r="E266" s="350" t="s">
        <v>1305</v>
      </c>
      <c r="F266" s="350" t="s">
        <v>2010</v>
      </c>
      <c r="G266" s="350" t="s">
        <v>1250</v>
      </c>
      <c r="H266" s="350"/>
      <c r="I266" s="350" t="s">
        <v>2011</v>
      </c>
      <c r="J266" s="350" t="s">
        <v>2010</v>
      </c>
      <c r="K266" s="350" t="s">
        <v>1185</v>
      </c>
      <c r="L266" s="350" t="s">
        <v>2012</v>
      </c>
      <c r="M266" s="351">
        <v>45798</v>
      </c>
      <c r="N266" s="352">
        <v>4431.6400000000003</v>
      </c>
    </row>
    <row r="267" spans="1:14" s="353" customFormat="1" ht="15" hidden="1" x14ac:dyDescent="0.2">
      <c r="A267" s="350">
        <v>3083</v>
      </c>
      <c r="B267" s="350">
        <v>80</v>
      </c>
      <c r="C267" s="350" t="s">
        <v>2352</v>
      </c>
      <c r="D267" s="350" t="s">
        <v>116</v>
      </c>
      <c r="E267" s="350" t="s">
        <v>1305</v>
      </c>
      <c r="F267" s="350" t="s">
        <v>2013</v>
      </c>
      <c r="G267" s="350" t="s">
        <v>1250</v>
      </c>
      <c r="H267" s="350"/>
      <c r="I267" s="350" t="s">
        <v>2014</v>
      </c>
      <c r="J267" s="350" t="s">
        <v>2013</v>
      </c>
      <c r="K267" s="350" t="s">
        <v>1185</v>
      </c>
      <c r="L267" s="350" t="s">
        <v>2015</v>
      </c>
      <c r="M267" s="351">
        <v>45810</v>
      </c>
      <c r="N267" s="352">
        <v>4395</v>
      </c>
    </row>
    <row r="268" spans="1:14" s="353" customFormat="1" ht="15" hidden="1" x14ac:dyDescent="0.2">
      <c r="A268" s="350">
        <v>3083</v>
      </c>
      <c r="B268" s="350">
        <v>80</v>
      </c>
      <c r="C268" s="350" t="s">
        <v>2352</v>
      </c>
      <c r="D268" s="350" t="s">
        <v>116</v>
      </c>
      <c r="E268" s="350" t="s">
        <v>1305</v>
      </c>
      <c r="F268" s="350" t="s">
        <v>2013</v>
      </c>
      <c r="G268" s="350" t="s">
        <v>1250</v>
      </c>
      <c r="H268" s="350"/>
      <c r="I268" s="350" t="s">
        <v>2016</v>
      </c>
      <c r="J268" s="350" t="s">
        <v>2013</v>
      </c>
      <c r="K268" s="350" t="s">
        <v>1185</v>
      </c>
      <c r="L268" s="350" t="s">
        <v>2015</v>
      </c>
      <c r="M268" s="351">
        <v>45810</v>
      </c>
      <c r="N268" s="352">
        <v>159</v>
      </c>
    </row>
    <row r="269" spans="1:14" s="353" customFormat="1" ht="15" hidden="1" x14ac:dyDescent="0.2">
      <c r="A269" s="350">
        <v>3083</v>
      </c>
      <c r="B269" s="350">
        <v>80</v>
      </c>
      <c r="C269" s="350" t="s">
        <v>2352</v>
      </c>
      <c r="D269" s="350" t="s">
        <v>116</v>
      </c>
      <c r="E269" s="350" t="s">
        <v>1305</v>
      </c>
      <c r="F269" s="350" t="s">
        <v>2013</v>
      </c>
      <c r="G269" s="350" t="s">
        <v>1250</v>
      </c>
      <c r="H269" s="350"/>
      <c r="I269" s="350" t="s">
        <v>2017</v>
      </c>
      <c r="J269" s="350" t="s">
        <v>2013</v>
      </c>
      <c r="K269" s="350" t="s">
        <v>1185</v>
      </c>
      <c r="L269" s="350" t="s">
        <v>2015</v>
      </c>
      <c r="M269" s="351">
        <v>45810</v>
      </c>
      <c r="N269" s="352">
        <v>735</v>
      </c>
    </row>
    <row r="270" spans="1:14" s="353" customFormat="1" ht="15" hidden="1" x14ac:dyDescent="0.2">
      <c r="A270" s="350">
        <v>3083</v>
      </c>
      <c r="B270" s="350">
        <v>80</v>
      </c>
      <c r="C270" s="350" t="s">
        <v>2352</v>
      </c>
      <c r="D270" s="350" t="s">
        <v>116</v>
      </c>
      <c r="E270" s="350" t="s">
        <v>1305</v>
      </c>
      <c r="F270" s="350" t="s">
        <v>2013</v>
      </c>
      <c r="G270" s="350" t="s">
        <v>1250</v>
      </c>
      <c r="H270" s="350"/>
      <c r="I270" s="350" t="s">
        <v>2018</v>
      </c>
      <c r="J270" s="350" t="s">
        <v>2013</v>
      </c>
      <c r="K270" s="350" t="s">
        <v>1185</v>
      </c>
      <c r="L270" s="350" t="s">
        <v>2015</v>
      </c>
      <c r="M270" s="351">
        <v>45810</v>
      </c>
      <c r="N270" s="352">
        <v>55</v>
      </c>
    </row>
    <row r="271" spans="1:14" s="353" customFormat="1" ht="15" hidden="1" x14ac:dyDescent="0.2">
      <c r="A271" s="350">
        <v>3240</v>
      </c>
      <c r="B271" s="350">
        <v>27</v>
      </c>
      <c r="C271" s="350" t="s">
        <v>2353</v>
      </c>
      <c r="D271" s="350" t="s">
        <v>116</v>
      </c>
      <c r="E271" s="350" t="s">
        <v>1305</v>
      </c>
      <c r="F271" s="350" t="s">
        <v>2019</v>
      </c>
      <c r="G271" s="350" t="s">
        <v>1250</v>
      </c>
      <c r="H271" s="350"/>
      <c r="I271" s="350" t="s">
        <v>2020</v>
      </c>
      <c r="J271" s="350" t="s">
        <v>2019</v>
      </c>
      <c r="K271" s="350" t="s">
        <v>1185</v>
      </c>
      <c r="L271" s="350" t="s">
        <v>2021</v>
      </c>
      <c r="M271" s="351">
        <v>45817</v>
      </c>
      <c r="N271" s="352">
        <v>402.44</v>
      </c>
    </row>
    <row r="272" spans="1:14" s="353" customFormat="1" ht="15" hidden="1" x14ac:dyDescent="0.2">
      <c r="A272" s="350">
        <v>3184</v>
      </c>
      <c r="B272" s="350">
        <v>10</v>
      </c>
      <c r="C272" s="350" t="s">
        <v>2351</v>
      </c>
      <c r="D272" s="350" t="s">
        <v>116</v>
      </c>
      <c r="E272" s="350" t="s">
        <v>1305</v>
      </c>
      <c r="F272" s="350" t="s">
        <v>2022</v>
      </c>
      <c r="G272" s="350" t="s">
        <v>1249</v>
      </c>
      <c r="H272" s="350"/>
      <c r="I272" s="350" t="s">
        <v>2023</v>
      </c>
      <c r="J272" s="350" t="s">
        <v>2022</v>
      </c>
      <c r="K272" s="350" t="s">
        <v>2354</v>
      </c>
      <c r="L272" s="350" t="s">
        <v>1185</v>
      </c>
      <c r="M272" s="351">
        <v>45818</v>
      </c>
      <c r="N272" s="352">
        <v>52.99</v>
      </c>
    </row>
    <row r="273" spans="1:14" s="353" customFormat="1" ht="15" hidden="1" x14ac:dyDescent="0.2">
      <c r="A273" s="350">
        <v>3184</v>
      </c>
      <c r="B273" s="350">
        <v>10</v>
      </c>
      <c r="C273" s="350" t="s">
        <v>2351</v>
      </c>
      <c r="D273" s="350" t="s">
        <v>116</v>
      </c>
      <c r="E273" s="350" t="s">
        <v>1305</v>
      </c>
      <c r="F273" s="350" t="s">
        <v>2022</v>
      </c>
      <c r="G273" s="350" t="s">
        <v>1249</v>
      </c>
      <c r="H273" s="350"/>
      <c r="I273" s="350" t="s">
        <v>2024</v>
      </c>
      <c r="J273" s="350" t="s">
        <v>2022</v>
      </c>
      <c r="K273" s="350" t="s">
        <v>2354</v>
      </c>
      <c r="L273" s="350" t="s">
        <v>1185</v>
      </c>
      <c r="M273" s="351">
        <v>45818</v>
      </c>
      <c r="N273" s="352">
        <v>28.9</v>
      </c>
    </row>
    <row r="274" spans="1:14" s="353" customFormat="1" ht="15" hidden="1" x14ac:dyDescent="0.2">
      <c r="A274" s="350">
        <v>3184</v>
      </c>
      <c r="B274" s="350">
        <v>10</v>
      </c>
      <c r="C274" s="350" t="s">
        <v>2351</v>
      </c>
      <c r="D274" s="350" t="s">
        <v>116</v>
      </c>
      <c r="E274" s="350" t="s">
        <v>1305</v>
      </c>
      <c r="F274" s="350" t="s">
        <v>2022</v>
      </c>
      <c r="G274" s="350" t="s">
        <v>1249</v>
      </c>
      <c r="H274" s="350"/>
      <c r="I274" s="350" t="s">
        <v>2025</v>
      </c>
      <c r="J274" s="350" t="s">
        <v>2022</v>
      </c>
      <c r="K274" s="350" t="s">
        <v>2354</v>
      </c>
      <c r="L274" s="350" t="s">
        <v>1185</v>
      </c>
      <c r="M274" s="351">
        <v>45818</v>
      </c>
      <c r="N274" s="352">
        <v>164.96</v>
      </c>
    </row>
    <row r="275" spans="1:14" s="353" customFormat="1" ht="15" hidden="1" x14ac:dyDescent="0.2">
      <c r="A275" s="350">
        <v>3184</v>
      </c>
      <c r="B275" s="350">
        <v>10</v>
      </c>
      <c r="C275" s="350" t="s">
        <v>2351</v>
      </c>
      <c r="D275" s="350" t="s">
        <v>116</v>
      </c>
      <c r="E275" s="350" t="s">
        <v>1305</v>
      </c>
      <c r="F275" s="350" t="s">
        <v>2022</v>
      </c>
      <c r="G275" s="350" t="s">
        <v>1249</v>
      </c>
      <c r="H275" s="350"/>
      <c r="I275" s="350" t="s">
        <v>2025</v>
      </c>
      <c r="J275" s="350" t="s">
        <v>2022</v>
      </c>
      <c r="K275" s="350" t="s">
        <v>2354</v>
      </c>
      <c r="L275" s="350" t="s">
        <v>1185</v>
      </c>
      <c r="M275" s="351">
        <v>45818</v>
      </c>
      <c r="N275" s="352">
        <v>324</v>
      </c>
    </row>
    <row r="276" spans="1:14" s="353" customFormat="1" ht="15" hidden="1" x14ac:dyDescent="0.2">
      <c r="A276" s="350">
        <v>3184</v>
      </c>
      <c r="B276" s="350">
        <v>10</v>
      </c>
      <c r="C276" s="350" t="s">
        <v>2351</v>
      </c>
      <c r="D276" s="350" t="s">
        <v>116</v>
      </c>
      <c r="E276" s="350" t="s">
        <v>1305</v>
      </c>
      <c r="F276" s="350" t="s">
        <v>2026</v>
      </c>
      <c r="G276" s="350" t="s">
        <v>1249</v>
      </c>
      <c r="H276" s="350"/>
      <c r="I276" s="350" t="s">
        <v>2023</v>
      </c>
      <c r="J276" s="350" t="s">
        <v>2026</v>
      </c>
      <c r="K276" s="350" t="s">
        <v>2354</v>
      </c>
      <c r="L276" s="350" t="s">
        <v>1185</v>
      </c>
      <c r="M276" s="351">
        <v>45818</v>
      </c>
      <c r="N276" s="354">
        <v>-52.99</v>
      </c>
    </row>
    <row r="277" spans="1:14" s="353" customFormat="1" ht="15" hidden="1" x14ac:dyDescent="0.2">
      <c r="A277" s="350">
        <v>3184</v>
      </c>
      <c r="B277" s="350">
        <v>10</v>
      </c>
      <c r="C277" s="350" t="s">
        <v>2351</v>
      </c>
      <c r="D277" s="350" t="s">
        <v>116</v>
      </c>
      <c r="E277" s="350" t="s">
        <v>1305</v>
      </c>
      <c r="F277" s="350" t="s">
        <v>2026</v>
      </c>
      <c r="G277" s="350" t="s">
        <v>1249</v>
      </c>
      <c r="H277" s="350"/>
      <c r="I277" s="350" t="s">
        <v>2024</v>
      </c>
      <c r="J277" s="350" t="s">
        <v>2026</v>
      </c>
      <c r="K277" s="350" t="s">
        <v>2354</v>
      </c>
      <c r="L277" s="350" t="s">
        <v>1185</v>
      </c>
      <c r="M277" s="351">
        <v>45818</v>
      </c>
      <c r="N277" s="354">
        <v>-28.9</v>
      </c>
    </row>
    <row r="278" spans="1:14" s="353" customFormat="1" ht="15" hidden="1" x14ac:dyDescent="0.2">
      <c r="A278" s="350">
        <v>3184</v>
      </c>
      <c r="B278" s="350">
        <v>10</v>
      </c>
      <c r="C278" s="350" t="s">
        <v>2351</v>
      </c>
      <c r="D278" s="350" t="s">
        <v>116</v>
      </c>
      <c r="E278" s="350" t="s">
        <v>1305</v>
      </c>
      <c r="F278" s="350" t="s">
        <v>2026</v>
      </c>
      <c r="G278" s="350" t="s">
        <v>1249</v>
      </c>
      <c r="H278" s="350"/>
      <c r="I278" s="350" t="s">
        <v>2025</v>
      </c>
      <c r="J278" s="350" t="s">
        <v>2026</v>
      </c>
      <c r="K278" s="350" t="s">
        <v>2354</v>
      </c>
      <c r="L278" s="350" t="s">
        <v>1185</v>
      </c>
      <c r="M278" s="351">
        <v>45818</v>
      </c>
      <c r="N278" s="354">
        <v>-164.96</v>
      </c>
    </row>
    <row r="279" spans="1:14" s="353" customFormat="1" ht="15" hidden="1" x14ac:dyDescent="0.2">
      <c r="A279" s="350">
        <v>3184</v>
      </c>
      <c r="B279" s="350">
        <v>10</v>
      </c>
      <c r="C279" s="350" t="s">
        <v>2351</v>
      </c>
      <c r="D279" s="350" t="s">
        <v>116</v>
      </c>
      <c r="E279" s="350" t="s">
        <v>1305</v>
      </c>
      <c r="F279" s="350" t="s">
        <v>2026</v>
      </c>
      <c r="G279" s="350" t="s">
        <v>1249</v>
      </c>
      <c r="H279" s="350"/>
      <c r="I279" s="350" t="s">
        <v>2025</v>
      </c>
      <c r="J279" s="350" t="s">
        <v>2026</v>
      </c>
      <c r="K279" s="350" t="s">
        <v>2354</v>
      </c>
      <c r="L279" s="350" t="s">
        <v>1185</v>
      </c>
      <c r="M279" s="351">
        <v>45818</v>
      </c>
      <c r="N279" s="354">
        <v>-324</v>
      </c>
    </row>
    <row r="280" spans="1:14" s="353" customFormat="1" ht="15" hidden="1" x14ac:dyDescent="0.2">
      <c r="A280" s="350">
        <v>2565</v>
      </c>
      <c r="B280" s="350">
        <v>10</v>
      </c>
      <c r="C280" s="350" t="s">
        <v>2271</v>
      </c>
      <c r="D280" s="350" t="s">
        <v>116</v>
      </c>
      <c r="E280" s="350" t="s">
        <v>1305</v>
      </c>
      <c r="F280" s="350" t="s">
        <v>2027</v>
      </c>
      <c r="G280" s="350" t="s">
        <v>1250</v>
      </c>
      <c r="H280" s="350"/>
      <c r="I280" s="350" t="s">
        <v>2028</v>
      </c>
      <c r="J280" s="350" t="s">
        <v>2027</v>
      </c>
      <c r="K280" s="350" t="s">
        <v>1185</v>
      </c>
      <c r="L280" s="350" t="s">
        <v>2029</v>
      </c>
      <c r="M280" s="351">
        <v>45833</v>
      </c>
      <c r="N280" s="352">
        <v>3752.51</v>
      </c>
    </row>
    <row r="281" spans="1:14" s="353" customFormat="1" ht="15" hidden="1" x14ac:dyDescent="0.2">
      <c r="A281" s="350">
        <v>3043</v>
      </c>
      <c r="B281" s="350">
        <v>80</v>
      </c>
      <c r="C281" s="350" t="s">
        <v>2338</v>
      </c>
      <c r="D281" s="350" t="s">
        <v>116</v>
      </c>
      <c r="E281" s="350" t="s">
        <v>1305</v>
      </c>
      <c r="F281" s="350" t="s">
        <v>2030</v>
      </c>
      <c r="G281" s="350" t="s">
        <v>1249</v>
      </c>
      <c r="H281" s="350"/>
      <c r="I281" s="350" t="s">
        <v>2031</v>
      </c>
      <c r="J281" s="350" t="s">
        <v>2030</v>
      </c>
      <c r="K281" s="350" t="s">
        <v>2355</v>
      </c>
      <c r="L281" s="350" t="s">
        <v>1185</v>
      </c>
      <c r="M281" s="351">
        <v>45838</v>
      </c>
      <c r="N281" s="352">
        <v>211.62</v>
      </c>
    </row>
    <row r="282" spans="1:14" s="353" customFormat="1" ht="15" hidden="1" x14ac:dyDescent="0.2">
      <c r="A282" s="350">
        <v>3184</v>
      </c>
      <c r="B282" s="350">
        <v>80</v>
      </c>
      <c r="C282" s="350" t="s">
        <v>2356</v>
      </c>
      <c r="D282" s="350" t="s">
        <v>116</v>
      </c>
      <c r="E282" s="350" t="s">
        <v>1305</v>
      </c>
      <c r="F282" s="350" t="s">
        <v>2032</v>
      </c>
      <c r="G282" s="350" t="s">
        <v>1249</v>
      </c>
      <c r="H282" s="350"/>
      <c r="I282" s="350" t="s">
        <v>2033</v>
      </c>
      <c r="J282" s="350" t="s">
        <v>2032</v>
      </c>
      <c r="K282" s="350" t="s">
        <v>2357</v>
      </c>
      <c r="L282" s="350" t="s">
        <v>1185</v>
      </c>
      <c r="M282" s="351">
        <v>45839</v>
      </c>
      <c r="N282" s="352">
        <v>570.85</v>
      </c>
    </row>
    <row r="283" spans="1:14" s="353" customFormat="1" ht="15" hidden="1" x14ac:dyDescent="0.2">
      <c r="A283" s="350">
        <v>3184</v>
      </c>
      <c r="B283" s="350">
        <v>80</v>
      </c>
      <c r="C283" s="350" t="s">
        <v>2356</v>
      </c>
      <c r="D283" s="350" t="s">
        <v>116</v>
      </c>
      <c r="E283" s="350" t="s">
        <v>1305</v>
      </c>
      <c r="F283" s="350" t="s">
        <v>2032</v>
      </c>
      <c r="G283" s="350" t="s">
        <v>1249</v>
      </c>
      <c r="H283" s="350"/>
      <c r="I283" s="350" t="s">
        <v>2034</v>
      </c>
      <c r="J283" s="350" t="s">
        <v>2032</v>
      </c>
      <c r="K283" s="350" t="s">
        <v>2357</v>
      </c>
      <c r="L283" s="350" t="s">
        <v>1185</v>
      </c>
      <c r="M283" s="351">
        <v>45839</v>
      </c>
      <c r="N283" s="352">
        <v>1921.5</v>
      </c>
    </row>
    <row r="284" spans="1:14" s="353" customFormat="1" ht="15" hidden="1" x14ac:dyDescent="0.2">
      <c r="A284" s="350">
        <v>3184</v>
      </c>
      <c r="B284" s="350">
        <v>10</v>
      </c>
      <c r="C284" s="350" t="s">
        <v>2351</v>
      </c>
      <c r="D284" s="350" t="s">
        <v>116</v>
      </c>
      <c r="E284" s="350" t="s">
        <v>1305</v>
      </c>
      <c r="F284" s="350" t="s">
        <v>2032</v>
      </c>
      <c r="G284" s="350" t="s">
        <v>1249</v>
      </c>
      <c r="H284" s="350"/>
      <c r="I284" s="350" t="s">
        <v>2034</v>
      </c>
      <c r="J284" s="350" t="s">
        <v>2032</v>
      </c>
      <c r="K284" s="350" t="s">
        <v>2357</v>
      </c>
      <c r="L284" s="350" t="s">
        <v>1185</v>
      </c>
      <c r="M284" s="351">
        <v>45839</v>
      </c>
      <c r="N284" s="354">
        <v>-1921.5</v>
      </c>
    </row>
    <row r="285" spans="1:14" s="353" customFormat="1" ht="15" hidden="1" x14ac:dyDescent="0.2">
      <c r="A285" s="350">
        <v>3184</v>
      </c>
      <c r="B285" s="350">
        <v>80</v>
      </c>
      <c r="C285" s="350" t="s">
        <v>2356</v>
      </c>
      <c r="D285" s="350" t="s">
        <v>116</v>
      </c>
      <c r="E285" s="350" t="s">
        <v>1305</v>
      </c>
      <c r="F285" s="350" t="s">
        <v>2032</v>
      </c>
      <c r="G285" s="350" t="s">
        <v>1249</v>
      </c>
      <c r="H285" s="350"/>
      <c r="I285" s="350" t="s">
        <v>2034</v>
      </c>
      <c r="J285" s="350" t="s">
        <v>2032</v>
      </c>
      <c r="K285" s="350" t="s">
        <v>2357</v>
      </c>
      <c r="L285" s="350" t="s">
        <v>1185</v>
      </c>
      <c r="M285" s="351">
        <v>45839</v>
      </c>
      <c r="N285" s="352">
        <v>417.88</v>
      </c>
    </row>
    <row r="286" spans="1:14" s="353" customFormat="1" ht="15" hidden="1" x14ac:dyDescent="0.2">
      <c r="A286" s="350">
        <v>3184</v>
      </c>
      <c r="B286" s="350">
        <v>10</v>
      </c>
      <c r="C286" s="350" t="s">
        <v>2351</v>
      </c>
      <c r="D286" s="350" t="s">
        <v>116</v>
      </c>
      <c r="E286" s="350" t="s">
        <v>1305</v>
      </c>
      <c r="F286" s="350" t="s">
        <v>2032</v>
      </c>
      <c r="G286" s="350" t="s">
        <v>1249</v>
      </c>
      <c r="H286" s="350"/>
      <c r="I286" s="350" t="s">
        <v>2034</v>
      </c>
      <c r="J286" s="350" t="s">
        <v>2032</v>
      </c>
      <c r="K286" s="350" t="s">
        <v>2357</v>
      </c>
      <c r="L286" s="350" t="s">
        <v>1185</v>
      </c>
      <c r="M286" s="351">
        <v>45839</v>
      </c>
      <c r="N286" s="354">
        <v>-417.88</v>
      </c>
    </row>
    <row r="287" spans="1:14" s="353" customFormat="1" ht="15" hidden="1" x14ac:dyDescent="0.2">
      <c r="A287" s="350">
        <v>3184</v>
      </c>
      <c r="B287" s="350">
        <v>80</v>
      </c>
      <c r="C287" s="350" t="s">
        <v>2356</v>
      </c>
      <c r="D287" s="350" t="s">
        <v>116</v>
      </c>
      <c r="E287" s="350" t="s">
        <v>1305</v>
      </c>
      <c r="F287" s="350" t="s">
        <v>2032</v>
      </c>
      <c r="G287" s="350" t="s">
        <v>1249</v>
      </c>
      <c r="H287" s="350"/>
      <c r="I287" s="350" t="s">
        <v>2034</v>
      </c>
      <c r="J287" s="350" t="s">
        <v>2032</v>
      </c>
      <c r="K287" s="350" t="s">
        <v>2357</v>
      </c>
      <c r="L287" s="350" t="s">
        <v>1185</v>
      </c>
      <c r="M287" s="351">
        <v>45839</v>
      </c>
      <c r="N287" s="352">
        <v>2935.25</v>
      </c>
    </row>
    <row r="288" spans="1:14" s="353" customFormat="1" ht="15" hidden="1" x14ac:dyDescent="0.2">
      <c r="A288" s="350">
        <v>3184</v>
      </c>
      <c r="B288" s="350">
        <v>10</v>
      </c>
      <c r="C288" s="350" t="s">
        <v>2351</v>
      </c>
      <c r="D288" s="350" t="s">
        <v>116</v>
      </c>
      <c r="E288" s="350" t="s">
        <v>1305</v>
      </c>
      <c r="F288" s="350" t="s">
        <v>2032</v>
      </c>
      <c r="G288" s="350" t="s">
        <v>1249</v>
      </c>
      <c r="H288" s="350"/>
      <c r="I288" s="350" t="s">
        <v>2034</v>
      </c>
      <c r="J288" s="350" t="s">
        <v>2032</v>
      </c>
      <c r="K288" s="350" t="s">
        <v>2357</v>
      </c>
      <c r="L288" s="350" t="s">
        <v>1185</v>
      </c>
      <c r="M288" s="351">
        <v>45839</v>
      </c>
      <c r="N288" s="354">
        <v>-2935.25</v>
      </c>
    </row>
    <row r="289" spans="1:14" s="353" customFormat="1" ht="15" hidden="1" x14ac:dyDescent="0.2">
      <c r="A289" s="350">
        <v>1011</v>
      </c>
      <c r="B289" s="350">
        <v>80</v>
      </c>
      <c r="C289" s="350" t="s">
        <v>2317</v>
      </c>
      <c r="D289" s="350" t="s">
        <v>116</v>
      </c>
      <c r="E289" s="350" t="s">
        <v>1305</v>
      </c>
      <c r="F289" s="350" t="s">
        <v>2035</v>
      </c>
      <c r="G289" s="350" t="s">
        <v>1250</v>
      </c>
      <c r="H289" s="350"/>
      <c r="I289" s="350" t="s">
        <v>2036</v>
      </c>
      <c r="J289" s="350" t="s">
        <v>2035</v>
      </c>
      <c r="K289" s="350" t="s">
        <v>1185</v>
      </c>
      <c r="L289" s="350" t="s">
        <v>2037</v>
      </c>
      <c r="M289" s="351">
        <v>45839</v>
      </c>
      <c r="N289" s="352">
        <v>605.88</v>
      </c>
    </row>
    <row r="290" spans="1:14" s="353" customFormat="1" ht="15" hidden="1" x14ac:dyDescent="0.2">
      <c r="A290" s="350">
        <v>1011</v>
      </c>
      <c r="B290" s="350">
        <v>80</v>
      </c>
      <c r="C290" s="350" t="s">
        <v>2317</v>
      </c>
      <c r="D290" s="350" t="s">
        <v>116</v>
      </c>
      <c r="E290" s="350" t="s">
        <v>1305</v>
      </c>
      <c r="F290" s="350" t="s">
        <v>2035</v>
      </c>
      <c r="G290" s="350" t="s">
        <v>1250</v>
      </c>
      <c r="H290" s="350"/>
      <c r="I290" s="350" t="s">
        <v>2038</v>
      </c>
      <c r="J290" s="350" t="s">
        <v>2035</v>
      </c>
      <c r="K290" s="350" t="s">
        <v>1185</v>
      </c>
      <c r="L290" s="350" t="s">
        <v>2037</v>
      </c>
      <c r="M290" s="351">
        <v>45839</v>
      </c>
      <c r="N290" s="352">
        <v>2516.46</v>
      </c>
    </row>
    <row r="291" spans="1:14" s="353" customFormat="1" ht="15" hidden="1" x14ac:dyDescent="0.2">
      <c r="A291" s="350">
        <v>1011</v>
      </c>
      <c r="B291" s="350">
        <v>80</v>
      </c>
      <c r="C291" s="350" t="s">
        <v>2317</v>
      </c>
      <c r="D291" s="350" t="s">
        <v>116</v>
      </c>
      <c r="E291" s="350" t="s">
        <v>1305</v>
      </c>
      <c r="F291" s="350" t="s">
        <v>2035</v>
      </c>
      <c r="G291" s="350" t="s">
        <v>1250</v>
      </c>
      <c r="H291" s="350"/>
      <c r="I291" s="350" t="s">
        <v>2039</v>
      </c>
      <c r="J291" s="350" t="s">
        <v>2035</v>
      </c>
      <c r="K291" s="350" t="s">
        <v>1185</v>
      </c>
      <c r="L291" s="350" t="s">
        <v>2037</v>
      </c>
      <c r="M291" s="351">
        <v>45839</v>
      </c>
      <c r="N291" s="352">
        <v>90</v>
      </c>
    </row>
    <row r="292" spans="1:14" s="353" customFormat="1" ht="15" hidden="1" x14ac:dyDescent="0.2">
      <c r="A292" s="350">
        <v>1011</v>
      </c>
      <c r="B292" s="350">
        <v>80</v>
      </c>
      <c r="C292" s="350" t="s">
        <v>2317</v>
      </c>
      <c r="D292" s="350" t="s">
        <v>116</v>
      </c>
      <c r="E292" s="350" t="s">
        <v>1305</v>
      </c>
      <c r="F292" s="350" t="s">
        <v>2035</v>
      </c>
      <c r="G292" s="350" t="s">
        <v>1250</v>
      </c>
      <c r="H292" s="350"/>
      <c r="I292" s="350" t="s">
        <v>2040</v>
      </c>
      <c r="J292" s="350" t="s">
        <v>2035</v>
      </c>
      <c r="K292" s="350" t="s">
        <v>1185</v>
      </c>
      <c r="L292" s="350" t="s">
        <v>2037</v>
      </c>
      <c r="M292" s="351">
        <v>45839</v>
      </c>
      <c r="N292" s="352">
        <v>7.65</v>
      </c>
    </row>
    <row r="293" spans="1:14" s="353" customFormat="1" ht="15" hidden="1" x14ac:dyDescent="0.2">
      <c r="A293" s="350">
        <v>3184</v>
      </c>
      <c r="B293" s="350">
        <v>80</v>
      </c>
      <c r="C293" s="350" t="s">
        <v>2356</v>
      </c>
      <c r="D293" s="350" t="s">
        <v>116</v>
      </c>
      <c r="E293" s="350" t="s">
        <v>1305</v>
      </c>
      <c r="F293" s="350" t="s">
        <v>2041</v>
      </c>
      <c r="G293" s="350" t="s">
        <v>1250</v>
      </c>
      <c r="H293" s="350"/>
      <c r="I293" s="350" t="s">
        <v>2042</v>
      </c>
      <c r="J293" s="350" t="s">
        <v>2041</v>
      </c>
      <c r="K293" s="350" t="s">
        <v>1185</v>
      </c>
      <c r="L293" s="350" t="s">
        <v>2043</v>
      </c>
      <c r="M293" s="351">
        <v>45839</v>
      </c>
      <c r="N293" s="352">
        <v>3752.51</v>
      </c>
    </row>
    <row r="294" spans="1:14" s="353" customFormat="1" ht="15" hidden="1" x14ac:dyDescent="0.2">
      <c r="A294" s="350">
        <v>3146</v>
      </c>
      <c r="B294" s="350">
        <v>27</v>
      </c>
      <c r="C294" s="350" t="s">
        <v>2358</v>
      </c>
      <c r="D294" s="350" t="s">
        <v>116</v>
      </c>
      <c r="E294" s="350" t="s">
        <v>1305</v>
      </c>
      <c r="F294" s="350" t="s">
        <v>2044</v>
      </c>
      <c r="G294" s="350" t="s">
        <v>1250</v>
      </c>
      <c r="H294" s="350"/>
      <c r="I294" s="350" t="s">
        <v>2045</v>
      </c>
      <c r="J294" s="350" t="s">
        <v>2044</v>
      </c>
      <c r="K294" s="350" t="s">
        <v>1185</v>
      </c>
      <c r="L294" s="350" t="s">
        <v>2046</v>
      </c>
      <c r="M294" s="351">
        <v>45839</v>
      </c>
      <c r="N294" s="352">
        <v>1465</v>
      </c>
    </row>
    <row r="295" spans="1:14" s="353" customFormat="1" ht="15" hidden="1" x14ac:dyDescent="0.2">
      <c r="A295" s="350">
        <v>3146</v>
      </c>
      <c r="B295" s="350">
        <v>27</v>
      </c>
      <c r="C295" s="350" t="s">
        <v>2358</v>
      </c>
      <c r="D295" s="350" t="s">
        <v>116</v>
      </c>
      <c r="E295" s="350" t="s">
        <v>1305</v>
      </c>
      <c r="F295" s="350" t="s">
        <v>2044</v>
      </c>
      <c r="G295" s="350" t="s">
        <v>1250</v>
      </c>
      <c r="H295" s="350"/>
      <c r="I295" s="350" t="s">
        <v>2047</v>
      </c>
      <c r="J295" s="350" t="s">
        <v>2044</v>
      </c>
      <c r="K295" s="350" t="s">
        <v>1185</v>
      </c>
      <c r="L295" s="350" t="s">
        <v>2046</v>
      </c>
      <c r="M295" s="351">
        <v>45839</v>
      </c>
      <c r="N295" s="352">
        <v>53</v>
      </c>
    </row>
    <row r="296" spans="1:14" s="353" customFormat="1" ht="15" hidden="1" x14ac:dyDescent="0.2">
      <c r="A296" s="350">
        <v>3146</v>
      </c>
      <c r="B296" s="350">
        <v>27</v>
      </c>
      <c r="C296" s="350" t="s">
        <v>2358</v>
      </c>
      <c r="D296" s="350" t="s">
        <v>116</v>
      </c>
      <c r="E296" s="350" t="s">
        <v>1305</v>
      </c>
      <c r="F296" s="350" t="s">
        <v>2044</v>
      </c>
      <c r="G296" s="350" t="s">
        <v>1250</v>
      </c>
      <c r="H296" s="350"/>
      <c r="I296" s="350" t="s">
        <v>2048</v>
      </c>
      <c r="J296" s="350" t="s">
        <v>2044</v>
      </c>
      <c r="K296" s="350" t="s">
        <v>1185</v>
      </c>
      <c r="L296" s="350" t="s">
        <v>2046</v>
      </c>
      <c r="M296" s="351">
        <v>45839</v>
      </c>
      <c r="N296" s="352">
        <v>265</v>
      </c>
    </row>
    <row r="297" spans="1:14" s="353" customFormat="1" ht="15" hidden="1" x14ac:dyDescent="0.2">
      <c r="A297" s="350">
        <v>3120</v>
      </c>
      <c r="B297" s="350">
        <v>80</v>
      </c>
      <c r="C297" s="350" t="s">
        <v>2274</v>
      </c>
      <c r="D297" s="350" t="s">
        <v>116</v>
      </c>
      <c r="E297" s="350" t="s">
        <v>1305</v>
      </c>
      <c r="F297" s="350" t="s">
        <v>2049</v>
      </c>
      <c r="G297" s="350" t="s">
        <v>1250</v>
      </c>
      <c r="H297" s="350"/>
      <c r="I297" s="350" t="s">
        <v>2050</v>
      </c>
      <c r="J297" s="350" t="s">
        <v>2049</v>
      </c>
      <c r="K297" s="350" t="s">
        <v>1185</v>
      </c>
      <c r="L297" s="350" t="s">
        <v>2051</v>
      </c>
      <c r="M297" s="351">
        <v>45839</v>
      </c>
      <c r="N297" s="352">
        <v>2460</v>
      </c>
    </row>
    <row r="298" spans="1:14" s="353" customFormat="1" ht="15" hidden="1" x14ac:dyDescent="0.2">
      <c r="A298" s="350">
        <v>1010</v>
      </c>
      <c r="B298" s="350">
        <v>80</v>
      </c>
      <c r="C298" s="350" t="s">
        <v>2261</v>
      </c>
      <c r="D298" s="350" t="s">
        <v>116</v>
      </c>
      <c r="E298" s="350" t="s">
        <v>1305</v>
      </c>
      <c r="F298" s="350" t="s">
        <v>2052</v>
      </c>
      <c r="G298" s="350" t="s">
        <v>1250</v>
      </c>
      <c r="H298" s="350"/>
      <c r="I298" s="350" t="s">
        <v>2053</v>
      </c>
      <c r="J298" s="350" t="s">
        <v>2052</v>
      </c>
      <c r="K298" s="350" t="s">
        <v>1185</v>
      </c>
      <c r="L298" s="350" t="s">
        <v>2054</v>
      </c>
      <c r="M298" s="351">
        <v>45839</v>
      </c>
      <c r="N298" s="352">
        <v>1221.96</v>
      </c>
    </row>
    <row r="299" spans="1:14" s="353" customFormat="1" ht="15" hidden="1" x14ac:dyDescent="0.2">
      <c r="A299" s="350">
        <v>1010</v>
      </c>
      <c r="B299" s="350">
        <v>80</v>
      </c>
      <c r="C299" s="350" t="s">
        <v>2261</v>
      </c>
      <c r="D299" s="350" t="s">
        <v>116</v>
      </c>
      <c r="E299" s="350" t="s">
        <v>1305</v>
      </c>
      <c r="F299" s="350" t="s">
        <v>2055</v>
      </c>
      <c r="G299" s="350" t="s">
        <v>1250</v>
      </c>
      <c r="H299" s="350"/>
      <c r="I299" s="350" t="s">
        <v>2056</v>
      </c>
      <c r="J299" s="350" t="s">
        <v>2055</v>
      </c>
      <c r="K299" s="350" t="s">
        <v>1185</v>
      </c>
      <c r="L299" s="350" t="s">
        <v>2057</v>
      </c>
      <c r="M299" s="351">
        <v>45839</v>
      </c>
      <c r="N299" s="352">
        <v>349.98</v>
      </c>
    </row>
    <row r="300" spans="1:14" s="353" customFormat="1" ht="15" hidden="1" x14ac:dyDescent="0.2">
      <c r="A300" s="350">
        <v>1010</v>
      </c>
      <c r="B300" s="350">
        <v>80</v>
      </c>
      <c r="C300" s="350" t="s">
        <v>2261</v>
      </c>
      <c r="D300" s="350" t="s">
        <v>116</v>
      </c>
      <c r="E300" s="350" t="s">
        <v>1305</v>
      </c>
      <c r="F300" s="350" t="s">
        <v>2058</v>
      </c>
      <c r="G300" s="350" t="s">
        <v>1250</v>
      </c>
      <c r="H300" s="350"/>
      <c r="I300" s="350" t="s">
        <v>2059</v>
      </c>
      <c r="J300" s="350" t="s">
        <v>2058</v>
      </c>
      <c r="K300" s="350" t="s">
        <v>1185</v>
      </c>
      <c r="L300" s="350" t="s">
        <v>2060</v>
      </c>
      <c r="M300" s="351">
        <v>45839</v>
      </c>
      <c r="N300" s="352">
        <v>3379.43</v>
      </c>
    </row>
    <row r="301" spans="1:14" s="353" customFormat="1" ht="15" hidden="1" x14ac:dyDescent="0.2">
      <c r="A301" s="350">
        <v>3260</v>
      </c>
      <c r="B301" s="350">
        <v>81</v>
      </c>
      <c r="C301" s="350" t="s">
        <v>2359</v>
      </c>
      <c r="D301" s="350" t="s">
        <v>116</v>
      </c>
      <c r="E301" s="350" t="s">
        <v>1305</v>
      </c>
      <c r="F301" s="350" t="s">
        <v>2061</v>
      </c>
      <c r="G301" s="350" t="s">
        <v>1250</v>
      </c>
      <c r="H301" s="350"/>
      <c r="I301" s="350" t="s">
        <v>2062</v>
      </c>
      <c r="J301" s="350" t="s">
        <v>2061</v>
      </c>
      <c r="K301" s="350" t="s">
        <v>1185</v>
      </c>
      <c r="L301" s="350" t="s">
        <v>2063</v>
      </c>
      <c r="M301" s="351">
        <v>45840</v>
      </c>
      <c r="N301" s="352">
        <v>537.03</v>
      </c>
    </row>
    <row r="302" spans="1:14" s="353" customFormat="1" ht="15" hidden="1" x14ac:dyDescent="0.2">
      <c r="A302" s="350">
        <v>3260</v>
      </c>
      <c r="B302" s="350">
        <v>81</v>
      </c>
      <c r="C302" s="350" t="s">
        <v>2359</v>
      </c>
      <c r="D302" s="350" t="s">
        <v>116</v>
      </c>
      <c r="E302" s="350" t="s">
        <v>1305</v>
      </c>
      <c r="F302" s="350" t="s">
        <v>2061</v>
      </c>
      <c r="G302" s="350" t="s">
        <v>1250</v>
      </c>
      <c r="H302" s="350"/>
      <c r="I302" s="350" t="s">
        <v>2064</v>
      </c>
      <c r="J302" s="350" t="s">
        <v>2061</v>
      </c>
      <c r="K302" s="350" t="s">
        <v>1185</v>
      </c>
      <c r="L302" s="350" t="s">
        <v>2063</v>
      </c>
      <c r="M302" s="351">
        <v>45840</v>
      </c>
      <c r="N302" s="352">
        <v>1315.81</v>
      </c>
    </row>
    <row r="303" spans="1:14" s="353" customFormat="1" ht="15" hidden="1" x14ac:dyDescent="0.2">
      <c r="A303" s="350">
        <v>3184</v>
      </c>
      <c r="B303" s="350">
        <v>80</v>
      </c>
      <c r="C303" s="350" t="s">
        <v>2356</v>
      </c>
      <c r="D303" s="350" t="s">
        <v>116</v>
      </c>
      <c r="E303" s="350" t="s">
        <v>1305</v>
      </c>
      <c r="F303" s="350" t="s">
        <v>2065</v>
      </c>
      <c r="G303" s="350" t="s">
        <v>1250</v>
      </c>
      <c r="H303" s="350"/>
      <c r="I303" s="350" t="s">
        <v>2066</v>
      </c>
      <c r="J303" s="350" t="s">
        <v>2065</v>
      </c>
      <c r="K303" s="350" t="s">
        <v>1185</v>
      </c>
      <c r="L303" s="350" t="s">
        <v>2067</v>
      </c>
      <c r="M303" s="351">
        <v>45908</v>
      </c>
      <c r="N303" s="352">
        <v>5150</v>
      </c>
    </row>
    <row r="304" spans="1:14" s="353" customFormat="1" ht="15" hidden="1" x14ac:dyDescent="0.2">
      <c r="A304" s="350">
        <v>3213</v>
      </c>
      <c r="B304" s="350">
        <v>80</v>
      </c>
      <c r="C304" s="350" t="s">
        <v>2300</v>
      </c>
      <c r="D304" s="350" t="s">
        <v>116</v>
      </c>
      <c r="E304" s="350" t="s">
        <v>1305</v>
      </c>
      <c r="F304" s="350" t="s">
        <v>2068</v>
      </c>
      <c r="G304" s="350" t="s">
        <v>1250</v>
      </c>
      <c r="H304" s="350"/>
      <c r="I304" s="350" t="s">
        <v>2069</v>
      </c>
      <c r="J304" s="350" t="s">
        <v>2068</v>
      </c>
      <c r="K304" s="350" t="s">
        <v>1185</v>
      </c>
      <c r="L304" s="350" t="s">
        <v>2070</v>
      </c>
      <c r="M304" s="351">
        <v>45912</v>
      </c>
      <c r="N304" s="352">
        <v>3206.5</v>
      </c>
    </row>
    <row r="305" spans="1:14" s="353" customFormat="1" ht="15" hidden="1" x14ac:dyDescent="0.2">
      <c r="A305" s="350">
        <v>2565</v>
      </c>
      <c r="B305" s="350">
        <v>10</v>
      </c>
      <c r="C305" s="350" t="s">
        <v>2271</v>
      </c>
      <c r="D305" s="350" t="s">
        <v>116</v>
      </c>
      <c r="E305" s="350" t="s">
        <v>1305</v>
      </c>
      <c r="F305" s="350" t="s">
        <v>2071</v>
      </c>
      <c r="G305" s="350" t="s">
        <v>1250</v>
      </c>
      <c r="H305" s="350"/>
      <c r="I305" s="350" t="s">
        <v>2072</v>
      </c>
      <c r="J305" s="350" t="s">
        <v>2071</v>
      </c>
      <c r="K305" s="350" t="s">
        <v>1185</v>
      </c>
      <c r="L305" s="350" t="s">
        <v>2073</v>
      </c>
      <c r="M305" s="351">
        <v>45914</v>
      </c>
      <c r="N305" s="352">
        <v>4450</v>
      </c>
    </row>
    <row r="306" spans="1:14" s="353" customFormat="1" ht="15" hidden="1" x14ac:dyDescent="0.2">
      <c r="A306" s="350">
        <v>3260</v>
      </c>
      <c r="B306" s="350">
        <v>81</v>
      </c>
      <c r="C306" s="350" t="s">
        <v>2359</v>
      </c>
      <c r="D306" s="350" t="s">
        <v>116</v>
      </c>
      <c r="E306" s="350" t="s">
        <v>1305</v>
      </c>
      <c r="F306" s="350" t="s">
        <v>2074</v>
      </c>
      <c r="G306" s="350" t="s">
        <v>1249</v>
      </c>
      <c r="H306" s="350"/>
      <c r="I306" s="350" t="s">
        <v>2075</v>
      </c>
      <c r="J306" s="350" t="s">
        <v>2074</v>
      </c>
      <c r="K306" s="350" t="s">
        <v>2360</v>
      </c>
      <c r="L306" s="350" t="s">
        <v>1185</v>
      </c>
      <c r="M306" s="351">
        <v>45915</v>
      </c>
      <c r="N306" s="352">
        <v>99.99</v>
      </c>
    </row>
    <row r="307" spans="1:14" s="353" customFormat="1" ht="15" hidden="1" x14ac:dyDescent="0.2">
      <c r="A307" s="350">
        <v>3260</v>
      </c>
      <c r="B307" s="350">
        <v>81</v>
      </c>
      <c r="C307" s="350" t="s">
        <v>2359</v>
      </c>
      <c r="D307" s="350" t="s">
        <v>116</v>
      </c>
      <c r="E307" s="350" t="s">
        <v>1305</v>
      </c>
      <c r="F307" s="350" t="s">
        <v>2074</v>
      </c>
      <c r="G307" s="350" t="s">
        <v>1249</v>
      </c>
      <c r="H307" s="350"/>
      <c r="I307" s="350" t="s">
        <v>2075</v>
      </c>
      <c r="J307" s="350" t="s">
        <v>2074</v>
      </c>
      <c r="K307" s="350" t="s">
        <v>2360</v>
      </c>
      <c r="L307" s="350" t="s">
        <v>1185</v>
      </c>
      <c r="M307" s="351">
        <v>45915</v>
      </c>
      <c r="N307" s="352">
        <v>65.81</v>
      </c>
    </row>
    <row r="308" spans="1:14" s="353" customFormat="1" ht="15" hidden="1" x14ac:dyDescent="0.2">
      <c r="A308" s="350">
        <v>2207</v>
      </c>
      <c r="B308" s="350">
        <v>80</v>
      </c>
      <c r="C308" s="350" t="s">
        <v>2270</v>
      </c>
      <c r="D308" s="350" t="s">
        <v>116</v>
      </c>
      <c r="E308" s="350" t="s">
        <v>1305</v>
      </c>
      <c r="F308" s="350" t="s">
        <v>2076</v>
      </c>
      <c r="G308" s="350" t="s">
        <v>1250</v>
      </c>
      <c r="H308" s="350"/>
      <c r="I308" s="350" t="s">
        <v>2077</v>
      </c>
      <c r="J308" s="350" t="s">
        <v>2076</v>
      </c>
      <c r="K308" s="350" t="s">
        <v>1185</v>
      </c>
      <c r="L308" s="350" t="s">
        <v>2078</v>
      </c>
      <c r="M308" s="351">
        <v>45915</v>
      </c>
      <c r="N308" s="352">
        <v>9457.98</v>
      </c>
    </row>
    <row r="309" spans="1:14" s="353" customFormat="1" ht="15" hidden="1" x14ac:dyDescent="0.2">
      <c r="A309" s="350">
        <v>2507</v>
      </c>
      <c r="B309" s="350">
        <v>80</v>
      </c>
      <c r="C309" s="350" t="s">
        <v>2361</v>
      </c>
      <c r="D309" s="350" t="s">
        <v>116</v>
      </c>
      <c r="E309" s="350" t="s">
        <v>1305</v>
      </c>
      <c r="F309" s="350" t="s">
        <v>2079</v>
      </c>
      <c r="G309" s="350" t="s">
        <v>1250</v>
      </c>
      <c r="H309" s="350"/>
      <c r="I309" s="350" t="s">
        <v>2080</v>
      </c>
      <c r="J309" s="350" t="s">
        <v>2079</v>
      </c>
      <c r="K309" s="350" t="s">
        <v>1185</v>
      </c>
      <c r="L309" s="350" t="s">
        <v>2081</v>
      </c>
      <c r="M309" s="351">
        <v>45915</v>
      </c>
      <c r="N309" s="352">
        <v>3823.55</v>
      </c>
    </row>
    <row r="310" spans="1:14" s="353" customFormat="1" ht="15" hidden="1" x14ac:dyDescent="0.2">
      <c r="A310" s="350">
        <v>2591</v>
      </c>
      <c r="B310" s="350">
        <v>80</v>
      </c>
      <c r="C310" s="350" t="s">
        <v>2254</v>
      </c>
      <c r="D310" s="350" t="s">
        <v>116</v>
      </c>
      <c r="E310" s="350" t="s">
        <v>1305</v>
      </c>
      <c r="F310" s="350" t="s">
        <v>2082</v>
      </c>
      <c r="G310" s="350" t="s">
        <v>1250</v>
      </c>
      <c r="H310" s="350"/>
      <c r="I310" s="350" t="s">
        <v>2083</v>
      </c>
      <c r="J310" s="350" t="s">
        <v>2082</v>
      </c>
      <c r="K310" s="350" t="s">
        <v>1185</v>
      </c>
      <c r="L310" s="350" t="s">
        <v>2084</v>
      </c>
      <c r="M310" s="351">
        <v>45919</v>
      </c>
      <c r="N310" s="352">
        <v>90.89</v>
      </c>
    </row>
    <row r="311" spans="1:14" s="353" customFormat="1" ht="15" hidden="1" x14ac:dyDescent="0.2">
      <c r="A311" s="350">
        <v>3184</v>
      </c>
      <c r="B311" s="350">
        <v>80</v>
      </c>
      <c r="C311" s="350" t="s">
        <v>2356</v>
      </c>
      <c r="D311" s="350" t="s">
        <v>116</v>
      </c>
      <c r="E311" s="350" t="s">
        <v>1305</v>
      </c>
      <c r="F311" s="350" t="s">
        <v>2085</v>
      </c>
      <c r="G311" s="350" t="s">
        <v>1250</v>
      </c>
      <c r="H311" s="350"/>
      <c r="I311" s="350" t="s">
        <v>2086</v>
      </c>
      <c r="J311" s="350" t="s">
        <v>2085</v>
      </c>
      <c r="K311" s="350" t="s">
        <v>1185</v>
      </c>
      <c r="L311" s="350" t="s">
        <v>2087</v>
      </c>
      <c r="M311" s="351">
        <v>45931</v>
      </c>
      <c r="N311" s="352">
        <v>471.1</v>
      </c>
    </row>
    <row r="312" spans="1:14" s="353" customFormat="1" ht="15" hidden="1" x14ac:dyDescent="0.2">
      <c r="A312" s="350">
        <v>3184</v>
      </c>
      <c r="B312" s="350">
        <v>80</v>
      </c>
      <c r="C312" s="350" t="s">
        <v>2356</v>
      </c>
      <c r="D312" s="350" t="s">
        <v>116</v>
      </c>
      <c r="E312" s="350" t="s">
        <v>1305</v>
      </c>
      <c r="F312" s="350" t="s">
        <v>2085</v>
      </c>
      <c r="G312" s="350" t="s">
        <v>1250</v>
      </c>
      <c r="H312" s="350"/>
      <c r="I312" s="350" t="s">
        <v>2088</v>
      </c>
      <c r="J312" s="350" t="s">
        <v>2085</v>
      </c>
      <c r="K312" s="350" t="s">
        <v>1185</v>
      </c>
      <c r="L312" s="350" t="s">
        <v>2087</v>
      </c>
      <c r="M312" s="351">
        <v>45931</v>
      </c>
      <c r="N312" s="352">
        <v>404.12</v>
      </c>
    </row>
    <row r="313" spans="1:14" s="353" customFormat="1" ht="15" hidden="1" x14ac:dyDescent="0.2">
      <c r="A313" s="350">
        <v>3184</v>
      </c>
      <c r="B313" s="350">
        <v>80</v>
      </c>
      <c r="C313" s="350" t="s">
        <v>2356</v>
      </c>
      <c r="D313" s="350" t="s">
        <v>116</v>
      </c>
      <c r="E313" s="350" t="s">
        <v>1305</v>
      </c>
      <c r="F313" s="350" t="s">
        <v>2085</v>
      </c>
      <c r="G313" s="350" t="s">
        <v>1250</v>
      </c>
      <c r="H313" s="350"/>
      <c r="I313" s="350" t="s">
        <v>2089</v>
      </c>
      <c r="J313" s="350" t="s">
        <v>2085</v>
      </c>
      <c r="K313" s="350" t="s">
        <v>1185</v>
      </c>
      <c r="L313" s="350" t="s">
        <v>2087</v>
      </c>
      <c r="M313" s="351">
        <v>45931</v>
      </c>
      <c r="N313" s="352">
        <v>10037.620000000001</v>
      </c>
    </row>
    <row r="314" spans="1:14" s="353" customFormat="1" ht="15" hidden="1" x14ac:dyDescent="0.2">
      <c r="A314" s="350">
        <v>2450</v>
      </c>
      <c r="B314" s="350">
        <v>80</v>
      </c>
      <c r="C314" s="350" t="s">
        <v>2262</v>
      </c>
      <c r="D314" s="350" t="s">
        <v>116</v>
      </c>
      <c r="E314" s="350" t="s">
        <v>1305</v>
      </c>
      <c r="F314" s="350" t="s">
        <v>2090</v>
      </c>
      <c r="G314" s="350" t="s">
        <v>1250</v>
      </c>
      <c r="H314" s="350"/>
      <c r="I314" s="350" t="s">
        <v>2091</v>
      </c>
      <c r="J314" s="350" t="s">
        <v>2090</v>
      </c>
      <c r="K314" s="350" t="s">
        <v>1185</v>
      </c>
      <c r="L314" s="350" t="s">
        <v>2092</v>
      </c>
      <c r="M314" s="351">
        <v>45938</v>
      </c>
      <c r="N314" s="352">
        <v>1287</v>
      </c>
    </row>
    <row r="315" spans="1:14" s="353" customFormat="1" ht="15" hidden="1" x14ac:dyDescent="0.2">
      <c r="A315" s="350">
        <v>2450</v>
      </c>
      <c r="B315" s="350">
        <v>80</v>
      </c>
      <c r="C315" s="350" t="s">
        <v>2262</v>
      </c>
      <c r="D315" s="350" t="s">
        <v>116</v>
      </c>
      <c r="E315" s="350" t="s">
        <v>1305</v>
      </c>
      <c r="F315" s="350" t="s">
        <v>2090</v>
      </c>
      <c r="G315" s="350" t="s">
        <v>1250</v>
      </c>
      <c r="H315" s="350"/>
      <c r="I315" s="350" t="s">
        <v>2093</v>
      </c>
      <c r="J315" s="350" t="s">
        <v>2090</v>
      </c>
      <c r="K315" s="350" t="s">
        <v>1185</v>
      </c>
      <c r="L315" s="350" t="s">
        <v>2092</v>
      </c>
      <c r="M315" s="351">
        <v>45938</v>
      </c>
      <c r="N315" s="352">
        <v>575</v>
      </c>
    </row>
    <row r="316" spans="1:14" s="353" customFormat="1" ht="15" hidden="1" x14ac:dyDescent="0.2">
      <c r="A316" s="350">
        <v>2450</v>
      </c>
      <c r="B316" s="350">
        <v>80</v>
      </c>
      <c r="C316" s="350" t="s">
        <v>2262</v>
      </c>
      <c r="D316" s="350" t="s">
        <v>116</v>
      </c>
      <c r="E316" s="350" t="s">
        <v>1305</v>
      </c>
      <c r="F316" s="350" t="s">
        <v>2090</v>
      </c>
      <c r="G316" s="350" t="s">
        <v>1250</v>
      </c>
      <c r="H316" s="350"/>
      <c r="I316" s="350" t="s">
        <v>2094</v>
      </c>
      <c r="J316" s="350" t="s">
        <v>2090</v>
      </c>
      <c r="K316" s="350" t="s">
        <v>1185</v>
      </c>
      <c r="L316" s="350" t="s">
        <v>2092</v>
      </c>
      <c r="M316" s="351">
        <v>45938</v>
      </c>
      <c r="N316" s="352">
        <v>4.95</v>
      </c>
    </row>
    <row r="317" spans="1:14" s="353" customFormat="1" ht="15" hidden="1" x14ac:dyDescent="0.2">
      <c r="A317" s="350">
        <v>4041</v>
      </c>
      <c r="B317" s="350">
        <v>80</v>
      </c>
      <c r="C317" s="350" t="s">
        <v>2362</v>
      </c>
      <c r="D317" s="350" t="s">
        <v>116</v>
      </c>
      <c r="E317" s="350" t="s">
        <v>1305</v>
      </c>
      <c r="F317" s="350" t="s">
        <v>2095</v>
      </c>
      <c r="G317" s="350" t="s">
        <v>1250</v>
      </c>
      <c r="H317" s="350"/>
      <c r="I317" s="350" t="s">
        <v>2096</v>
      </c>
      <c r="J317" s="350" t="s">
        <v>2095</v>
      </c>
      <c r="K317" s="350" t="s">
        <v>1185</v>
      </c>
      <c r="L317" s="350" t="s">
        <v>2097</v>
      </c>
      <c r="M317" s="351">
        <v>45939</v>
      </c>
      <c r="N317" s="352">
        <v>312</v>
      </c>
    </row>
    <row r="318" spans="1:14" s="353" customFormat="1" ht="15" hidden="1" x14ac:dyDescent="0.2">
      <c r="A318" s="350">
        <v>4041</v>
      </c>
      <c r="B318" s="350">
        <v>80</v>
      </c>
      <c r="C318" s="350" t="s">
        <v>2362</v>
      </c>
      <c r="D318" s="350" t="s">
        <v>116</v>
      </c>
      <c r="E318" s="350" t="s">
        <v>1305</v>
      </c>
      <c r="F318" s="350" t="s">
        <v>2098</v>
      </c>
      <c r="G318" s="350" t="s">
        <v>1249</v>
      </c>
      <c r="H318" s="350"/>
      <c r="I318" s="350" t="s">
        <v>2099</v>
      </c>
      <c r="J318" s="350" t="s">
        <v>2098</v>
      </c>
      <c r="K318" s="350" t="s">
        <v>2363</v>
      </c>
      <c r="L318" s="350" t="s">
        <v>1185</v>
      </c>
      <c r="M318" s="351">
        <v>45951</v>
      </c>
      <c r="N318" s="352">
        <v>7609.75</v>
      </c>
    </row>
    <row r="319" spans="1:14" s="353" customFormat="1" ht="15" hidden="1" x14ac:dyDescent="0.2">
      <c r="A319" s="350">
        <v>4041</v>
      </c>
      <c r="B319" s="350">
        <v>80</v>
      </c>
      <c r="C319" s="350" t="s">
        <v>2362</v>
      </c>
      <c r="D319" s="350" t="s">
        <v>116</v>
      </c>
      <c r="E319" s="350" t="s">
        <v>1305</v>
      </c>
      <c r="F319" s="350" t="s">
        <v>2100</v>
      </c>
      <c r="G319" s="350" t="s">
        <v>1249</v>
      </c>
      <c r="H319" s="350"/>
      <c r="I319" s="350" t="s">
        <v>2101</v>
      </c>
      <c r="J319" s="350" t="s">
        <v>2100</v>
      </c>
      <c r="K319" s="350" t="s">
        <v>2364</v>
      </c>
      <c r="L319" s="350" t="s">
        <v>1185</v>
      </c>
      <c r="M319" s="351">
        <v>45951</v>
      </c>
      <c r="N319" s="352">
        <v>11755</v>
      </c>
    </row>
    <row r="320" spans="1:14" s="353" customFormat="1" ht="15" hidden="1" x14ac:dyDescent="0.2">
      <c r="A320" s="350">
        <v>3043</v>
      </c>
      <c r="B320" s="350">
        <v>80</v>
      </c>
      <c r="C320" s="350" t="s">
        <v>2338</v>
      </c>
      <c r="D320" s="350" t="s">
        <v>116</v>
      </c>
      <c r="E320" s="350" t="s">
        <v>1305</v>
      </c>
      <c r="F320" s="350" t="s">
        <v>2102</v>
      </c>
      <c r="G320" s="350" t="s">
        <v>1249</v>
      </c>
      <c r="H320" s="350"/>
      <c r="I320" s="350" t="s">
        <v>2103</v>
      </c>
      <c r="J320" s="350" t="s">
        <v>2102</v>
      </c>
      <c r="K320" s="350" t="s">
        <v>2355</v>
      </c>
      <c r="L320" s="350" t="s">
        <v>1185</v>
      </c>
      <c r="M320" s="351">
        <v>45952</v>
      </c>
      <c r="N320" s="352">
        <v>1823.74</v>
      </c>
    </row>
    <row r="321" spans="1:14" s="353" customFormat="1" ht="15" hidden="1" x14ac:dyDescent="0.2">
      <c r="A321" s="350">
        <v>3043</v>
      </c>
      <c r="B321" s="350">
        <v>80</v>
      </c>
      <c r="C321" s="350" t="s">
        <v>2338</v>
      </c>
      <c r="D321" s="350" t="s">
        <v>116</v>
      </c>
      <c r="E321" s="350" t="s">
        <v>1305</v>
      </c>
      <c r="F321" s="350" t="s">
        <v>2102</v>
      </c>
      <c r="G321" s="350" t="s">
        <v>1249</v>
      </c>
      <c r="H321" s="350"/>
      <c r="I321" s="350" t="s">
        <v>2104</v>
      </c>
      <c r="J321" s="350" t="s">
        <v>2102</v>
      </c>
      <c r="K321" s="350" t="s">
        <v>2355</v>
      </c>
      <c r="L321" s="350" t="s">
        <v>1185</v>
      </c>
      <c r="M321" s="351">
        <v>45952</v>
      </c>
      <c r="N321" s="352">
        <v>1004.95</v>
      </c>
    </row>
    <row r="322" spans="1:14" s="353" customFormat="1" ht="15" hidden="1" x14ac:dyDescent="0.2">
      <c r="A322" s="350">
        <v>3043</v>
      </c>
      <c r="B322" s="350">
        <v>80</v>
      </c>
      <c r="C322" s="350" t="s">
        <v>2338</v>
      </c>
      <c r="D322" s="350" t="s">
        <v>116</v>
      </c>
      <c r="E322" s="350" t="s">
        <v>1305</v>
      </c>
      <c r="F322" s="350" t="s">
        <v>2102</v>
      </c>
      <c r="G322" s="350" t="s">
        <v>1249</v>
      </c>
      <c r="H322" s="350"/>
      <c r="I322" s="350" t="s">
        <v>2105</v>
      </c>
      <c r="J322" s="350" t="s">
        <v>2102</v>
      </c>
      <c r="K322" s="350" t="s">
        <v>2355</v>
      </c>
      <c r="L322" s="350" t="s">
        <v>1185</v>
      </c>
      <c r="M322" s="351">
        <v>45952</v>
      </c>
      <c r="N322" s="352">
        <v>187</v>
      </c>
    </row>
    <row r="323" spans="1:14" s="353" customFormat="1" ht="15" hidden="1" x14ac:dyDescent="0.2">
      <c r="A323" s="350">
        <v>2057</v>
      </c>
      <c r="B323" s="350">
        <v>80</v>
      </c>
      <c r="C323" s="350" t="s">
        <v>2268</v>
      </c>
      <c r="D323" s="350" t="s">
        <v>116</v>
      </c>
      <c r="E323" s="350" t="s">
        <v>1305</v>
      </c>
      <c r="F323" s="350" t="s">
        <v>2106</v>
      </c>
      <c r="G323" s="350" t="s">
        <v>1250</v>
      </c>
      <c r="H323" s="350"/>
      <c r="I323" s="350" t="s">
        <v>2107</v>
      </c>
      <c r="J323" s="350" t="s">
        <v>2106</v>
      </c>
      <c r="K323" s="350" t="s">
        <v>1185</v>
      </c>
      <c r="L323" s="350" t="s">
        <v>2108</v>
      </c>
      <c r="M323" s="351">
        <v>45962</v>
      </c>
      <c r="N323" s="352">
        <v>3343</v>
      </c>
    </row>
    <row r="324" spans="1:14" s="353" customFormat="1" ht="15" hidden="1" x14ac:dyDescent="0.2">
      <c r="A324" s="350">
        <v>3254</v>
      </c>
      <c r="B324" s="350">
        <v>80</v>
      </c>
      <c r="C324" s="350" t="s">
        <v>2365</v>
      </c>
      <c r="D324" s="350" t="s">
        <v>116</v>
      </c>
      <c r="E324" s="350" t="s">
        <v>1305</v>
      </c>
      <c r="F324" s="350" t="s">
        <v>2109</v>
      </c>
      <c r="G324" s="350" t="s">
        <v>1250</v>
      </c>
      <c r="H324" s="350"/>
      <c r="I324" s="350" t="s">
        <v>2110</v>
      </c>
      <c r="J324" s="350" t="s">
        <v>2109</v>
      </c>
      <c r="K324" s="350" t="s">
        <v>1185</v>
      </c>
      <c r="L324" s="350" t="s">
        <v>2111</v>
      </c>
      <c r="M324" s="351">
        <v>45962</v>
      </c>
      <c r="N324" s="352">
        <v>6569.89</v>
      </c>
    </row>
    <row r="325" spans="1:14" s="353" customFormat="1" ht="15" hidden="1" x14ac:dyDescent="0.2">
      <c r="A325" s="350">
        <v>3251</v>
      </c>
      <c r="B325" s="350">
        <v>10</v>
      </c>
      <c r="C325" s="350" t="s">
        <v>2366</v>
      </c>
      <c r="D325" s="350" t="s">
        <v>116</v>
      </c>
      <c r="E325" s="350" t="s">
        <v>1305</v>
      </c>
      <c r="F325" s="350" t="s">
        <v>2112</v>
      </c>
      <c r="G325" s="350" t="s">
        <v>1250</v>
      </c>
      <c r="H325" s="350"/>
      <c r="I325" s="350" t="s">
        <v>2113</v>
      </c>
      <c r="J325" s="350" t="s">
        <v>2112</v>
      </c>
      <c r="K325" s="350" t="s">
        <v>1185</v>
      </c>
      <c r="L325" s="350" t="s">
        <v>2114</v>
      </c>
      <c r="M325" s="351">
        <v>45964</v>
      </c>
      <c r="N325" s="352">
        <v>5950</v>
      </c>
    </row>
    <row r="326" spans="1:14" s="353" customFormat="1" ht="15" hidden="1" x14ac:dyDescent="0.2">
      <c r="A326" s="350">
        <v>4041</v>
      </c>
      <c r="B326" s="350">
        <v>80</v>
      </c>
      <c r="C326" s="350" t="s">
        <v>2362</v>
      </c>
      <c r="D326" s="350" t="s">
        <v>116</v>
      </c>
      <c r="E326" s="350" t="s">
        <v>1305</v>
      </c>
      <c r="F326" s="350" t="s">
        <v>2115</v>
      </c>
      <c r="G326" s="350" t="s">
        <v>1250</v>
      </c>
      <c r="H326" s="350"/>
      <c r="I326" s="350" t="s">
        <v>2116</v>
      </c>
      <c r="J326" s="350" t="s">
        <v>2115</v>
      </c>
      <c r="K326" s="350" t="s">
        <v>1185</v>
      </c>
      <c r="L326" s="350" t="s">
        <v>2117</v>
      </c>
      <c r="M326" s="351">
        <v>45972</v>
      </c>
      <c r="N326" s="352">
        <v>1660</v>
      </c>
    </row>
    <row r="327" spans="1:14" s="353" customFormat="1" ht="15" hidden="1" x14ac:dyDescent="0.2">
      <c r="A327" s="350">
        <v>3240</v>
      </c>
      <c r="B327" s="350">
        <v>27</v>
      </c>
      <c r="C327" s="350" t="s">
        <v>2353</v>
      </c>
      <c r="D327" s="350" t="s">
        <v>116</v>
      </c>
      <c r="E327" s="350" t="s">
        <v>1305</v>
      </c>
      <c r="F327" s="350" t="s">
        <v>2118</v>
      </c>
      <c r="G327" s="350" t="s">
        <v>1250</v>
      </c>
      <c r="H327" s="350"/>
      <c r="I327" s="350" t="s">
        <v>2119</v>
      </c>
      <c r="J327" s="350" t="s">
        <v>2118</v>
      </c>
      <c r="K327" s="350" t="s">
        <v>1185</v>
      </c>
      <c r="L327" s="350" t="s">
        <v>2120</v>
      </c>
      <c r="M327" s="351">
        <v>45979</v>
      </c>
      <c r="N327" s="352">
        <v>5005.3</v>
      </c>
    </row>
    <row r="328" spans="1:14" s="353" customFormat="1" ht="15" hidden="1" x14ac:dyDescent="0.2">
      <c r="A328" s="350">
        <v>4041</v>
      </c>
      <c r="B328" s="350">
        <v>80</v>
      </c>
      <c r="C328" s="350" t="s">
        <v>2362</v>
      </c>
      <c r="D328" s="350" t="s">
        <v>116</v>
      </c>
      <c r="E328" s="350" t="s">
        <v>1305</v>
      </c>
      <c r="F328" s="350" t="s">
        <v>2121</v>
      </c>
      <c r="G328" s="350" t="s">
        <v>1250</v>
      </c>
      <c r="H328" s="350"/>
      <c r="I328" s="350" t="s">
        <v>2116</v>
      </c>
      <c r="J328" s="350" t="s">
        <v>2121</v>
      </c>
      <c r="K328" s="350" t="s">
        <v>1185</v>
      </c>
      <c r="L328" s="350" t="s">
        <v>2117</v>
      </c>
      <c r="M328" s="351">
        <v>45980</v>
      </c>
      <c r="N328" s="352">
        <v>830</v>
      </c>
    </row>
    <row r="329" spans="1:14" s="353" customFormat="1" ht="15" hidden="1" x14ac:dyDescent="0.2">
      <c r="A329" s="350">
        <v>2605</v>
      </c>
      <c r="B329" s="350">
        <v>80</v>
      </c>
      <c r="C329" s="350" t="s">
        <v>2367</v>
      </c>
      <c r="D329" s="350" t="s">
        <v>116</v>
      </c>
      <c r="E329" s="350" t="s">
        <v>1305</v>
      </c>
      <c r="F329" s="350" t="s">
        <v>2122</v>
      </c>
      <c r="G329" s="350" t="s">
        <v>1250</v>
      </c>
      <c r="H329" s="350"/>
      <c r="I329" s="350" t="s">
        <v>2123</v>
      </c>
      <c r="J329" s="350" t="s">
        <v>2122</v>
      </c>
      <c r="K329" s="350" t="s">
        <v>1185</v>
      </c>
      <c r="L329" s="350" t="s">
        <v>2124</v>
      </c>
      <c r="M329" s="351">
        <v>45992</v>
      </c>
      <c r="N329" s="352">
        <v>3961.8</v>
      </c>
    </row>
    <row r="330" spans="1:14" s="353" customFormat="1" ht="15" hidden="1" x14ac:dyDescent="0.2">
      <c r="A330" s="350">
        <v>2605</v>
      </c>
      <c r="B330" s="350">
        <v>80</v>
      </c>
      <c r="C330" s="350" t="s">
        <v>2367</v>
      </c>
      <c r="D330" s="350" t="s">
        <v>116</v>
      </c>
      <c r="E330" s="350" t="s">
        <v>1305</v>
      </c>
      <c r="F330" s="350" t="s">
        <v>2122</v>
      </c>
      <c r="G330" s="350" t="s">
        <v>1250</v>
      </c>
      <c r="H330" s="350"/>
      <c r="I330" s="350" t="s">
        <v>2125</v>
      </c>
      <c r="J330" s="350" t="s">
        <v>2122</v>
      </c>
      <c r="K330" s="350" t="s">
        <v>1185</v>
      </c>
      <c r="L330" s="350" t="s">
        <v>2124</v>
      </c>
      <c r="M330" s="351">
        <v>45992</v>
      </c>
      <c r="N330" s="352">
        <v>830</v>
      </c>
    </row>
    <row r="331" spans="1:14" s="353" customFormat="1" ht="15" hidden="1" x14ac:dyDescent="0.2">
      <c r="A331" s="350">
        <v>2605</v>
      </c>
      <c r="B331" s="350">
        <v>80</v>
      </c>
      <c r="C331" s="350" t="s">
        <v>2367</v>
      </c>
      <c r="D331" s="350" t="s">
        <v>116</v>
      </c>
      <c r="E331" s="350" t="s">
        <v>1305</v>
      </c>
      <c r="F331" s="350" t="s">
        <v>2126</v>
      </c>
      <c r="G331" s="350" t="s">
        <v>1250</v>
      </c>
      <c r="H331" s="350"/>
      <c r="I331" s="350" t="s">
        <v>2127</v>
      </c>
      <c r="J331" s="350" t="s">
        <v>2126</v>
      </c>
      <c r="K331" s="350" t="s">
        <v>1185</v>
      </c>
      <c r="L331" s="350" t="s">
        <v>2128</v>
      </c>
      <c r="M331" s="351">
        <v>45992</v>
      </c>
      <c r="N331" s="352">
        <v>341.25</v>
      </c>
    </row>
    <row r="332" spans="1:14" s="353" customFormat="1" ht="15" hidden="1" x14ac:dyDescent="0.2">
      <c r="A332" s="350">
        <v>3247</v>
      </c>
      <c r="B332" s="350">
        <v>80</v>
      </c>
      <c r="C332" s="350" t="s">
        <v>2282</v>
      </c>
      <c r="D332" s="350" t="s">
        <v>116</v>
      </c>
      <c r="E332" s="350" t="s">
        <v>1305</v>
      </c>
      <c r="F332" s="350" t="s">
        <v>2129</v>
      </c>
      <c r="G332" s="350" t="s">
        <v>1250</v>
      </c>
      <c r="H332" s="350"/>
      <c r="I332" s="350" t="s">
        <v>2130</v>
      </c>
      <c r="J332" s="350" t="s">
        <v>2129</v>
      </c>
      <c r="K332" s="350" t="s">
        <v>1185</v>
      </c>
      <c r="L332" s="350" t="s">
        <v>2131</v>
      </c>
      <c r="M332" s="351">
        <v>46006</v>
      </c>
      <c r="N332" s="352">
        <v>2421.39</v>
      </c>
    </row>
    <row r="333" spans="1:14" s="353" customFormat="1" ht="15" hidden="1" x14ac:dyDescent="0.2">
      <c r="A333" s="350">
        <v>7002</v>
      </c>
      <c r="B333" s="350">
        <v>80</v>
      </c>
      <c r="C333" s="350" t="s">
        <v>2368</v>
      </c>
      <c r="D333" s="350" t="s">
        <v>116</v>
      </c>
      <c r="E333" s="350" t="s">
        <v>1305</v>
      </c>
      <c r="F333" s="350" t="s">
        <v>2132</v>
      </c>
      <c r="G333" s="350" t="s">
        <v>1249</v>
      </c>
      <c r="H333" s="350"/>
      <c r="I333" s="350" t="s">
        <v>2133</v>
      </c>
      <c r="J333" s="350" t="s">
        <v>2132</v>
      </c>
      <c r="K333" s="350" t="s">
        <v>2369</v>
      </c>
      <c r="L333" s="350" t="s">
        <v>1185</v>
      </c>
      <c r="M333" s="351">
        <v>46041</v>
      </c>
      <c r="N333" s="352">
        <v>4786.97</v>
      </c>
    </row>
    <row r="334" spans="1:14" s="353" customFormat="1" ht="15" hidden="1" x14ac:dyDescent="0.2">
      <c r="A334" s="350">
        <v>7002</v>
      </c>
      <c r="B334" s="350">
        <v>80</v>
      </c>
      <c r="C334" s="350" t="s">
        <v>2368</v>
      </c>
      <c r="D334" s="350" t="s">
        <v>116</v>
      </c>
      <c r="E334" s="350" t="s">
        <v>1305</v>
      </c>
      <c r="F334" s="350" t="s">
        <v>2132</v>
      </c>
      <c r="G334" s="350" t="s">
        <v>1249</v>
      </c>
      <c r="H334" s="350"/>
      <c r="I334" s="350" t="s">
        <v>2133</v>
      </c>
      <c r="J334" s="350" t="s">
        <v>2132</v>
      </c>
      <c r="K334" s="350" t="s">
        <v>2369</v>
      </c>
      <c r="L334" s="350" t="s">
        <v>1185</v>
      </c>
      <c r="M334" s="351">
        <v>46041</v>
      </c>
      <c r="N334" s="352">
        <v>53656.33</v>
      </c>
    </row>
    <row r="335" spans="1:14" s="353" customFormat="1" ht="15" hidden="1" x14ac:dyDescent="0.2">
      <c r="A335" s="350">
        <v>7002</v>
      </c>
      <c r="B335" s="350">
        <v>80</v>
      </c>
      <c r="C335" s="350" t="s">
        <v>2368</v>
      </c>
      <c r="D335" s="350" t="s">
        <v>116</v>
      </c>
      <c r="E335" s="350" t="s">
        <v>1305</v>
      </c>
      <c r="F335" s="350" t="s">
        <v>2132</v>
      </c>
      <c r="G335" s="350" t="s">
        <v>1249</v>
      </c>
      <c r="H335" s="350"/>
      <c r="I335" s="350" t="s">
        <v>2133</v>
      </c>
      <c r="J335" s="350" t="s">
        <v>2132</v>
      </c>
      <c r="K335" s="350" t="s">
        <v>2369</v>
      </c>
      <c r="L335" s="350" t="s">
        <v>1185</v>
      </c>
      <c r="M335" s="351">
        <v>46041</v>
      </c>
      <c r="N335" s="352">
        <v>15802.9</v>
      </c>
    </row>
    <row r="336" spans="1:14" s="353" customFormat="1" ht="15" hidden="1" x14ac:dyDescent="0.2">
      <c r="A336" s="350">
        <v>7002</v>
      </c>
      <c r="B336" s="350">
        <v>80</v>
      </c>
      <c r="C336" s="350" t="s">
        <v>2368</v>
      </c>
      <c r="D336" s="350" t="s">
        <v>116</v>
      </c>
      <c r="E336" s="350" t="s">
        <v>1305</v>
      </c>
      <c r="F336" s="350" t="s">
        <v>2132</v>
      </c>
      <c r="G336" s="350" t="s">
        <v>1249</v>
      </c>
      <c r="H336" s="350"/>
      <c r="I336" s="350" t="s">
        <v>2134</v>
      </c>
      <c r="J336" s="350" t="s">
        <v>2132</v>
      </c>
      <c r="K336" s="350" t="s">
        <v>2369</v>
      </c>
      <c r="L336" s="350" t="s">
        <v>1185</v>
      </c>
      <c r="M336" s="351">
        <v>46041</v>
      </c>
      <c r="N336" s="352">
        <v>4786.97</v>
      </c>
    </row>
    <row r="337" spans="1:14" s="353" customFormat="1" ht="15" hidden="1" x14ac:dyDescent="0.2">
      <c r="A337" s="350">
        <v>7002</v>
      </c>
      <c r="B337" s="350">
        <v>80</v>
      </c>
      <c r="C337" s="350" t="s">
        <v>2368</v>
      </c>
      <c r="D337" s="350" t="s">
        <v>116</v>
      </c>
      <c r="E337" s="350" t="s">
        <v>1305</v>
      </c>
      <c r="F337" s="350" t="s">
        <v>2132</v>
      </c>
      <c r="G337" s="350" t="s">
        <v>1249</v>
      </c>
      <c r="H337" s="350"/>
      <c r="I337" s="350" t="s">
        <v>2134</v>
      </c>
      <c r="J337" s="350" t="s">
        <v>2132</v>
      </c>
      <c r="K337" s="350" t="s">
        <v>2369</v>
      </c>
      <c r="L337" s="350" t="s">
        <v>1185</v>
      </c>
      <c r="M337" s="351">
        <v>46041</v>
      </c>
      <c r="N337" s="352">
        <v>53656.33</v>
      </c>
    </row>
    <row r="338" spans="1:14" s="353" customFormat="1" ht="15" hidden="1" x14ac:dyDescent="0.2">
      <c r="A338" s="350">
        <v>7002</v>
      </c>
      <c r="B338" s="350">
        <v>80</v>
      </c>
      <c r="C338" s="350" t="s">
        <v>2368</v>
      </c>
      <c r="D338" s="350" t="s">
        <v>116</v>
      </c>
      <c r="E338" s="350" t="s">
        <v>1305</v>
      </c>
      <c r="F338" s="350" t="s">
        <v>2132</v>
      </c>
      <c r="G338" s="350" t="s">
        <v>1249</v>
      </c>
      <c r="H338" s="350"/>
      <c r="I338" s="350" t="s">
        <v>2134</v>
      </c>
      <c r="J338" s="350" t="s">
        <v>2132</v>
      </c>
      <c r="K338" s="350" t="s">
        <v>2369</v>
      </c>
      <c r="L338" s="350" t="s">
        <v>1185</v>
      </c>
      <c r="M338" s="351">
        <v>46041</v>
      </c>
      <c r="N338" s="352">
        <v>15802.9</v>
      </c>
    </row>
    <row r="339" spans="1:14" s="353" customFormat="1" ht="15" hidden="1" x14ac:dyDescent="0.2">
      <c r="A339" s="350">
        <v>2565</v>
      </c>
      <c r="B339" s="350">
        <v>80</v>
      </c>
      <c r="C339" s="350" t="s">
        <v>2314</v>
      </c>
      <c r="D339" s="350" t="s">
        <v>116</v>
      </c>
      <c r="E339" s="350" t="s">
        <v>1305</v>
      </c>
      <c r="F339" s="350" t="s">
        <v>2135</v>
      </c>
      <c r="G339" s="350" t="s">
        <v>1250</v>
      </c>
      <c r="H339" s="350"/>
      <c r="I339" s="350" t="s">
        <v>2136</v>
      </c>
      <c r="J339" s="350" t="s">
        <v>2135</v>
      </c>
      <c r="K339" s="350" t="s">
        <v>1185</v>
      </c>
      <c r="L339" s="350" t="s">
        <v>2137</v>
      </c>
      <c r="M339" s="351">
        <v>46049</v>
      </c>
      <c r="N339" s="352">
        <v>491.57</v>
      </c>
    </row>
    <row r="340" spans="1:14" s="353" customFormat="1" ht="15" hidden="1" x14ac:dyDescent="0.2">
      <c r="A340" s="350">
        <v>2565</v>
      </c>
      <c r="B340" s="350">
        <v>80</v>
      </c>
      <c r="C340" s="350" t="s">
        <v>2314</v>
      </c>
      <c r="D340" s="350" t="s">
        <v>116</v>
      </c>
      <c r="E340" s="350" t="s">
        <v>1305</v>
      </c>
      <c r="F340" s="350" t="s">
        <v>2138</v>
      </c>
      <c r="G340" s="350" t="s">
        <v>1250</v>
      </c>
      <c r="H340" s="350"/>
      <c r="I340" s="350" t="s">
        <v>2139</v>
      </c>
      <c r="J340" s="350" t="s">
        <v>2138</v>
      </c>
      <c r="K340" s="350" t="s">
        <v>1185</v>
      </c>
      <c r="L340" s="350" t="s">
        <v>2137</v>
      </c>
      <c r="M340" s="351">
        <v>46049</v>
      </c>
      <c r="N340" s="352">
        <v>350</v>
      </c>
    </row>
    <row r="341" spans="1:14" s="353" customFormat="1" ht="15" hidden="1" x14ac:dyDescent="0.2">
      <c r="A341" s="350">
        <v>2565</v>
      </c>
      <c r="B341" s="350">
        <v>80</v>
      </c>
      <c r="C341" s="350" t="s">
        <v>2314</v>
      </c>
      <c r="D341" s="350" t="s">
        <v>116</v>
      </c>
      <c r="E341" s="350" t="s">
        <v>1305</v>
      </c>
      <c r="F341" s="350" t="s">
        <v>2140</v>
      </c>
      <c r="G341" s="350" t="s">
        <v>1250</v>
      </c>
      <c r="H341" s="350"/>
      <c r="I341" s="350" t="s">
        <v>2141</v>
      </c>
      <c r="J341" s="350" t="s">
        <v>2140</v>
      </c>
      <c r="K341" s="350" t="s">
        <v>1185</v>
      </c>
      <c r="L341" s="350" t="s">
        <v>2137</v>
      </c>
      <c r="M341" s="351">
        <v>46049</v>
      </c>
      <c r="N341" s="352">
        <v>1416.15</v>
      </c>
    </row>
    <row r="342" spans="1:14" s="353" customFormat="1" ht="15" hidden="1" x14ac:dyDescent="0.2">
      <c r="A342" s="350">
        <v>2565</v>
      </c>
      <c r="B342" s="350">
        <v>80</v>
      </c>
      <c r="C342" s="350" t="s">
        <v>2314</v>
      </c>
      <c r="D342" s="350" t="s">
        <v>116</v>
      </c>
      <c r="E342" s="350" t="s">
        <v>1305</v>
      </c>
      <c r="F342" s="350" t="s">
        <v>2142</v>
      </c>
      <c r="G342" s="350" t="s">
        <v>1250</v>
      </c>
      <c r="H342" s="350"/>
      <c r="I342" s="350" t="s">
        <v>2143</v>
      </c>
      <c r="J342" s="350" t="s">
        <v>2142</v>
      </c>
      <c r="K342" s="350" t="s">
        <v>1185</v>
      </c>
      <c r="L342" s="350" t="s">
        <v>2137</v>
      </c>
      <c r="M342" s="351">
        <v>46049</v>
      </c>
      <c r="N342" s="352">
        <v>523.09</v>
      </c>
    </row>
    <row r="343" spans="1:14" s="353" customFormat="1" ht="15" hidden="1" x14ac:dyDescent="0.2">
      <c r="A343" s="350">
        <v>3213</v>
      </c>
      <c r="B343" s="350">
        <v>80</v>
      </c>
      <c r="C343" s="350" t="s">
        <v>2300</v>
      </c>
      <c r="D343" s="350" t="s">
        <v>116</v>
      </c>
      <c r="E343" s="350" t="s">
        <v>1305</v>
      </c>
      <c r="F343" s="350" t="s">
        <v>2144</v>
      </c>
      <c r="G343" s="350" t="s">
        <v>1250</v>
      </c>
      <c r="H343" s="350"/>
      <c r="I343" s="350" t="s">
        <v>2145</v>
      </c>
      <c r="J343" s="350" t="s">
        <v>2144</v>
      </c>
      <c r="K343" s="350" t="s">
        <v>1185</v>
      </c>
      <c r="L343" s="350" t="s">
        <v>2146</v>
      </c>
      <c r="M343" s="351">
        <v>46052</v>
      </c>
      <c r="N343" s="352">
        <v>2225</v>
      </c>
    </row>
    <row r="344" spans="1:14" s="353" customFormat="1" ht="15" hidden="1" x14ac:dyDescent="0.2">
      <c r="A344" s="350">
        <v>3120</v>
      </c>
      <c r="B344" s="350">
        <v>80</v>
      </c>
      <c r="C344" s="350" t="s">
        <v>2274</v>
      </c>
      <c r="D344" s="350" t="s">
        <v>116</v>
      </c>
      <c r="E344" s="350" t="s">
        <v>1305</v>
      </c>
      <c r="F344" s="350" t="s">
        <v>2147</v>
      </c>
      <c r="G344" s="350" t="s">
        <v>1249</v>
      </c>
      <c r="H344" s="350"/>
      <c r="I344" s="350" t="s">
        <v>2148</v>
      </c>
      <c r="J344" s="350" t="s">
        <v>2147</v>
      </c>
      <c r="K344" s="350" t="s">
        <v>2370</v>
      </c>
      <c r="L344" s="350" t="s">
        <v>1185</v>
      </c>
      <c r="M344" s="351">
        <v>46057</v>
      </c>
      <c r="N344" s="354">
        <v>-2460</v>
      </c>
    </row>
    <row r="345" spans="1:14" s="353" customFormat="1" ht="15" hidden="1" x14ac:dyDescent="0.2">
      <c r="A345" s="350">
        <v>3238</v>
      </c>
      <c r="B345" s="350">
        <v>80</v>
      </c>
      <c r="C345" s="350" t="s">
        <v>2325</v>
      </c>
      <c r="D345" s="350" t="s">
        <v>116</v>
      </c>
      <c r="E345" s="350" t="s">
        <v>1305</v>
      </c>
      <c r="F345" s="350" t="s">
        <v>2149</v>
      </c>
      <c r="G345" s="350" t="s">
        <v>1250</v>
      </c>
      <c r="H345" s="350"/>
      <c r="I345" s="350" t="s">
        <v>2150</v>
      </c>
      <c r="J345" s="350" t="s">
        <v>2149</v>
      </c>
      <c r="K345" s="350" t="s">
        <v>1185</v>
      </c>
      <c r="L345" s="350" t="s">
        <v>2151</v>
      </c>
      <c r="M345" s="351">
        <v>46059</v>
      </c>
      <c r="N345" s="352">
        <v>2304</v>
      </c>
    </row>
    <row r="346" spans="1:14" s="353" customFormat="1" ht="15" hidden="1" x14ac:dyDescent="0.2">
      <c r="A346" s="350">
        <v>3100</v>
      </c>
      <c r="B346" s="350">
        <v>80</v>
      </c>
      <c r="C346" s="350" t="s">
        <v>2371</v>
      </c>
      <c r="D346" s="350" t="s">
        <v>116</v>
      </c>
      <c r="E346" s="350" t="s">
        <v>1305</v>
      </c>
      <c r="F346" s="350" t="s">
        <v>2152</v>
      </c>
      <c r="G346" s="350" t="s">
        <v>1250</v>
      </c>
      <c r="H346" s="350"/>
      <c r="I346" s="350" t="s">
        <v>2153</v>
      </c>
      <c r="J346" s="350" t="s">
        <v>2152</v>
      </c>
      <c r="K346" s="350" t="s">
        <v>1185</v>
      </c>
      <c r="L346" s="350" t="s">
        <v>2154</v>
      </c>
      <c r="M346" s="351">
        <v>46059</v>
      </c>
      <c r="N346" s="352">
        <v>2989</v>
      </c>
    </row>
    <row r="347" spans="1:14" s="353" customFormat="1" ht="15" hidden="1" x14ac:dyDescent="0.2">
      <c r="A347" s="350">
        <v>3100</v>
      </c>
      <c r="B347" s="350">
        <v>80</v>
      </c>
      <c r="C347" s="350" t="s">
        <v>2371</v>
      </c>
      <c r="D347" s="350" t="s">
        <v>116</v>
      </c>
      <c r="E347" s="350" t="s">
        <v>1305</v>
      </c>
      <c r="F347" s="350" t="s">
        <v>2152</v>
      </c>
      <c r="G347" s="350" t="s">
        <v>1250</v>
      </c>
      <c r="H347" s="350"/>
      <c r="I347" s="350" t="s">
        <v>2155</v>
      </c>
      <c r="J347" s="350" t="s">
        <v>2152</v>
      </c>
      <c r="K347" s="350" t="s">
        <v>1185</v>
      </c>
      <c r="L347" s="350" t="s">
        <v>2154</v>
      </c>
      <c r="M347" s="351">
        <v>46059</v>
      </c>
      <c r="N347" s="352">
        <v>120</v>
      </c>
    </row>
    <row r="348" spans="1:14" s="353" customFormat="1" ht="15" hidden="1" x14ac:dyDescent="0.2">
      <c r="A348" s="350">
        <v>3043</v>
      </c>
      <c r="B348" s="350">
        <v>80</v>
      </c>
      <c r="C348" s="350" t="s">
        <v>2338</v>
      </c>
      <c r="D348" s="350" t="s">
        <v>116</v>
      </c>
      <c r="E348" s="350" t="s">
        <v>1305</v>
      </c>
      <c r="F348" s="350" t="s">
        <v>2156</v>
      </c>
      <c r="G348" s="350" t="s">
        <v>1250</v>
      </c>
      <c r="H348" s="350"/>
      <c r="I348" s="350" t="s">
        <v>2157</v>
      </c>
      <c r="J348" s="350" t="s">
        <v>2156</v>
      </c>
      <c r="K348" s="350" t="s">
        <v>1185</v>
      </c>
      <c r="L348" s="350" t="s">
        <v>2158</v>
      </c>
      <c r="M348" s="351">
        <v>46067</v>
      </c>
      <c r="N348" s="352">
        <v>2141</v>
      </c>
    </row>
    <row r="349" spans="1:14" s="353" customFormat="1" ht="15" hidden="1" x14ac:dyDescent="0.2">
      <c r="A349" s="350">
        <v>3043</v>
      </c>
      <c r="B349" s="350">
        <v>80</v>
      </c>
      <c r="C349" s="350" t="s">
        <v>2338</v>
      </c>
      <c r="D349" s="350" t="s">
        <v>116</v>
      </c>
      <c r="E349" s="350" t="s">
        <v>1305</v>
      </c>
      <c r="F349" s="350" t="s">
        <v>2156</v>
      </c>
      <c r="G349" s="350" t="s">
        <v>1250</v>
      </c>
      <c r="H349" s="350"/>
      <c r="I349" s="350" t="s">
        <v>2159</v>
      </c>
      <c r="J349" s="350" t="s">
        <v>2156</v>
      </c>
      <c r="K349" s="350" t="s">
        <v>1185</v>
      </c>
      <c r="L349" s="350" t="s">
        <v>2158</v>
      </c>
      <c r="M349" s="351">
        <v>46067</v>
      </c>
      <c r="N349" s="352">
        <v>860</v>
      </c>
    </row>
    <row r="350" spans="1:14" s="353" customFormat="1" ht="15" hidden="1" x14ac:dyDescent="0.2">
      <c r="A350" s="350">
        <v>3211</v>
      </c>
      <c r="B350" s="350">
        <v>80</v>
      </c>
      <c r="C350" s="350" t="s">
        <v>2372</v>
      </c>
      <c r="D350" s="350" t="s">
        <v>116</v>
      </c>
      <c r="E350" s="350" t="s">
        <v>1305</v>
      </c>
      <c r="F350" s="350" t="s">
        <v>2160</v>
      </c>
      <c r="G350" s="350" t="s">
        <v>1249</v>
      </c>
      <c r="H350" s="350"/>
      <c r="I350" s="350" t="s">
        <v>2161</v>
      </c>
      <c r="J350" s="350" t="s">
        <v>2160</v>
      </c>
      <c r="K350" s="350" t="s">
        <v>2162</v>
      </c>
      <c r="L350" s="350" t="s">
        <v>1185</v>
      </c>
      <c r="M350" s="351">
        <v>46073</v>
      </c>
      <c r="N350" s="352">
        <v>2418.11</v>
      </c>
    </row>
    <row r="351" spans="1:14" s="353" customFormat="1" ht="15" hidden="1" x14ac:dyDescent="0.2">
      <c r="A351" s="350">
        <v>2510</v>
      </c>
      <c r="B351" s="350">
        <v>80</v>
      </c>
      <c r="C351" s="350" t="s">
        <v>2284</v>
      </c>
      <c r="D351" s="350" t="s">
        <v>116</v>
      </c>
      <c r="E351" s="350" t="s">
        <v>1305</v>
      </c>
      <c r="F351" s="350" t="s">
        <v>2163</v>
      </c>
      <c r="G351" s="350" t="s">
        <v>1249</v>
      </c>
      <c r="H351" s="350"/>
      <c r="I351" s="350" t="s">
        <v>2164</v>
      </c>
      <c r="J351" s="350" t="s">
        <v>2163</v>
      </c>
      <c r="K351" s="350" t="s">
        <v>2164</v>
      </c>
      <c r="L351" s="350" t="s">
        <v>1185</v>
      </c>
      <c r="M351" s="351">
        <v>46076</v>
      </c>
      <c r="N351" s="352">
        <v>449.99</v>
      </c>
    </row>
    <row r="352" spans="1:14" s="353" customFormat="1" ht="15" hidden="1" x14ac:dyDescent="0.2">
      <c r="A352" s="350">
        <v>2510</v>
      </c>
      <c r="B352" s="350">
        <v>80</v>
      </c>
      <c r="C352" s="350" t="s">
        <v>2284</v>
      </c>
      <c r="D352" s="350" t="s">
        <v>116</v>
      </c>
      <c r="E352" s="350" t="s">
        <v>1305</v>
      </c>
      <c r="F352" s="350" t="s">
        <v>2163</v>
      </c>
      <c r="G352" s="350" t="s">
        <v>1249</v>
      </c>
      <c r="H352" s="350"/>
      <c r="I352" s="350" t="s">
        <v>2164</v>
      </c>
      <c r="J352" s="350" t="s">
        <v>2163</v>
      </c>
      <c r="K352" s="350" t="s">
        <v>2164</v>
      </c>
      <c r="L352" s="350" t="s">
        <v>1185</v>
      </c>
      <c r="M352" s="351">
        <v>46076</v>
      </c>
      <c r="N352" s="352">
        <v>1780.32</v>
      </c>
    </row>
    <row r="353" spans="1:14" s="353" customFormat="1" ht="15" hidden="1" x14ac:dyDescent="0.2">
      <c r="A353" s="350">
        <v>2512</v>
      </c>
      <c r="B353" s="350">
        <v>10</v>
      </c>
      <c r="C353" s="350" t="s">
        <v>2260</v>
      </c>
      <c r="D353" s="350" t="s">
        <v>116</v>
      </c>
      <c r="E353" s="350" t="s">
        <v>1305</v>
      </c>
      <c r="F353" s="350" t="s">
        <v>2165</v>
      </c>
      <c r="G353" s="350" t="s">
        <v>1250</v>
      </c>
      <c r="H353" s="350"/>
      <c r="I353" s="350" t="s">
        <v>2166</v>
      </c>
      <c r="J353" s="350" t="s">
        <v>2165</v>
      </c>
      <c r="K353" s="350" t="s">
        <v>1185</v>
      </c>
      <c r="L353" s="350" t="s">
        <v>2167</v>
      </c>
      <c r="M353" s="351">
        <v>46078</v>
      </c>
      <c r="N353" s="352">
        <v>338.5</v>
      </c>
    </row>
    <row r="354" spans="1:14" s="353" customFormat="1" ht="15" hidden="1" x14ac:dyDescent="0.2">
      <c r="A354" s="350">
        <v>2506</v>
      </c>
      <c r="B354" s="350">
        <v>80</v>
      </c>
      <c r="C354" s="350" t="s">
        <v>2277</v>
      </c>
      <c r="D354" s="350" t="s">
        <v>116</v>
      </c>
      <c r="E354" s="350" t="s">
        <v>1305</v>
      </c>
      <c r="F354" s="350" t="s">
        <v>2168</v>
      </c>
      <c r="G354" s="350" t="s">
        <v>1250</v>
      </c>
      <c r="H354" s="350"/>
      <c r="I354" s="350" t="s">
        <v>2169</v>
      </c>
      <c r="J354" s="350" t="s">
        <v>2168</v>
      </c>
      <c r="K354" s="350" t="s">
        <v>1185</v>
      </c>
      <c r="L354" s="350" t="s">
        <v>2170</v>
      </c>
      <c r="M354" s="351">
        <v>46079</v>
      </c>
      <c r="N354" s="352">
        <v>8892.68</v>
      </c>
    </row>
    <row r="355" spans="1:14" s="353" customFormat="1" ht="15" hidden="1" x14ac:dyDescent="0.2">
      <c r="A355" s="350">
        <v>2591</v>
      </c>
      <c r="B355" s="350">
        <v>80</v>
      </c>
      <c r="C355" s="350" t="s">
        <v>2254</v>
      </c>
      <c r="D355" s="350" t="s">
        <v>116</v>
      </c>
      <c r="E355" s="350" t="s">
        <v>1305</v>
      </c>
      <c r="F355" s="350" t="s">
        <v>2171</v>
      </c>
      <c r="G355" s="350" t="s">
        <v>1250</v>
      </c>
      <c r="H355" s="350"/>
      <c r="I355" s="350" t="s">
        <v>2172</v>
      </c>
      <c r="J355" s="350" t="s">
        <v>2171</v>
      </c>
      <c r="K355" s="350" t="s">
        <v>1185</v>
      </c>
      <c r="L355" s="350" t="s">
        <v>2173</v>
      </c>
      <c r="M355" s="351">
        <v>46079</v>
      </c>
      <c r="N355" s="352">
        <v>841.47</v>
      </c>
    </row>
    <row r="356" spans="1:14" s="353" customFormat="1" ht="15" hidden="1" x14ac:dyDescent="0.2">
      <c r="A356" s="350">
        <v>2506</v>
      </c>
      <c r="B356" s="350">
        <v>80</v>
      </c>
      <c r="C356" s="350" t="s">
        <v>2277</v>
      </c>
      <c r="D356" s="350" t="s">
        <v>116</v>
      </c>
      <c r="E356" s="350" t="s">
        <v>1305</v>
      </c>
      <c r="F356" s="350" t="s">
        <v>2174</v>
      </c>
      <c r="G356" s="350" t="s">
        <v>1249</v>
      </c>
      <c r="H356" s="350"/>
      <c r="I356" s="350" t="s">
        <v>2175</v>
      </c>
      <c r="J356" s="350" t="s">
        <v>2174</v>
      </c>
      <c r="K356" s="350" t="s">
        <v>2373</v>
      </c>
      <c r="L356" s="350" t="s">
        <v>1185</v>
      </c>
      <c r="M356" s="351">
        <v>46080</v>
      </c>
      <c r="N356" s="354">
        <v>-8892.68</v>
      </c>
    </row>
    <row r="357" spans="1:14" s="353" customFormat="1" ht="15" hidden="1" x14ac:dyDescent="0.2">
      <c r="A357" s="350">
        <v>3210</v>
      </c>
      <c r="B357" s="350">
        <v>80</v>
      </c>
      <c r="C357" s="350" t="s">
        <v>2343</v>
      </c>
      <c r="D357" s="350" t="s">
        <v>116</v>
      </c>
      <c r="E357" s="350" t="s">
        <v>1305</v>
      </c>
      <c r="F357" s="350" t="s">
        <v>2176</v>
      </c>
      <c r="G357" s="350" t="s">
        <v>1249</v>
      </c>
      <c r="H357" s="350"/>
      <c r="I357" s="350" t="s">
        <v>2177</v>
      </c>
      <c r="J357" s="350" t="s">
        <v>2176</v>
      </c>
      <c r="K357" s="350" t="s">
        <v>2374</v>
      </c>
      <c r="L357" s="350" t="s">
        <v>1185</v>
      </c>
      <c r="M357" s="351">
        <v>46080</v>
      </c>
      <c r="N357" s="352">
        <v>3824</v>
      </c>
    </row>
    <row r="358" spans="1:14" s="353" customFormat="1" ht="15" hidden="1" x14ac:dyDescent="0.2">
      <c r="A358" s="350">
        <v>2510</v>
      </c>
      <c r="B358" s="350">
        <v>80</v>
      </c>
      <c r="C358" s="350" t="s">
        <v>2284</v>
      </c>
      <c r="D358" s="350" t="s">
        <v>116</v>
      </c>
      <c r="E358" s="350" t="s">
        <v>1305</v>
      </c>
      <c r="F358" s="350" t="s">
        <v>2178</v>
      </c>
      <c r="G358" s="350" t="s">
        <v>1250</v>
      </c>
      <c r="H358" s="350"/>
      <c r="I358" s="350" t="s">
        <v>2179</v>
      </c>
      <c r="J358" s="350" t="s">
        <v>2178</v>
      </c>
      <c r="K358" s="350" t="s">
        <v>1185</v>
      </c>
      <c r="L358" s="350" t="s">
        <v>2180</v>
      </c>
      <c r="M358" s="351">
        <v>46082</v>
      </c>
      <c r="N358" s="352">
        <v>6897.2</v>
      </c>
    </row>
    <row r="359" spans="1:14" s="353" customFormat="1" ht="15" hidden="1" x14ac:dyDescent="0.2">
      <c r="A359" s="350">
        <v>2207</v>
      </c>
      <c r="B359" s="350">
        <v>80</v>
      </c>
      <c r="C359" s="350" t="s">
        <v>2270</v>
      </c>
      <c r="D359" s="350" t="s">
        <v>116</v>
      </c>
      <c r="E359" s="350" t="s">
        <v>1305</v>
      </c>
      <c r="F359" s="350" t="s">
        <v>1898</v>
      </c>
      <c r="G359" s="350" t="s">
        <v>1249</v>
      </c>
      <c r="H359" s="350"/>
      <c r="I359" s="350" t="s">
        <v>1899</v>
      </c>
      <c r="J359" s="350" t="s">
        <v>1898</v>
      </c>
      <c r="K359" s="350" t="s">
        <v>2336</v>
      </c>
      <c r="L359" s="350" t="s">
        <v>1185</v>
      </c>
      <c r="M359" s="351">
        <v>46084</v>
      </c>
      <c r="N359" s="352">
        <v>5755.32</v>
      </c>
    </row>
    <row r="360" spans="1:14" s="353" customFormat="1" ht="15" hidden="1" x14ac:dyDescent="0.2">
      <c r="A360" s="350">
        <v>2055</v>
      </c>
      <c r="B360" s="350">
        <v>80</v>
      </c>
      <c r="C360" s="350" t="s">
        <v>2375</v>
      </c>
      <c r="D360" s="350" t="s">
        <v>116</v>
      </c>
      <c r="E360" s="350" t="s">
        <v>1305</v>
      </c>
      <c r="F360" s="350" t="s">
        <v>2181</v>
      </c>
      <c r="G360" s="350" t="s">
        <v>1250</v>
      </c>
      <c r="H360" s="350"/>
      <c r="I360" s="350" t="s">
        <v>2182</v>
      </c>
      <c r="J360" s="350" t="s">
        <v>2181</v>
      </c>
      <c r="K360" s="350" t="s">
        <v>1185</v>
      </c>
      <c r="L360" s="350" t="s">
        <v>2183</v>
      </c>
      <c r="M360" s="351">
        <v>46085</v>
      </c>
      <c r="N360" s="352">
        <v>9883.7999999999993</v>
      </c>
    </row>
    <row r="361" spans="1:14" s="353" customFormat="1" ht="15" hidden="1" x14ac:dyDescent="0.2">
      <c r="A361" s="350">
        <v>2055</v>
      </c>
      <c r="B361" s="350">
        <v>80</v>
      </c>
      <c r="C361" s="350" t="s">
        <v>2375</v>
      </c>
      <c r="D361" s="350" t="s">
        <v>116</v>
      </c>
      <c r="E361" s="350" t="s">
        <v>1305</v>
      </c>
      <c r="F361" s="350" t="s">
        <v>2181</v>
      </c>
      <c r="G361" s="350" t="s">
        <v>1250</v>
      </c>
      <c r="H361" s="350"/>
      <c r="I361" s="350" t="s">
        <v>2182</v>
      </c>
      <c r="J361" s="350" t="s">
        <v>2181</v>
      </c>
      <c r="K361" s="350" t="s">
        <v>1185</v>
      </c>
      <c r="L361" s="350" t="s">
        <v>2183</v>
      </c>
      <c r="M361" s="351">
        <v>46085</v>
      </c>
      <c r="N361" s="352">
        <v>871.2</v>
      </c>
    </row>
    <row r="362" spans="1:14" s="353" customFormat="1" ht="15" hidden="1" x14ac:dyDescent="0.2">
      <c r="A362" s="350">
        <v>2055</v>
      </c>
      <c r="B362" s="350">
        <v>80</v>
      </c>
      <c r="C362" s="350" t="s">
        <v>2375</v>
      </c>
      <c r="D362" s="350" t="s">
        <v>116</v>
      </c>
      <c r="E362" s="350" t="s">
        <v>1305</v>
      </c>
      <c r="F362" s="350" t="s">
        <v>2181</v>
      </c>
      <c r="G362" s="350" t="s">
        <v>1250</v>
      </c>
      <c r="H362" s="350"/>
      <c r="I362" s="350" t="s">
        <v>2182</v>
      </c>
      <c r="J362" s="350" t="s">
        <v>2181</v>
      </c>
      <c r="K362" s="350" t="s">
        <v>1185</v>
      </c>
      <c r="L362" s="350" t="s">
        <v>2183</v>
      </c>
      <c r="M362" s="351">
        <v>46085</v>
      </c>
      <c r="N362" s="352">
        <v>866.73</v>
      </c>
    </row>
    <row r="363" spans="1:14" s="353" customFormat="1" ht="15" hidden="1" x14ac:dyDescent="0.2">
      <c r="A363" s="350">
        <v>2055</v>
      </c>
      <c r="B363" s="350">
        <v>80</v>
      </c>
      <c r="C363" s="350" t="s">
        <v>2375</v>
      </c>
      <c r="D363" s="350" t="s">
        <v>116</v>
      </c>
      <c r="E363" s="350" t="s">
        <v>1305</v>
      </c>
      <c r="F363" s="350" t="s">
        <v>2181</v>
      </c>
      <c r="G363" s="350" t="s">
        <v>1250</v>
      </c>
      <c r="H363" s="350"/>
      <c r="I363" s="350" t="s">
        <v>2182</v>
      </c>
      <c r="J363" s="350" t="s">
        <v>2181</v>
      </c>
      <c r="K363" s="350" t="s">
        <v>1185</v>
      </c>
      <c r="L363" s="350" t="s">
        <v>2183</v>
      </c>
      <c r="M363" s="351">
        <v>46085</v>
      </c>
      <c r="N363" s="352">
        <v>69.989999999999995</v>
      </c>
    </row>
    <row r="364" spans="1:14" s="353" customFormat="1" ht="15" hidden="1" x14ac:dyDescent="0.2">
      <c r="A364" s="350">
        <v>2605</v>
      </c>
      <c r="B364" s="350">
        <v>80</v>
      </c>
      <c r="C364" s="350" t="s">
        <v>2367</v>
      </c>
      <c r="D364" s="350" t="s">
        <v>116</v>
      </c>
      <c r="E364" s="350" t="s">
        <v>1305</v>
      </c>
      <c r="F364" s="350" t="s">
        <v>2184</v>
      </c>
      <c r="G364" s="350" t="s">
        <v>1287</v>
      </c>
      <c r="H364" s="350"/>
      <c r="I364" s="350" t="s">
        <v>2185</v>
      </c>
      <c r="J364" s="350" t="s">
        <v>2184</v>
      </c>
      <c r="K364" s="350" t="s">
        <v>2376</v>
      </c>
      <c r="L364" s="350" t="s">
        <v>1185</v>
      </c>
      <c r="M364" s="351">
        <v>46087</v>
      </c>
      <c r="N364" s="352">
        <v>1191.8800000000001</v>
      </c>
    </row>
    <row r="365" spans="1:14" s="353" customFormat="1" ht="15" hidden="1" x14ac:dyDescent="0.2">
      <c r="A365" s="350">
        <v>3231</v>
      </c>
      <c r="B365" s="350">
        <v>80</v>
      </c>
      <c r="C365" s="350" t="s">
        <v>2308</v>
      </c>
      <c r="D365" s="350" t="s">
        <v>116</v>
      </c>
      <c r="E365" s="350" t="s">
        <v>1305</v>
      </c>
      <c r="F365" s="350" t="s">
        <v>2186</v>
      </c>
      <c r="G365" s="350" t="s">
        <v>1250</v>
      </c>
      <c r="H365" s="350"/>
      <c r="I365" s="350" t="s">
        <v>2187</v>
      </c>
      <c r="J365" s="350" t="s">
        <v>2186</v>
      </c>
      <c r="K365" s="350" t="s">
        <v>1185</v>
      </c>
      <c r="L365" s="350" t="s">
        <v>2188</v>
      </c>
      <c r="M365" s="351">
        <v>46091</v>
      </c>
      <c r="N365" s="352">
        <v>4045</v>
      </c>
    </row>
    <row r="366" spans="1:14" s="353" customFormat="1" ht="15" hidden="1" x14ac:dyDescent="0.2">
      <c r="A366" s="350">
        <v>2055</v>
      </c>
      <c r="B366" s="350">
        <v>80</v>
      </c>
      <c r="C366" s="350" t="s">
        <v>2375</v>
      </c>
      <c r="D366" s="350" t="s">
        <v>116</v>
      </c>
      <c r="E366" s="350" t="s">
        <v>1305</v>
      </c>
      <c r="F366" s="350" t="s">
        <v>2189</v>
      </c>
      <c r="G366" s="350" t="s">
        <v>1250</v>
      </c>
      <c r="H366" s="350"/>
      <c r="I366" s="350" t="s">
        <v>2190</v>
      </c>
      <c r="J366" s="350" t="s">
        <v>2189</v>
      </c>
      <c r="K366" s="350" t="s">
        <v>1185</v>
      </c>
      <c r="L366" s="350" t="s">
        <v>2191</v>
      </c>
      <c r="M366" s="351">
        <v>46093</v>
      </c>
      <c r="N366" s="352">
        <v>7600</v>
      </c>
    </row>
    <row r="367" spans="1:14" s="353" customFormat="1" ht="15" hidden="1" x14ac:dyDescent="0.2">
      <c r="A367" s="350">
        <v>7002</v>
      </c>
      <c r="B367" s="350">
        <v>80</v>
      </c>
      <c r="C367" s="350" t="s">
        <v>2368</v>
      </c>
      <c r="D367" s="350" t="s">
        <v>116</v>
      </c>
      <c r="E367" s="350" t="s">
        <v>1305</v>
      </c>
      <c r="F367" s="350" t="s">
        <v>2192</v>
      </c>
      <c r="G367" s="350" t="s">
        <v>1249</v>
      </c>
      <c r="H367" s="350"/>
      <c r="I367" s="350" t="s">
        <v>2193</v>
      </c>
      <c r="J367" s="350" t="s">
        <v>2192</v>
      </c>
      <c r="K367" s="350" t="s">
        <v>2193</v>
      </c>
      <c r="L367" s="350" t="s">
        <v>1185</v>
      </c>
      <c r="M367" s="351">
        <v>45924</v>
      </c>
      <c r="N367" s="354">
        <v>-4786.97</v>
      </c>
    </row>
    <row r="368" spans="1:14" s="353" customFormat="1" ht="15" hidden="1" x14ac:dyDescent="0.2">
      <c r="A368" s="350">
        <v>7002</v>
      </c>
      <c r="B368" s="350">
        <v>80</v>
      </c>
      <c r="C368" s="350" t="s">
        <v>2368</v>
      </c>
      <c r="D368" s="350" t="s">
        <v>116</v>
      </c>
      <c r="E368" s="350" t="s">
        <v>1305</v>
      </c>
      <c r="F368" s="350" t="s">
        <v>2192</v>
      </c>
      <c r="G368" s="350" t="s">
        <v>1249</v>
      </c>
      <c r="H368" s="350"/>
      <c r="I368" s="350" t="s">
        <v>2193</v>
      </c>
      <c r="J368" s="350" t="s">
        <v>2192</v>
      </c>
      <c r="K368" s="350" t="s">
        <v>2193</v>
      </c>
      <c r="L368" s="350" t="s">
        <v>1185</v>
      </c>
      <c r="M368" s="351">
        <v>45924</v>
      </c>
      <c r="N368" s="354">
        <v>-53656.33</v>
      </c>
    </row>
    <row r="369" spans="1:15" s="353" customFormat="1" ht="15" hidden="1" x14ac:dyDescent="0.2">
      <c r="A369" s="350">
        <v>7002</v>
      </c>
      <c r="B369" s="350">
        <v>80</v>
      </c>
      <c r="C369" s="350" t="s">
        <v>2368</v>
      </c>
      <c r="D369" s="350" t="s">
        <v>116</v>
      </c>
      <c r="E369" s="350" t="s">
        <v>1305</v>
      </c>
      <c r="F369" s="350" t="s">
        <v>2192</v>
      </c>
      <c r="G369" s="350" t="s">
        <v>1249</v>
      </c>
      <c r="H369" s="350"/>
      <c r="I369" s="350" t="s">
        <v>2193</v>
      </c>
      <c r="J369" s="350" t="s">
        <v>2192</v>
      </c>
      <c r="K369" s="350" t="s">
        <v>2193</v>
      </c>
      <c r="L369" s="350" t="s">
        <v>1185</v>
      </c>
      <c r="M369" s="351">
        <v>45924</v>
      </c>
      <c r="N369" s="354">
        <v>-15802.9</v>
      </c>
    </row>
    <row r="370" spans="1:15" s="353" customFormat="1" ht="15" hidden="1" x14ac:dyDescent="0.2">
      <c r="A370" s="350">
        <v>2353</v>
      </c>
      <c r="B370" s="350">
        <v>80</v>
      </c>
      <c r="C370" s="350" t="s">
        <v>2269</v>
      </c>
      <c r="D370" s="350" t="s">
        <v>118</v>
      </c>
      <c r="E370" s="350" t="s">
        <v>1306</v>
      </c>
      <c r="F370" s="350" t="s">
        <v>2194</v>
      </c>
      <c r="G370" s="350" t="s">
        <v>1250</v>
      </c>
      <c r="H370" s="350"/>
      <c r="I370" s="350" t="s">
        <v>2195</v>
      </c>
      <c r="J370" s="350" t="s">
        <v>2194</v>
      </c>
      <c r="K370" s="350" t="s">
        <v>1185</v>
      </c>
      <c r="L370" s="350" t="s">
        <v>2196</v>
      </c>
      <c r="M370" s="351">
        <v>45756</v>
      </c>
      <c r="N370" s="352">
        <v>4145</v>
      </c>
    </row>
    <row r="371" spans="1:15" s="353" customFormat="1" ht="15" hidden="1" x14ac:dyDescent="0.2">
      <c r="A371" s="350">
        <v>3064</v>
      </c>
      <c r="B371" s="350">
        <v>60</v>
      </c>
      <c r="C371" s="350" t="s">
        <v>2377</v>
      </c>
      <c r="D371" s="350" t="s">
        <v>118</v>
      </c>
      <c r="E371" s="350" t="s">
        <v>1306</v>
      </c>
      <c r="F371" s="350" t="s">
        <v>2197</v>
      </c>
      <c r="G371" s="350" t="s">
        <v>1250</v>
      </c>
      <c r="H371" s="350"/>
      <c r="I371" s="350" t="s">
        <v>2198</v>
      </c>
      <c r="J371" s="350" t="s">
        <v>2197</v>
      </c>
      <c r="K371" s="350" t="s">
        <v>1185</v>
      </c>
      <c r="L371" s="350" t="s">
        <v>2199</v>
      </c>
      <c r="M371" s="351">
        <v>45826</v>
      </c>
      <c r="N371" s="352">
        <v>5515</v>
      </c>
    </row>
    <row r="372" spans="1:15" s="353" customFormat="1" ht="15" hidden="1" x14ac:dyDescent="0.2">
      <c r="A372" s="350">
        <v>2353</v>
      </c>
      <c r="B372" s="350">
        <v>80</v>
      </c>
      <c r="C372" s="350" t="s">
        <v>2269</v>
      </c>
      <c r="D372" s="350" t="s">
        <v>118</v>
      </c>
      <c r="E372" s="350" t="s">
        <v>1306</v>
      </c>
      <c r="F372" s="350" t="s">
        <v>1540</v>
      </c>
      <c r="G372" s="350" t="s">
        <v>1249</v>
      </c>
      <c r="H372" s="350"/>
      <c r="I372" s="350" t="s">
        <v>1541</v>
      </c>
      <c r="J372" s="350" t="s">
        <v>1540</v>
      </c>
      <c r="K372" s="350" t="s">
        <v>2273</v>
      </c>
      <c r="L372" s="350" t="s">
        <v>1185</v>
      </c>
      <c r="M372" s="351">
        <v>45833</v>
      </c>
      <c r="N372" s="354">
        <v>-4145</v>
      </c>
    </row>
    <row r="373" spans="1:15" s="353" customFormat="1" ht="15" hidden="1" x14ac:dyDescent="0.2">
      <c r="A373" s="350">
        <v>3180</v>
      </c>
      <c r="B373" s="350">
        <v>80</v>
      </c>
      <c r="C373" s="350" t="s">
        <v>2378</v>
      </c>
      <c r="D373" s="350" t="s">
        <v>118</v>
      </c>
      <c r="E373" s="350" t="s">
        <v>1306</v>
      </c>
      <c r="F373" s="350" t="s">
        <v>2200</v>
      </c>
      <c r="G373" s="350" t="s">
        <v>1249</v>
      </c>
      <c r="H373" s="350"/>
      <c r="I373" s="350" t="s">
        <v>2201</v>
      </c>
      <c r="J373" s="350" t="s">
        <v>2200</v>
      </c>
      <c r="K373" s="350" t="s">
        <v>2379</v>
      </c>
      <c r="L373" s="350" t="s">
        <v>1185</v>
      </c>
      <c r="M373" s="351">
        <v>45842</v>
      </c>
      <c r="N373" s="354">
        <v>-5462.1</v>
      </c>
      <c r="O373" s="353" t="s">
        <v>2380</v>
      </c>
    </row>
    <row r="374" spans="1:15" s="353" customFormat="1" ht="15" hidden="1" x14ac:dyDescent="0.2">
      <c r="A374" s="350">
        <v>3064</v>
      </c>
      <c r="B374" s="350">
        <v>60</v>
      </c>
      <c r="C374" s="350" t="s">
        <v>2377</v>
      </c>
      <c r="D374" s="350" t="s">
        <v>118</v>
      </c>
      <c r="E374" s="350" t="s">
        <v>1306</v>
      </c>
      <c r="F374" s="350" t="s">
        <v>2202</v>
      </c>
      <c r="G374" s="350" t="s">
        <v>1250</v>
      </c>
      <c r="H374" s="350"/>
      <c r="I374" s="350" t="s">
        <v>2203</v>
      </c>
      <c r="J374" s="350" t="s">
        <v>2202</v>
      </c>
      <c r="K374" s="350" t="s">
        <v>1185</v>
      </c>
      <c r="L374" s="350" t="s">
        <v>2204</v>
      </c>
      <c r="M374" s="351">
        <v>45842</v>
      </c>
      <c r="N374" s="352">
        <v>5725</v>
      </c>
    </row>
    <row r="375" spans="1:15" s="353" customFormat="1" ht="15" hidden="1" x14ac:dyDescent="0.2">
      <c r="A375" s="350">
        <v>1005</v>
      </c>
      <c r="B375" s="350">
        <v>80</v>
      </c>
      <c r="C375" s="350" t="s">
        <v>2337</v>
      </c>
      <c r="D375" s="350" t="s">
        <v>118</v>
      </c>
      <c r="E375" s="350" t="s">
        <v>1306</v>
      </c>
      <c r="F375" s="350" t="s">
        <v>2205</v>
      </c>
      <c r="G375" s="350" t="s">
        <v>1249</v>
      </c>
      <c r="H375" s="350"/>
      <c r="I375" s="350" t="s">
        <v>2206</v>
      </c>
      <c r="J375" s="350" t="s">
        <v>2205</v>
      </c>
      <c r="K375" s="350" t="s">
        <v>2381</v>
      </c>
      <c r="L375" s="350" t="s">
        <v>1185</v>
      </c>
      <c r="M375" s="351">
        <v>45855</v>
      </c>
      <c r="N375" s="354">
        <v>-4452.25</v>
      </c>
    </row>
    <row r="376" spans="1:15" s="353" customFormat="1" ht="15" hidden="1" x14ac:dyDescent="0.2">
      <c r="A376" s="350">
        <v>1006</v>
      </c>
      <c r="B376" s="350">
        <v>80</v>
      </c>
      <c r="C376" s="350" t="s">
        <v>2382</v>
      </c>
      <c r="D376" s="350" t="s">
        <v>118</v>
      </c>
      <c r="E376" s="350" t="s">
        <v>1306</v>
      </c>
      <c r="F376" s="350" t="s">
        <v>2205</v>
      </c>
      <c r="G376" s="350" t="s">
        <v>1249</v>
      </c>
      <c r="H376" s="350"/>
      <c r="I376" s="350" t="s">
        <v>2206</v>
      </c>
      <c r="J376" s="350" t="s">
        <v>2205</v>
      </c>
      <c r="K376" s="350" t="s">
        <v>2381</v>
      </c>
      <c r="L376" s="350" t="s">
        <v>1185</v>
      </c>
      <c r="M376" s="351">
        <v>45855</v>
      </c>
      <c r="N376" s="354">
        <v>-4911.25</v>
      </c>
    </row>
    <row r="377" spans="1:15" s="353" customFormat="1" ht="15" hidden="1" x14ac:dyDescent="0.2">
      <c r="A377" s="350">
        <v>1010</v>
      </c>
      <c r="B377" s="350">
        <v>80</v>
      </c>
      <c r="C377" s="350" t="s">
        <v>2261</v>
      </c>
      <c r="D377" s="350" t="s">
        <v>118</v>
      </c>
      <c r="E377" s="350" t="s">
        <v>1306</v>
      </c>
      <c r="F377" s="350" t="s">
        <v>2205</v>
      </c>
      <c r="G377" s="350" t="s">
        <v>1249</v>
      </c>
      <c r="H377" s="350"/>
      <c r="I377" s="350" t="s">
        <v>2206</v>
      </c>
      <c r="J377" s="350" t="s">
        <v>2205</v>
      </c>
      <c r="K377" s="350" t="s">
        <v>2381</v>
      </c>
      <c r="L377" s="350" t="s">
        <v>1185</v>
      </c>
      <c r="M377" s="351">
        <v>45855</v>
      </c>
      <c r="N377" s="354">
        <v>-4310.5</v>
      </c>
    </row>
    <row r="378" spans="1:15" s="353" customFormat="1" ht="15" hidden="1" x14ac:dyDescent="0.2">
      <c r="A378" s="350">
        <v>1011</v>
      </c>
      <c r="B378" s="350">
        <v>80</v>
      </c>
      <c r="C378" s="350" t="s">
        <v>2317</v>
      </c>
      <c r="D378" s="350" t="s">
        <v>118</v>
      </c>
      <c r="E378" s="350" t="s">
        <v>1306</v>
      </c>
      <c r="F378" s="350" t="s">
        <v>2205</v>
      </c>
      <c r="G378" s="350" t="s">
        <v>1249</v>
      </c>
      <c r="H378" s="350"/>
      <c r="I378" s="350" t="s">
        <v>2206</v>
      </c>
      <c r="J378" s="350" t="s">
        <v>2205</v>
      </c>
      <c r="K378" s="350" t="s">
        <v>2381</v>
      </c>
      <c r="L378" s="350" t="s">
        <v>1185</v>
      </c>
      <c r="M378" s="351">
        <v>45855</v>
      </c>
      <c r="N378" s="354">
        <v>-4695.25</v>
      </c>
    </row>
    <row r="379" spans="1:15" s="353" customFormat="1" ht="15" hidden="1" x14ac:dyDescent="0.2">
      <c r="A379" s="350">
        <v>1017</v>
      </c>
      <c r="B379" s="350">
        <v>80</v>
      </c>
      <c r="C379" s="350" t="s">
        <v>2280</v>
      </c>
      <c r="D379" s="350" t="s">
        <v>118</v>
      </c>
      <c r="E379" s="350" t="s">
        <v>1306</v>
      </c>
      <c r="F379" s="350" t="s">
        <v>2205</v>
      </c>
      <c r="G379" s="350" t="s">
        <v>1249</v>
      </c>
      <c r="H379" s="350"/>
      <c r="I379" s="350" t="s">
        <v>2206</v>
      </c>
      <c r="J379" s="350" t="s">
        <v>2205</v>
      </c>
      <c r="K379" s="350" t="s">
        <v>2381</v>
      </c>
      <c r="L379" s="350" t="s">
        <v>1185</v>
      </c>
      <c r="M379" s="351">
        <v>45855</v>
      </c>
      <c r="N379" s="354">
        <v>-4702</v>
      </c>
    </row>
    <row r="380" spans="1:15" s="353" customFormat="1" ht="15" hidden="1" x14ac:dyDescent="0.2">
      <c r="A380" s="350">
        <v>1019</v>
      </c>
      <c r="B380" s="350">
        <v>80</v>
      </c>
      <c r="C380" s="350" t="s">
        <v>2258</v>
      </c>
      <c r="D380" s="350" t="s">
        <v>118</v>
      </c>
      <c r="E380" s="350" t="s">
        <v>1306</v>
      </c>
      <c r="F380" s="350" t="s">
        <v>2205</v>
      </c>
      <c r="G380" s="350" t="s">
        <v>1249</v>
      </c>
      <c r="H380" s="350"/>
      <c r="I380" s="350" t="s">
        <v>2206</v>
      </c>
      <c r="J380" s="350" t="s">
        <v>2205</v>
      </c>
      <c r="K380" s="350" t="s">
        <v>2381</v>
      </c>
      <c r="L380" s="350" t="s">
        <v>1185</v>
      </c>
      <c r="M380" s="351">
        <v>45855</v>
      </c>
      <c r="N380" s="354">
        <v>-4634.5</v>
      </c>
    </row>
    <row r="381" spans="1:15" s="353" customFormat="1" ht="15" hidden="1" x14ac:dyDescent="0.2">
      <c r="A381" s="350">
        <v>1031</v>
      </c>
      <c r="B381" s="350">
        <v>80</v>
      </c>
      <c r="C381" s="350" t="s">
        <v>2383</v>
      </c>
      <c r="D381" s="350" t="s">
        <v>118</v>
      </c>
      <c r="E381" s="350" t="s">
        <v>1306</v>
      </c>
      <c r="F381" s="350" t="s">
        <v>2205</v>
      </c>
      <c r="G381" s="350" t="s">
        <v>1249</v>
      </c>
      <c r="H381" s="350"/>
      <c r="I381" s="350" t="s">
        <v>2206</v>
      </c>
      <c r="J381" s="350" t="s">
        <v>2205</v>
      </c>
      <c r="K381" s="350" t="s">
        <v>2381</v>
      </c>
      <c r="L381" s="350" t="s">
        <v>1185</v>
      </c>
      <c r="M381" s="351">
        <v>45855</v>
      </c>
      <c r="N381" s="354">
        <v>-4352.3500000000004</v>
      </c>
    </row>
    <row r="382" spans="1:15" s="353" customFormat="1" ht="15" hidden="1" x14ac:dyDescent="0.2">
      <c r="A382" s="350">
        <v>2055</v>
      </c>
      <c r="B382" s="350">
        <v>80</v>
      </c>
      <c r="C382" s="350" t="s">
        <v>2375</v>
      </c>
      <c r="D382" s="350" t="s">
        <v>118</v>
      </c>
      <c r="E382" s="350" t="s">
        <v>1306</v>
      </c>
      <c r="F382" s="350" t="s">
        <v>2205</v>
      </c>
      <c r="G382" s="350" t="s">
        <v>1249</v>
      </c>
      <c r="H382" s="350"/>
      <c r="I382" s="350" t="s">
        <v>2206</v>
      </c>
      <c r="J382" s="350" t="s">
        <v>2205</v>
      </c>
      <c r="K382" s="350" t="s">
        <v>2381</v>
      </c>
      <c r="L382" s="350" t="s">
        <v>1185</v>
      </c>
      <c r="M382" s="351">
        <v>45855</v>
      </c>
      <c r="N382" s="354">
        <v>-8644</v>
      </c>
    </row>
    <row r="383" spans="1:15" s="353" customFormat="1" ht="15" hidden="1" x14ac:dyDescent="0.2">
      <c r="A383" s="350">
        <v>2057</v>
      </c>
      <c r="B383" s="350">
        <v>80</v>
      </c>
      <c r="C383" s="350" t="s">
        <v>2268</v>
      </c>
      <c r="D383" s="350" t="s">
        <v>118</v>
      </c>
      <c r="E383" s="350" t="s">
        <v>1306</v>
      </c>
      <c r="F383" s="350" t="s">
        <v>2205</v>
      </c>
      <c r="G383" s="350" t="s">
        <v>1249</v>
      </c>
      <c r="H383" s="350"/>
      <c r="I383" s="350" t="s">
        <v>2206</v>
      </c>
      <c r="J383" s="350" t="s">
        <v>2205</v>
      </c>
      <c r="K383" s="350" t="s">
        <v>2381</v>
      </c>
      <c r="L383" s="350" t="s">
        <v>1185</v>
      </c>
      <c r="M383" s="351">
        <v>45855</v>
      </c>
      <c r="N383" s="354">
        <v>-8752</v>
      </c>
    </row>
    <row r="384" spans="1:15" s="353" customFormat="1" ht="15" hidden="1" x14ac:dyDescent="0.2">
      <c r="A384" s="350">
        <v>2058</v>
      </c>
      <c r="B384" s="350">
        <v>80</v>
      </c>
      <c r="C384" s="350" t="s">
        <v>2283</v>
      </c>
      <c r="D384" s="350" t="s">
        <v>118</v>
      </c>
      <c r="E384" s="350" t="s">
        <v>1306</v>
      </c>
      <c r="F384" s="350" t="s">
        <v>2205</v>
      </c>
      <c r="G384" s="350" t="s">
        <v>1249</v>
      </c>
      <c r="H384" s="350"/>
      <c r="I384" s="350" t="s">
        <v>2206</v>
      </c>
      <c r="J384" s="350" t="s">
        <v>2205</v>
      </c>
      <c r="K384" s="350" t="s">
        <v>2381</v>
      </c>
      <c r="L384" s="350" t="s">
        <v>1185</v>
      </c>
      <c r="M384" s="351">
        <v>45855</v>
      </c>
      <c r="N384" s="354">
        <v>-7431.25</v>
      </c>
    </row>
    <row r="385" spans="1:14" s="353" customFormat="1" ht="15" hidden="1" x14ac:dyDescent="0.2">
      <c r="A385" s="350">
        <v>2103</v>
      </c>
      <c r="B385" s="350">
        <v>80</v>
      </c>
      <c r="C385" s="350" t="s">
        <v>2310</v>
      </c>
      <c r="D385" s="350" t="s">
        <v>118</v>
      </c>
      <c r="E385" s="350" t="s">
        <v>1306</v>
      </c>
      <c r="F385" s="350" t="s">
        <v>2205</v>
      </c>
      <c r="G385" s="350" t="s">
        <v>1249</v>
      </c>
      <c r="H385" s="350"/>
      <c r="I385" s="350" t="s">
        <v>2206</v>
      </c>
      <c r="J385" s="350" t="s">
        <v>2205</v>
      </c>
      <c r="K385" s="350" t="s">
        <v>2381</v>
      </c>
      <c r="L385" s="350" t="s">
        <v>1185</v>
      </c>
      <c r="M385" s="351">
        <v>45855</v>
      </c>
      <c r="N385" s="354">
        <v>-4967.5</v>
      </c>
    </row>
    <row r="386" spans="1:14" s="353" customFormat="1" ht="15" hidden="1" x14ac:dyDescent="0.2">
      <c r="A386" s="350">
        <v>2104</v>
      </c>
      <c r="B386" s="350">
        <v>80</v>
      </c>
      <c r="C386" s="350" t="s">
        <v>2323</v>
      </c>
      <c r="D386" s="350" t="s">
        <v>118</v>
      </c>
      <c r="E386" s="350" t="s">
        <v>1306</v>
      </c>
      <c r="F386" s="350" t="s">
        <v>2205</v>
      </c>
      <c r="G386" s="350" t="s">
        <v>1249</v>
      </c>
      <c r="H386" s="350"/>
      <c r="I386" s="350" t="s">
        <v>2206</v>
      </c>
      <c r="J386" s="350" t="s">
        <v>2205</v>
      </c>
      <c r="K386" s="350" t="s">
        <v>2381</v>
      </c>
      <c r="L386" s="350" t="s">
        <v>1185</v>
      </c>
      <c r="M386" s="351">
        <v>45855</v>
      </c>
      <c r="N386" s="354">
        <v>-5080</v>
      </c>
    </row>
    <row r="387" spans="1:14" s="353" customFormat="1" ht="15" hidden="1" x14ac:dyDescent="0.2">
      <c r="A387" s="350">
        <v>2106</v>
      </c>
      <c r="B387" s="350">
        <v>80</v>
      </c>
      <c r="C387" s="350" t="s">
        <v>2334</v>
      </c>
      <c r="D387" s="350" t="s">
        <v>118</v>
      </c>
      <c r="E387" s="350" t="s">
        <v>1306</v>
      </c>
      <c r="F387" s="350" t="s">
        <v>2205</v>
      </c>
      <c r="G387" s="350" t="s">
        <v>1249</v>
      </c>
      <c r="H387" s="350"/>
      <c r="I387" s="350" t="s">
        <v>2206</v>
      </c>
      <c r="J387" s="350" t="s">
        <v>2205</v>
      </c>
      <c r="K387" s="350" t="s">
        <v>2381</v>
      </c>
      <c r="L387" s="350" t="s">
        <v>1185</v>
      </c>
      <c r="M387" s="351">
        <v>45855</v>
      </c>
      <c r="N387" s="354">
        <v>-6454.75</v>
      </c>
    </row>
    <row r="388" spans="1:14" s="353" customFormat="1" ht="15" hidden="1" x14ac:dyDescent="0.2">
      <c r="A388" s="350">
        <v>2200</v>
      </c>
      <c r="B388" s="350">
        <v>80</v>
      </c>
      <c r="C388" s="350" t="s">
        <v>2384</v>
      </c>
      <c r="D388" s="350" t="s">
        <v>118</v>
      </c>
      <c r="E388" s="350" t="s">
        <v>1306</v>
      </c>
      <c r="F388" s="350" t="s">
        <v>2205</v>
      </c>
      <c r="G388" s="350" t="s">
        <v>1249</v>
      </c>
      <c r="H388" s="350"/>
      <c r="I388" s="350" t="s">
        <v>2206</v>
      </c>
      <c r="J388" s="350" t="s">
        <v>2205</v>
      </c>
      <c r="K388" s="350" t="s">
        <v>2381</v>
      </c>
      <c r="L388" s="350" t="s">
        <v>1185</v>
      </c>
      <c r="M388" s="351">
        <v>45855</v>
      </c>
      <c r="N388" s="354">
        <v>-7934.13</v>
      </c>
    </row>
    <row r="389" spans="1:14" s="353" customFormat="1" ht="15" hidden="1" x14ac:dyDescent="0.2">
      <c r="A389" s="350">
        <v>2202</v>
      </c>
      <c r="B389" s="350">
        <v>80</v>
      </c>
      <c r="C389" s="350" t="s">
        <v>2385</v>
      </c>
      <c r="D389" s="350" t="s">
        <v>118</v>
      </c>
      <c r="E389" s="350" t="s">
        <v>1306</v>
      </c>
      <c r="F389" s="350" t="s">
        <v>2205</v>
      </c>
      <c r="G389" s="350" t="s">
        <v>1249</v>
      </c>
      <c r="H389" s="350"/>
      <c r="I389" s="350" t="s">
        <v>2206</v>
      </c>
      <c r="J389" s="350" t="s">
        <v>2205</v>
      </c>
      <c r="K389" s="350" t="s">
        <v>2381</v>
      </c>
      <c r="L389" s="350" t="s">
        <v>1185</v>
      </c>
      <c r="M389" s="351">
        <v>45855</v>
      </c>
      <c r="N389" s="354">
        <v>-7546</v>
      </c>
    </row>
    <row r="390" spans="1:14" s="353" customFormat="1" ht="15" hidden="1" x14ac:dyDescent="0.2">
      <c r="A390" s="350">
        <v>2207</v>
      </c>
      <c r="B390" s="350">
        <v>80</v>
      </c>
      <c r="C390" s="350" t="s">
        <v>2270</v>
      </c>
      <c r="D390" s="350" t="s">
        <v>118</v>
      </c>
      <c r="E390" s="350" t="s">
        <v>1306</v>
      </c>
      <c r="F390" s="350" t="s">
        <v>2205</v>
      </c>
      <c r="G390" s="350" t="s">
        <v>1249</v>
      </c>
      <c r="H390" s="350"/>
      <c r="I390" s="350" t="s">
        <v>2206</v>
      </c>
      <c r="J390" s="350" t="s">
        <v>2205</v>
      </c>
      <c r="K390" s="350" t="s">
        <v>2381</v>
      </c>
      <c r="L390" s="350" t="s">
        <v>1185</v>
      </c>
      <c r="M390" s="351">
        <v>45855</v>
      </c>
      <c r="N390" s="354">
        <v>-8338</v>
      </c>
    </row>
    <row r="391" spans="1:14" s="353" customFormat="1" ht="15" hidden="1" x14ac:dyDescent="0.2">
      <c r="A391" s="350">
        <v>2208</v>
      </c>
      <c r="B391" s="350">
        <v>80</v>
      </c>
      <c r="C391" s="350" t="s">
        <v>2322</v>
      </c>
      <c r="D391" s="350" t="s">
        <v>118</v>
      </c>
      <c r="E391" s="350" t="s">
        <v>1306</v>
      </c>
      <c r="F391" s="350" t="s">
        <v>2205</v>
      </c>
      <c r="G391" s="350" t="s">
        <v>1249</v>
      </c>
      <c r="H391" s="350"/>
      <c r="I391" s="350" t="s">
        <v>2206</v>
      </c>
      <c r="J391" s="350" t="s">
        <v>2205</v>
      </c>
      <c r="K391" s="350" t="s">
        <v>2381</v>
      </c>
      <c r="L391" s="350" t="s">
        <v>1185</v>
      </c>
      <c r="M391" s="351">
        <v>45855</v>
      </c>
      <c r="N391" s="354">
        <v>-5586.25</v>
      </c>
    </row>
    <row r="392" spans="1:14" s="353" customFormat="1" ht="15" hidden="1" x14ac:dyDescent="0.2">
      <c r="A392" s="350">
        <v>2210</v>
      </c>
      <c r="B392" s="350">
        <v>80</v>
      </c>
      <c r="C392" s="350" t="s">
        <v>2297</v>
      </c>
      <c r="D392" s="350" t="s">
        <v>118</v>
      </c>
      <c r="E392" s="350" t="s">
        <v>1306</v>
      </c>
      <c r="F392" s="350" t="s">
        <v>2205</v>
      </c>
      <c r="G392" s="350" t="s">
        <v>1249</v>
      </c>
      <c r="H392" s="350"/>
      <c r="I392" s="350" t="s">
        <v>2206</v>
      </c>
      <c r="J392" s="350" t="s">
        <v>2205</v>
      </c>
      <c r="K392" s="350" t="s">
        <v>2381</v>
      </c>
      <c r="L392" s="350" t="s">
        <v>1185</v>
      </c>
      <c r="M392" s="351">
        <v>45855</v>
      </c>
      <c r="N392" s="354">
        <v>-9040</v>
      </c>
    </row>
    <row r="393" spans="1:14" s="353" customFormat="1" ht="15" hidden="1" x14ac:dyDescent="0.2">
      <c r="A393" s="350">
        <v>2254</v>
      </c>
      <c r="B393" s="350">
        <v>80</v>
      </c>
      <c r="C393" s="350" t="s">
        <v>2332</v>
      </c>
      <c r="D393" s="350" t="s">
        <v>118</v>
      </c>
      <c r="E393" s="350" t="s">
        <v>1306</v>
      </c>
      <c r="F393" s="350" t="s">
        <v>2205</v>
      </c>
      <c r="G393" s="350" t="s">
        <v>1249</v>
      </c>
      <c r="H393" s="350"/>
      <c r="I393" s="350" t="s">
        <v>2206</v>
      </c>
      <c r="J393" s="350" t="s">
        <v>2205</v>
      </c>
      <c r="K393" s="350" t="s">
        <v>2381</v>
      </c>
      <c r="L393" s="350" t="s">
        <v>1185</v>
      </c>
      <c r="M393" s="351">
        <v>45855</v>
      </c>
      <c r="N393" s="354">
        <v>-7082.5</v>
      </c>
    </row>
    <row r="394" spans="1:14" s="353" customFormat="1" ht="15" hidden="1" x14ac:dyDescent="0.2">
      <c r="A394" s="350">
        <v>2352</v>
      </c>
      <c r="B394" s="350">
        <v>80</v>
      </c>
      <c r="C394" s="350" t="s">
        <v>2386</v>
      </c>
      <c r="D394" s="350" t="s">
        <v>118</v>
      </c>
      <c r="E394" s="350" t="s">
        <v>1306</v>
      </c>
      <c r="F394" s="350" t="s">
        <v>2205</v>
      </c>
      <c r="G394" s="350" t="s">
        <v>1249</v>
      </c>
      <c r="H394" s="350"/>
      <c r="I394" s="350" t="s">
        <v>2206</v>
      </c>
      <c r="J394" s="350" t="s">
        <v>2205</v>
      </c>
      <c r="K394" s="350" t="s">
        <v>2381</v>
      </c>
      <c r="L394" s="350" t="s">
        <v>1185</v>
      </c>
      <c r="M394" s="351">
        <v>45855</v>
      </c>
      <c r="N394" s="354">
        <v>-8637.25</v>
      </c>
    </row>
    <row r="395" spans="1:14" s="353" customFormat="1" ht="15" hidden="1" x14ac:dyDescent="0.2">
      <c r="A395" s="350">
        <v>2353</v>
      </c>
      <c r="B395" s="350">
        <v>80</v>
      </c>
      <c r="C395" s="350" t="s">
        <v>2269</v>
      </c>
      <c r="D395" s="350" t="s">
        <v>118</v>
      </c>
      <c r="E395" s="350" t="s">
        <v>1306</v>
      </c>
      <c r="F395" s="350" t="s">
        <v>2205</v>
      </c>
      <c r="G395" s="350" t="s">
        <v>1249</v>
      </c>
      <c r="H395" s="350"/>
      <c r="I395" s="350" t="s">
        <v>2206</v>
      </c>
      <c r="J395" s="350" t="s">
        <v>2205</v>
      </c>
      <c r="K395" s="350" t="s">
        <v>2381</v>
      </c>
      <c r="L395" s="350" t="s">
        <v>1185</v>
      </c>
      <c r="M395" s="351">
        <v>45855</v>
      </c>
      <c r="N395" s="354">
        <v>-5147.5</v>
      </c>
    </row>
    <row r="396" spans="1:14" s="353" customFormat="1" ht="15" hidden="1" x14ac:dyDescent="0.2">
      <c r="A396" s="350">
        <v>2354</v>
      </c>
      <c r="B396" s="350">
        <v>80</v>
      </c>
      <c r="C396" s="350" t="s">
        <v>2248</v>
      </c>
      <c r="D396" s="350" t="s">
        <v>118</v>
      </c>
      <c r="E396" s="350" t="s">
        <v>1306</v>
      </c>
      <c r="F396" s="350" t="s">
        <v>2205</v>
      </c>
      <c r="G396" s="350" t="s">
        <v>1249</v>
      </c>
      <c r="H396" s="350"/>
      <c r="I396" s="350" t="s">
        <v>2206</v>
      </c>
      <c r="J396" s="350" t="s">
        <v>2205</v>
      </c>
      <c r="K396" s="350" t="s">
        <v>2381</v>
      </c>
      <c r="L396" s="350" t="s">
        <v>1185</v>
      </c>
      <c r="M396" s="351">
        <v>45855</v>
      </c>
      <c r="N396" s="354">
        <v>-6936.25</v>
      </c>
    </row>
    <row r="397" spans="1:14" s="353" customFormat="1" ht="15" hidden="1" x14ac:dyDescent="0.2">
      <c r="A397" s="350">
        <v>2357</v>
      </c>
      <c r="B397" s="350">
        <v>80</v>
      </c>
      <c r="C397" s="350" t="s">
        <v>2288</v>
      </c>
      <c r="D397" s="350" t="s">
        <v>118</v>
      </c>
      <c r="E397" s="350" t="s">
        <v>1306</v>
      </c>
      <c r="F397" s="350" t="s">
        <v>2205</v>
      </c>
      <c r="G397" s="350" t="s">
        <v>1249</v>
      </c>
      <c r="H397" s="350"/>
      <c r="I397" s="350" t="s">
        <v>2206</v>
      </c>
      <c r="J397" s="350" t="s">
        <v>2205</v>
      </c>
      <c r="K397" s="350" t="s">
        <v>2381</v>
      </c>
      <c r="L397" s="350" t="s">
        <v>1185</v>
      </c>
      <c r="M397" s="351">
        <v>45855</v>
      </c>
      <c r="N397" s="354">
        <v>-7397.5</v>
      </c>
    </row>
    <row r="398" spans="1:14" s="353" customFormat="1" ht="15" hidden="1" x14ac:dyDescent="0.2">
      <c r="A398" s="350">
        <v>2450</v>
      </c>
      <c r="B398" s="350">
        <v>80</v>
      </c>
      <c r="C398" s="350" t="s">
        <v>2262</v>
      </c>
      <c r="D398" s="350" t="s">
        <v>118</v>
      </c>
      <c r="E398" s="350" t="s">
        <v>1306</v>
      </c>
      <c r="F398" s="350" t="s">
        <v>2205</v>
      </c>
      <c r="G398" s="350" t="s">
        <v>1249</v>
      </c>
      <c r="H398" s="350"/>
      <c r="I398" s="350" t="s">
        <v>2206</v>
      </c>
      <c r="J398" s="350" t="s">
        <v>2205</v>
      </c>
      <c r="K398" s="350" t="s">
        <v>2381</v>
      </c>
      <c r="L398" s="350" t="s">
        <v>1185</v>
      </c>
      <c r="M398" s="351">
        <v>45855</v>
      </c>
      <c r="N398" s="354">
        <v>-5732.5</v>
      </c>
    </row>
    <row r="399" spans="1:14" s="353" customFormat="1" ht="15" hidden="1" x14ac:dyDescent="0.2">
      <c r="A399" s="350">
        <v>2456</v>
      </c>
      <c r="B399" s="350">
        <v>80</v>
      </c>
      <c r="C399" s="350" t="s">
        <v>2387</v>
      </c>
      <c r="D399" s="350" t="s">
        <v>118</v>
      </c>
      <c r="E399" s="350" t="s">
        <v>1306</v>
      </c>
      <c r="F399" s="350" t="s">
        <v>2205</v>
      </c>
      <c r="G399" s="350" t="s">
        <v>1249</v>
      </c>
      <c r="H399" s="350"/>
      <c r="I399" s="350" t="s">
        <v>2206</v>
      </c>
      <c r="J399" s="350" t="s">
        <v>2205</v>
      </c>
      <c r="K399" s="350" t="s">
        <v>2381</v>
      </c>
      <c r="L399" s="350" t="s">
        <v>1185</v>
      </c>
      <c r="M399" s="351">
        <v>45855</v>
      </c>
      <c r="N399" s="354">
        <v>-4711.79</v>
      </c>
    </row>
    <row r="400" spans="1:14" s="353" customFormat="1" ht="15" hidden="1" x14ac:dyDescent="0.2">
      <c r="A400" s="350">
        <v>2463</v>
      </c>
      <c r="B400" s="350">
        <v>80</v>
      </c>
      <c r="C400" s="350" t="s">
        <v>2388</v>
      </c>
      <c r="D400" s="350" t="s">
        <v>118</v>
      </c>
      <c r="E400" s="350" t="s">
        <v>1306</v>
      </c>
      <c r="F400" s="350" t="s">
        <v>2205</v>
      </c>
      <c r="G400" s="350" t="s">
        <v>1249</v>
      </c>
      <c r="H400" s="350"/>
      <c r="I400" s="350" t="s">
        <v>2206</v>
      </c>
      <c r="J400" s="350" t="s">
        <v>2205</v>
      </c>
      <c r="K400" s="350" t="s">
        <v>2381</v>
      </c>
      <c r="L400" s="350" t="s">
        <v>1185</v>
      </c>
      <c r="M400" s="351">
        <v>45855</v>
      </c>
      <c r="N400" s="354">
        <v>-9760</v>
      </c>
    </row>
    <row r="401" spans="1:14" s="353" customFormat="1" ht="15" hidden="1" x14ac:dyDescent="0.2">
      <c r="A401" s="350">
        <v>2465</v>
      </c>
      <c r="B401" s="350">
        <v>80</v>
      </c>
      <c r="C401" s="350" t="s">
        <v>2329</v>
      </c>
      <c r="D401" s="350" t="s">
        <v>118</v>
      </c>
      <c r="E401" s="350" t="s">
        <v>1306</v>
      </c>
      <c r="F401" s="350" t="s">
        <v>2205</v>
      </c>
      <c r="G401" s="350" t="s">
        <v>1249</v>
      </c>
      <c r="H401" s="350"/>
      <c r="I401" s="350" t="s">
        <v>2206</v>
      </c>
      <c r="J401" s="350" t="s">
        <v>2205</v>
      </c>
      <c r="K401" s="350" t="s">
        <v>2381</v>
      </c>
      <c r="L401" s="350" t="s">
        <v>1185</v>
      </c>
      <c r="M401" s="351">
        <v>45855</v>
      </c>
      <c r="N401" s="354">
        <v>-6616.3</v>
      </c>
    </row>
    <row r="402" spans="1:14" s="353" customFormat="1" ht="15" hidden="1" x14ac:dyDescent="0.2">
      <c r="A402" s="350">
        <v>2504</v>
      </c>
      <c r="B402" s="350">
        <v>80</v>
      </c>
      <c r="C402" s="350" t="s">
        <v>2326</v>
      </c>
      <c r="D402" s="350" t="s">
        <v>118</v>
      </c>
      <c r="E402" s="350" t="s">
        <v>1306</v>
      </c>
      <c r="F402" s="350" t="s">
        <v>2205</v>
      </c>
      <c r="G402" s="350" t="s">
        <v>1249</v>
      </c>
      <c r="H402" s="350"/>
      <c r="I402" s="350" t="s">
        <v>2206</v>
      </c>
      <c r="J402" s="350" t="s">
        <v>2205</v>
      </c>
      <c r="K402" s="350" t="s">
        <v>2381</v>
      </c>
      <c r="L402" s="350" t="s">
        <v>1185</v>
      </c>
      <c r="M402" s="351">
        <v>45855</v>
      </c>
      <c r="N402" s="354">
        <v>-5741.05</v>
      </c>
    </row>
    <row r="403" spans="1:14" s="353" customFormat="1" ht="15" hidden="1" x14ac:dyDescent="0.2">
      <c r="A403" s="350">
        <v>2506</v>
      </c>
      <c r="B403" s="350">
        <v>80</v>
      </c>
      <c r="C403" s="350" t="s">
        <v>2277</v>
      </c>
      <c r="D403" s="350" t="s">
        <v>118</v>
      </c>
      <c r="E403" s="350" t="s">
        <v>1306</v>
      </c>
      <c r="F403" s="350" t="s">
        <v>2205</v>
      </c>
      <c r="G403" s="350" t="s">
        <v>1249</v>
      </c>
      <c r="H403" s="350"/>
      <c r="I403" s="350" t="s">
        <v>2206</v>
      </c>
      <c r="J403" s="350" t="s">
        <v>2205</v>
      </c>
      <c r="K403" s="350" t="s">
        <v>2381</v>
      </c>
      <c r="L403" s="350" t="s">
        <v>1185</v>
      </c>
      <c r="M403" s="351">
        <v>45855</v>
      </c>
      <c r="N403" s="354">
        <v>-8016.25</v>
      </c>
    </row>
    <row r="404" spans="1:14" s="353" customFormat="1" ht="15" hidden="1" x14ac:dyDescent="0.2">
      <c r="A404" s="350">
        <v>2507</v>
      </c>
      <c r="B404" s="350">
        <v>80</v>
      </c>
      <c r="C404" s="350" t="s">
        <v>2361</v>
      </c>
      <c r="D404" s="350" t="s">
        <v>118</v>
      </c>
      <c r="E404" s="350" t="s">
        <v>1306</v>
      </c>
      <c r="F404" s="350" t="s">
        <v>2205</v>
      </c>
      <c r="G404" s="350" t="s">
        <v>1249</v>
      </c>
      <c r="H404" s="350"/>
      <c r="I404" s="350" t="s">
        <v>2206</v>
      </c>
      <c r="J404" s="350" t="s">
        <v>2205</v>
      </c>
      <c r="K404" s="350" t="s">
        <v>2381</v>
      </c>
      <c r="L404" s="350" t="s">
        <v>1185</v>
      </c>
      <c r="M404" s="351">
        <v>45855</v>
      </c>
      <c r="N404" s="354">
        <v>-4405</v>
      </c>
    </row>
    <row r="405" spans="1:14" s="353" customFormat="1" ht="15" hidden="1" x14ac:dyDescent="0.2">
      <c r="A405" s="350">
        <v>2510</v>
      </c>
      <c r="B405" s="350">
        <v>80</v>
      </c>
      <c r="C405" s="350" t="s">
        <v>2284</v>
      </c>
      <c r="D405" s="350" t="s">
        <v>118</v>
      </c>
      <c r="E405" s="350" t="s">
        <v>1306</v>
      </c>
      <c r="F405" s="350" t="s">
        <v>2205</v>
      </c>
      <c r="G405" s="350" t="s">
        <v>1249</v>
      </c>
      <c r="H405" s="350"/>
      <c r="I405" s="350" t="s">
        <v>2206</v>
      </c>
      <c r="J405" s="350" t="s">
        <v>2205</v>
      </c>
      <c r="K405" s="350" t="s">
        <v>2381</v>
      </c>
      <c r="L405" s="350" t="s">
        <v>1185</v>
      </c>
      <c r="M405" s="351">
        <v>45855</v>
      </c>
      <c r="N405" s="354">
        <v>-5867.5</v>
      </c>
    </row>
    <row r="406" spans="1:14" s="353" customFormat="1" ht="15" hidden="1" x14ac:dyDescent="0.2">
      <c r="A406" s="350">
        <v>2512</v>
      </c>
      <c r="B406" s="350">
        <v>80</v>
      </c>
      <c r="C406" s="350" t="s">
        <v>2389</v>
      </c>
      <c r="D406" s="350" t="s">
        <v>118</v>
      </c>
      <c r="E406" s="350" t="s">
        <v>1306</v>
      </c>
      <c r="F406" s="350" t="s">
        <v>2205</v>
      </c>
      <c r="G406" s="350" t="s">
        <v>1249</v>
      </c>
      <c r="H406" s="350"/>
      <c r="I406" s="350" t="s">
        <v>2206</v>
      </c>
      <c r="J406" s="350" t="s">
        <v>2205</v>
      </c>
      <c r="K406" s="350" t="s">
        <v>2381</v>
      </c>
      <c r="L406" s="350" t="s">
        <v>1185</v>
      </c>
      <c r="M406" s="351">
        <v>45855</v>
      </c>
      <c r="N406" s="354">
        <v>-5923.75</v>
      </c>
    </row>
    <row r="407" spans="1:14" s="353" customFormat="1" ht="15" hidden="1" x14ac:dyDescent="0.2">
      <c r="A407" s="350">
        <v>2525</v>
      </c>
      <c r="B407" s="350">
        <v>80</v>
      </c>
      <c r="C407" s="350" t="s">
        <v>2390</v>
      </c>
      <c r="D407" s="350" t="s">
        <v>118</v>
      </c>
      <c r="E407" s="350" t="s">
        <v>1306</v>
      </c>
      <c r="F407" s="350" t="s">
        <v>2205</v>
      </c>
      <c r="G407" s="350" t="s">
        <v>1249</v>
      </c>
      <c r="H407" s="350"/>
      <c r="I407" s="350" t="s">
        <v>2206</v>
      </c>
      <c r="J407" s="350" t="s">
        <v>2205</v>
      </c>
      <c r="K407" s="350" t="s">
        <v>2381</v>
      </c>
      <c r="L407" s="350" t="s">
        <v>1185</v>
      </c>
      <c r="M407" s="351">
        <v>45855</v>
      </c>
      <c r="N407" s="354">
        <v>-7477.67</v>
      </c>
    </row>
    <row r="408" spans="1:14" s="353" customFormat="1" ht="15" hidden="1" x14ac:dyDescent="0.2">
      <c r="A408" s="350">
        <v>2527</v>
      </c>
      <c r="B408" s="350">
        <v>80</v>
      </c>
      <c r="C408" s="350" t="s">
        <v>2281</v>
      </c>
      <c r="D408" s="350" t="s">
        <v>118</v>
      </c>
      <c r="E408" s="350" t="s">
        <v>1306</v>
      </c>
      <c r="F408" s="350" t="s">
        <v>2205</v>
      </c>
      <c r="G408" s="350" t="s">
        <v>1249</v>
      </c>
      <c r="H408" s="350"/>
      <c r="I408" s="350" t="s">
        <v>2206</v>
      </c>
      <c r="J408" s="350" t="s">
        <v>2205</v>
      </c>
      <c r="K408" s="350" t="s">
        <v>2381</v>
      </c>
      <c r="L408" s="350" t="s">
        <v>1185</v>
      </c>
      <c r="M408" s="351">
        <v>45855</v>
      </c>
      <c r="N408" s="354">
        <v>-11098.75</v>
      </c>
    </row>
    <row r="409" spans="1:14" s="353" customFormat="1" ht="15" hidden="1" x14ac:dyDescent="0.2">
      <c r="A409" s="350">
        <v>2533</v>
      </c>
      <c r="B409" s="350">
        <v>80</v>
      </c>
      <c r="C409" s="350" t="s">
        <v>2391</v>
      </c>
      <c r="D409" s="350" t="s">
        <v>118</v>
      </c>
      <c r="E409" s="350" t="s">
        <v>1306</v>
      </c>
      <c r="F409" s="350" t="s">
        <v>2205</v>
      </c>
      <c r="G409" s="350" t="s">
        <v>1249</v>
      </c>
      <c r="H409" s="350"/>
      <c r="I409" s="350" t="s">
        <v>2206</v>
      </c>
      <c r="J409" s="350" t="s">
        <v>2205</v>
      </c>
      <c r="K409" s="350" t="s">
        <v>2381</v>
      </c>
      <c r="L409" s="350" t="s">
        <v>1185</v>
      </c>
      <c r="M409" s="351">
        <v>45855</v>
      </c>
      <c r="N409" s="354">
        <v>-6477.25</v>
      </c>
    </row>
    <row r="410" spans="1:14" s="353" customFormat="1" ht="15" hidden="1" x14ac:dyDescent="0.2">
      <c r="A410" s="350">
        <v>2555</v>
      </c>
      <c r="B410" s="350">
        <v>80</v>
      </c>
      <c r="C410" s="350" t="s">
        <v>2346</v>
      </c>
      <c r="D410" s="350" t="s">
        <v>118</v>
      </c>
      <c r="E410" s="350" t="s">
        <v>1306</v>
      </c>
      <c r="F410" s="350" t="s">
        <v>2205</v>
      </c>
      <c r="G410" s="350" t="s">
        <v>1249</v>
      </c>
      <c r="H410" s="350"/>
      <c r="I410" s="350" t="s">
        <v>2206</v>
      </c>
      <c r="J410" s="350" t="s">
        <v>2205</v>
      </c>
      <c r="K410" s="350" t="s">
        <v>2381</v>
      </c>
      <c r="L410" s="350" t="s">
        <v>1185</v>
      </c>
      <c r="M410" s="351">
        <v>45855</v>
      </c>
      <c r="N410" s="354">
        <v>-7425.63</v>
      </c>
    </row>
    <row r="411" spans="1:14" s="353" customFormat="1" ht="15" hidden="1" x14ac:dyDescent="0.2">
      <c r="A411" s="350">
        <v>2560</v>
      </c>
      <c r="B411" s="350">
        <v>80</v>
      </c>
      <c r="C411" s="350" t="s">
        <v>2392</v>
      </c>
      <c r="D411" s="350" t="s">
        <v>118</v>
      </c>
      <c r="E411" s="350" t="s">
        <v>1306</v>
      </c>
      <c r="F411" s="350" t="s">
        <v>2205</v>
      </c>
      <c r="G411" s="350" t="s">
        <v>1249</v>
      </c>
      <c r="H411" s="350"/>
      <c r="I411" s="350" t="s">
        <v>2206</v>
      </c>
      <c r="J411" s="350" t="s">
        <v>2205</v>
      </c>
      <c r="K411" s="350" t="s">
        <v>2381</v>
      </c>
      <c r="L411" s="350" t="s">
        <v>1185</v>
      </c>
      <c r="M411" s="351">
        <v>45855</v>
      </c>
      <c r="N411" s="354">
        <v>-6328.75</v>
      </c>
    </row>
    <row r="412" spans="1:14" s="353" customFormat="1" ht="15" hidden="1" x14ac:dyDescent="0.2">
      <c r="A412" s="350">
        <v>2563</v>
      </c>
      <c r="B412" s="350">
        <v>80</v>
      </c>
      <c r="C412" s="350" t="s">
        <v>2316</v>
      </c>
      <c r="D412" s="350" t="s">
        <v>118</v>
      </c>
      <c r="E412" s="350" t="s">
        <v>1306</v>
      </c>
      <c r="F412" s="350" t="s">
        <v>2205</v>
      </c>
      <c r="G412" s="350" t="s">
        <v>1249</v>
      </c>
      <c r="H412" s="350"/>
      <c r="I412" s="350" t="s">
        <v>2206</v>
      </c>
      <c r="J412" s="350" t="s">
        <v>2205</v>
      </c>
      <c r="K412" s="350" t="s">
        <v>2381</v>
      </c>
      <c r="L412" s="350" t="s">
        <v>1185</v>
      </c>
      <c r="M412" s="351">
        <v>45855</v>
      </c>
      <c r="N412" s="354">
        <v>-6306.25</v>
      </c>
    </row>
    <row r="413" spans="1:14" s="353" customFormat="1" ht="15" hidden="1" x14ac:dyDescent="0.2">
      <c r="A413" s="350">
        <v>2565</v>
      </c>
      <c r="B413" s="350">
        <v>80</v>
      </c>
      <c r="C413" s="350" t="s">
        <v>2314</v>
      </c>
      <c r="D413" s="350" t="s">
        <v>118</v>
      </c>
      <c r="E413" s="350" t="s">
        <v>1306</v>
      </c>
      <c r="F413" s="350" t="s">
        <v>2205</v>
      </c>
      <c r="G413" s="350" t="s">
        <v>1249</v>
      </c>
      <c r="H413" s="350"/>
      <c r="I413" s="350" t="s">
        <v>2206</v>
      </c>
      <c r="J413" s="350" t="s">
        <v>2205</v>
      </c>
      <c r="K413" s="350" t="s">
        <v>2381</v>
      </c>
      <c r="L413" s="350" t="s">
        <v>1185</v>
      </c>
      <c r="M413" s="351">
        <v>45855</v>
      </c>
      <c r="N413" s="354">
        <v>-5001.25</v>
      </c>
    </row>
    <row r="414" spans="1:14" s="353" customFormat="1" ht="15" hidden="1" x14ac:dyDescent="0.2">
      <c r="A414" s="350">
        <v>2583</v>
      </c>
      <c r="B414" s="350">
        <v>80</v>
      </c>
      <c r="C414" s="350" t="s">
        <v>2264</v>
      </c>
      <c r="D414" s="350" t="s">
        <v>118</v>
      </c>
      <c r="E414" s="350" t="s">
        <v>1306</v>
      </c>
      <c r="F414" s="350" t="s">
        <v>2205</v>
      </c>
      <c r="G414" s="350" t="s">
        <v>1249</v>
      </c>
      <c r="H414" s="350"/>
      <c r="I414" s="350" t="s">
        <v>2206</v>
      </c>
      <c r="J414" s="350" t="s">
        <v>2205</v>
      </c>
      <c r="K414" s="350" t="s">
        <v>2381</v>
      </c>
      <c r="L414" s="350" t="s">
        <v>1185</v>
      </c>
      <c r="M414" s="351">
        <v>45855</v>
      </c>
      <c r="N414" s="354">
        <v>-6396.25</v>
      </c>
    </row>
    <row r="415" spans="1:14" s="353" customFormat="1" ht="15" hidden="1" x14ac:dyDescent="0.2">
      <c r="A415" s="350">
        <v>2587</v>
      </c>
      <c r="B415" s="350">
        <v>80</v>
      </c>
      <c r="C415" s="350" t="s">
        <v>2289</v>
      </c>
      <c r="D415" s="350" t="s">
        <v>118</v>
      </c>
      <c r="E415" s="350" t="s">
        <v>1306</v>
      </c>
      <c r="F415" s="350" t="s">
        <v>2205</v>
      </c>
      <c r="G415" s="350" t="s">
        <v>1249</v>
      </c>
      <c r="H415" s="350"/>
      <c r="I415" s="350" t="s">
        <v>2206</v>
      </c>
      <c r="J415" s="350" t="s">
        <v>2205</v>
      </c>
      <c r="K415" s="350" t="s">
        <v>2381</v>
      </c>
      <c r="L415" s="350" t="s">
        <v>1185</v>
      </c>
      <c r="M415" s="351">
        <v>45855</v>
      </c>
      <c r="N415" s="354">
        <v>-6399.63</v>
      </c>
    </row>
    <row r="416" spans="1:14" s="353" customFormat="1" ht="15" hidden="1" x14ac:dyDescent="0.2">
      <c r="A416" s="350">
        <v>2589</v>
      </c>
      <c r="B416" s="350">
        <v>80</v>
      </c>
      <c r="C416" s="350" t="s">
        <v>2296</v>
      </c>
      <c r="D416" s="350" t="s">
        <v>118</v>
      </c>
      <c r="E416" s="350" t="s">
        <v>1306</v>
      </c>
      <c r="F416" s="350" t="s">
        <v>2205</v>
      </c>
      <c r="G416" s="350" t="s">
        <v>1249</v>
      </c>
      <c r="H416" s="350"/>
      <c r="I416" s="350" t="s">
        <v>2206</v>
      </c>
      <c r="J416" s="350" t="s">
        <v>2205</v>
      </c>
      <c r="K416" s="350" t="s">
        <v>2381</v>
      </c>
      <c r="L416" s="350" t="s">
        <v>1185</v>
      </c>
      <c r="M416" s="351">
        <v>45855</v>
      </c>
      <c r="N416" s="354">
        <v>-8612.5</v>
      </c>
    </row>
    <row r="417" spans="1:14" s="353" customFormat="1" ht="15" hidden="1" x14ac:dyDescent="0.2">
      <c r="A417" s="350">
        <v>2591</v>
      </c>
      <c r="B417" s="350">
        <v>80</v>
      </c>
      <c r="C417" s="350" t="s">
        <v>2254</v>
      </c>
      <c r="D417" s="350" t="s">
        <v>118</v>
      </c>
      <c r="E417" s="350" t="s">
        <v>1306</v>
      </c>
      <c r="F417" s="350" t="s">
        <v>2205</v>
      </c>
      <c r="G417" s="350" t="s">
        <v>1249</v>
      </c>
      <c r="H417" s="350"/>
      <c r="I417" s="350" t="s">
        <v>2206</v>
      </c>
      <c r="J417" s="350" t="s">
        <v>2205</v>
      </c>
      <c r="K417" s="350" t="s">
        <v>2381</v>
      </c>
      <c r="L417" s="350" t="s">
        <v>1185</v>
      </c>
      <c r="M417" s="351">
        <v>45855</v>
      </c>
      <c r="N417" s="354">
        <v>-8934.25</v>
      </c>
    </row>
    <row r="418" spans="1:14" s="353" customFormat="1" ht="15" hidden="1" x14ac:dyDescent="0.2">
      <c r="A418" s="350">
        <v>2595</v>
      </c>
      <c r="B418" s="350">
        <v>80</v>
      </c>
      <c r="C418" s="350" t="s">
        <v>2304</v>
      </c>
      <c r="D418" s="350" t="s">
        <v>118</v>
      </c>
      <c r="E418" s="350" t="s">
        <v>1306</v>
      </c>
      <c r="F418" s="350" t="s">
        <v>2205</v>
      </c>
      <c r="G418" s="350" t="s">
        <v>1249</v>
      </c>
      <c r="H418" s="350"/>
      <c r="I418" s="350" t="s">
        <v>2206</v>
      </c>
      <c r="J418" s="350" t="s">
        <v>2205</v>
      </c>
      <c r="K418" s="350" t="s">
        <v>2381</v>
      </c>
      <c r="L418" s="350" t="s">
        <v>1185</v>
      </c>
      <c r="M418" s="351">
        <v>45855</v>
      </c>
      <c r="N418" s="354">
        <v>-6464.65</v>
      </c>
    </row>
    <row r="419" spans="1:14" s="353" customFormat="1" ht="15" hidden="1" x14ac:dyDescent="0.2">
      <c r="A419" s="350">
        <v>2602</v>
      </c>
      <c r="B419" s="350">
        <v>80</v>
      </c>
      <c r="C419" s="350" t="s">
        <v>2393</v>
      </c>
      <c r="D419" s="350" t="s">
        <v>118</v>
      </c>
      <c r="E419" s="350" t="s">
        <v>1306</v>
      </c>
      <c r="F419" s="350" t="s">
        <v>2205</v>
      </c>
      <c r="G419" s="350" t="s">
        <v>1249</v>
      </c>
      <c r="H419" s="350"/>
      <c r="I419" s="350" t="s">
        <v>2206</v>
      </c>
      <c r="J419" s="350" t="s">
        <v>2205</v>
      </c>
      <c r="K419" s="350" t="s">
        <v>2381</v>
      </c>
      <c r="L419" s="350" t="s">
        <v>1185</v>
      </c>
      <c r="M419" s="351">
        <v>45855</v>
      </c>
      <c r="N419" s="354">
        <v>-6432.25</v>
      </c>
    </row>
    <row r="420" spans="1:14" s="353" customFormat="1" ht="15" hidden="1" x14ac:dyDescent="0.2">
      <c r="A420" s="350">
        <v>2605</v>
      </c>
      <c r="B420" s="350">
        <v>80</v>
      </c>
      <c r="C420" s="350" t="s">
        <v>2367</v>
      </c>
      <c r="D420" s="350" t="s">
        <v>118</v>
      </c>
      <c r="E420" s="350" t="s">
        <v>1306</v>
      </c>
      <c r="F420" s="350" t="s">
        <v>2205</v>
      </c>
      <c r="G420" s="350" t="s">
        <v>1249</v>
      </c>
      <c r="H420" s="350"/>
      <c r="I420" s="350" t="s">
        <v>2206</v>
      </c>
      <c r="J420" s="350" t="s">
        <v>2205</v>
      </c>
      <c r="K420" s="350" t="s">
        <v>2381</v>
      </c>
      <c r="L420" s="350" t="s">
        <v>1185</v>
      </c>
      <c r="M420" s="351">
        <v>45855</v>
      </c>
      <c r="N420" s="354">
        <v>-8394.25</v>
      </c>
    </row>
    <row r="421" spans="1:14" s="353" customFormat="1" ht="15" hidden="1" x14ac:dyDescent="0.2">
      <c r="A421" s="350">
        <v>2608</v>
      </c>
      <c r="B421" s="350">
        <v>80</v>
      </c>
      <c r="C421" s="350" t="s">
        <v>2266</v>
      </c>
      <c r="D421" s="350" t="s">
        <v>118</v>
      </c>
      <c r="E421" s="350" t="s">
        <v>1306</v>
      </c>
      <c r="F421" s="350" t="s">
        <v>2205</v>
      </c>
      <c r="G421" s="350" t="s">
        <v>1249</v>
      </c>
      <c r="H421" s="350"/>
      <c r="I421" s="350" t="s">
        <v>2206</v>
      </c>
      <c r="J421" s="350" t="s">
        <v>2205</v>
      </c>
      <c r="K421" s="350" t="s">
        <v>2381</v>
      </c>
      <c r="L421" s="350" t="s">
        <v>1185</v>
      </c>
      <c r="M421" s="351">
        <v>45855</v>
      </c>
      <c r="N421" s="354">
        <v>-8601.25</v>
      </c>
    </row>
    <row r="422" spans="1:14" s="353" customFormat="1" ht="15" hidden="1" x14ac:dyDescent="0.2">
      <c r="A422" s="350">
        <v>2610</v>
      </c>
      <c r="B422" s="350">
        <v>80</v>
      </c>
      <c r="C422" s="350" t="s">
        <v>2252</v>
      </c>
      <c r="D422" s="350" t="s">
        <v>118</v>
      </c>
      <c r="E422" s="350" t="s">
        <v>1306</v>
      </c>
      <c r="F422" s="350" t="s">
        <v>2205</v>
      </c>
      <c r="G422" s="350" t="s">
        <v>1249</v>
      </c>
      <c r="H422" s="350"/>
      <c r="I422" s="350" t="s">
        <v>2206</v>
      </c>
      <c r="J422" s="350" t="s">
        <v>2205</v>
      </c>
      <c r="K422" s="350" t="s">
        <v>2381</v>
      </c>
      <c r="L422" s="350" t="s">
        <v>1185</v>
      </c>
      <c r="M422" s="351">
        <v>45855</v>
      </c>
      <c r="N422" s="354">
        <v>-8666.5</v>
      </c>
    </row>
    <row r="423" spans="1:14" s="353" customFormat="1" ht="15" hidden="1" x14ac:dyDescent="0.2">
      <c r="A423" s="350">
        <v>3043</v>
      </c>
      <c r="B423" s="350">
        <v>80</v>
      </c>
      <c r="C423" s="350" t="s">
        <v>2338</v>
      </c>
      <c r="D423" s="350" t="s">
        <v>118</v>
      </c>
      <c r="E423" s="350" t="s">
        <v>1306</v>
      </c>
      <c r="F423" s="350" t="s">
        <v>2205</v>
      </c>
      <c r="G423" s="350" t="s">
        <v>1249</v>
      </c>
      <c r="H423" s="350"/>
      <c r="I423" s="350" t="s">
        <v>2206</v>
      </c>
      <c r="J423" s="350" t="s">
        <v>2205</v>
      </c>
      <c r="K423" s="350" t="s">
        <v>2381</v>
      </c>
      <c r="L423" s="350" t="s">
        <v>1185</v>
      </c>
      <c r="M423" s="351">
        <v>45855</v>
      </c>
      <c r="N423" s="354">
        <v>-5035</v>
      </c>
    </row>
    <row r="424" spans="1:14" s="353" customFormat="1" ht="15" hidden="1" x14ac:dyDescent="0.2">
      <c r="A424" s="350">
        <v>3044</v>
      </c>
      <c r="B424" s="350">
        <v>80</v>
      </c>
      <c r="C424" s="350" t="s">
        <v>2250</v>
      </c>
      <c r="D424" s="350" t="s">
        <v>118</v>
      </c>
      <c r="E424" s="350" t="s">
        <v>1306</v>
      </c>
      <c r="F424" s="350" t="s">
        <v>2205</v>
      </c>
      <c r="G424" s="350" t="s">
        <v>1249</v>
      </c>
      <c r="H424" s="350"/>
      <c r="I424" s="350" t="s">
        <v>2206</v>
      </c>
      <c r="J424" s="350" t="s">
        <v>2205</v>
      </c>
      <c r="K424" s="350" t="s">
        <v>2381</v>
      </c>
      <c r="L424" s="350" t="s">
        <v>1185</v>
      </c>
      <c r="M424" s="351">
        <v>45855</v>
      </c>
      <c r="N424" s="354">
        <v>-7147.75</v>
      </c>
    </row>
    <row r="425" spans="1:14" s="353" customFormat="1" ht="15" hidden="1" x14ac:dyDescent="0.2">
      <c r="A425" s="350">
        <v>3064</v>
      </c>
      <c r="B425" s="350">
        <v>80</v>
      </c>
      <c r="C425" s="350" t="s">
        <v>2311</v>
      </c>
      <c r="D425" s="350" t="s">
        <v>118</v>
      </c>
      <c r="E425" s="350" t="s">
        <v>1306</v>
      </c>
      <c r="F425" s="350" t="s">
        <v>2205</v>
      </c>
      <c r="G425" s="350" t="s">
        <v>1249</v>
      </c>
      <c r="H425" s="350"/>
      <c r="I425" s="350" t="s">
        <v>2206</v>
      </c>
      <c r="J425" s="350" t="s">
        <v>2205</v>
      </c>
      <c r="K425" s="350" t="s">
        <v>2381</v>
      </c>
      <c r="L425" s="350" t="s">
        <v>1185</v>
      </c>
      <c r="M425" s="351">
        <v>45855</v>
      </c>
      <c r="N425" s="354">
        <v>-8196.25</v>
      </c>
    </row>
    <row r="426" spans="1:14" s="353" customFormat="1" ht="15" hidden="1" x14ac:dyDescent="0.2">
      <c r="A426" s="350">
        <v>3081</v>
      </c>
      <c r="B426" s="350">
        <v>80</v>
      </c>
      <c r="C426" s="350" t="s">
        <v>2394</v>
      </c>
      <c r="D426" s="350" t="s">
        <v>118</v>
      </c>
      <c r="E426" s="350" t="s">
        <v>1306</v>
      </c>
      <c r="F426" s="350" t="s">
        <v>2205</v>
      </c>
      <c r="G426" s="350" t="s">
        <v>1249</v>
      </c>
      <c r="H426" s="350"/>
      <c r="I426" s="350" t="s">
        <v>2206</v>
      </c>
      <c r="J426" s="350" t="s">
        <v>2205</v>
      </c>
      <c r="K426" s="350" t="s">
        <v>2381</v>
      </c>
      <c r="L426" s="350" t="s">
        <v>1185</v>
      </c>
      <c r="M426" s="351">
        <v>45855</v>
      </c>
      <c r="N426" s="354">
        <v>-4951.5200000000004</v>
      </c>
    </row>
    <row r="427" spans="1:14" s="353" customFormat="1" ht="15" hidden="1" x14ac:dyDescent="0.2">
      <c r="A427" s="350">
        <v>3083</v>
      </c>
      <c r="B427" s="350">
        <v>80</v>
      </c>
      <c r="C427" s="350" t="s">
        <v>2352</v>
      </c>
      <c r="D427" s="350" t="s">
        <v>118</v>
      </c>
      <c r="E427" s="350" t="s">
        <v>1306</v>
      </c>
      <c r="F427" s="350" t="s">
        <v>2205</v>
      </c>
      <c r="G427" s="350" t="s">
        <v>1249</v>
      </c>
      <c r="H427" s="350"/>
      <c r="I427" s="350" t="s">
        <v>2206</v>
      </c>
      <c r="J427" s="350" t="s">
        <v>2205</v>
      </c>
      <c r="K427" s="350" t="s">
        <v>2381</v>
      </c>
      <c r="L427" s="350" t="s">
        <v>1185</v>
      </c>
      <c r="M427" s="351">
        <v>45855</v>
      </c>
      <c r="N427" s="354">
        <v>-5023.75</v>
      </c>
    </row>
    <row r="428" spans="1:14" s="353" customFormat="1" ht="15" hidden="1" x14ac:dyDescent="0.2">
      <c r="A428" s="350">
        <v>3085</v>
      </c>
      <c r="B428" s="350">
        <v>80</v>
      </c>
      <c r="C428" s="350" t="s">
        <v>2395</v>
      </c>
      <c r="D428" s="350" t="s">
        <v>118</v>
      </c>
      <c r="E428" s="350" t="s">
        <v>1306</v>
      </c>
      <c r="F428" s="350" t="s">
        <v>2205</v>
      </c>
      <c r="G428" s="350" t="s">
        <v>1249</v>
      </c>
      <c r="H428" s="350"/>
      <c r="I428" s="350" t="s">
        <v>2206</v>
      </c>
      <c r="J428" s="350" t="s">
        <v>2205</v>
      </c>
      <c r="K428" s="350" t="s">
        <v>2381</v>
      </c>
      <c r="L428" s="350" t="s">
        <v>1185</v>
      </c>
      <c r="M428" s="351">
        <v>45855</v>
      </c>
      <c r="N428" s="354">
        <v>-5701</v>
      </c>
    </row>
    <row r="429" spans="1:14" s="353" customFormat="1" ht="15" hidden="1" x14ac:dyDescent="0.2">
      <c r="A429" s="350">
        <v>3100</v>
      </c>
      <c r="B429" s="350">
        <v>80</v>
      </c>
      <c r="C429" s="350" t="s">
        <v>2371</v>
      </c>
      <c r="D429" s="350" t="s">
        <v>118</v>
      </c>
      <c r="E429" s="350" t="s">
        <v>1306</v>
      </c>
      <c r="F429" s="350" t="s">
        <v>2205</v>
      </c>
      <c r="G429" s="350" t="s">
        <v>1249</v>
      </c>
      <c r="H429" s="350"/>
      <c r="I429" s="350" t="s">
        <v>2206</v>
      </c>
      <c r="J429" s="350" t="s">
        <v>2205</v>
      </c>
      <c r="K429" s="350" t="s">
        <v>2381</v>
      </c>
      <c r="L429" s="350" t="s">
        <v>1185</v>
      </c>
      <c r="M429" s="351">
        <v>45855</v>
      </c>
      <c r="N429" s="354">
        <v>-5113.75</v>
      </c>
    </row>
    <row r="430" spans="1:14" s="353" customFormat="1" ht="15" hidden="1" x14ac:dyDescent="0.2">
      <c r="A430" s="350">
        <v>3120</v>
      </c>
      <c r="B430" s="350">
        <v>80</v>
      </c>
      <c r="C430" s="350" t="s">
        <v>2274</v>
      </c>
      <c r="D430" s="350" t="s">
        <v>118</v>
      </c>
      <c r="E430" s="350" t="s">
        <v>1306</v>
      </c>
      <c r="F430" s="350" t="s">
        <v>2205</v>
      </c>
      <c r="G430" s="350" t="s">
        <v>1249</v>
      </c>
      <c r="H430" s="350"/>
      <c r="I430" s="350" t="s">
        <v>2206</v>
      </c>
      <c r="J430" s="350" t="s">
        <v>2205</v>
      </c>
      <c r="K430" s="350" t="s">
        <v>2381</v>
      </c>
      <c r="L430" s="350" t="s">
        <v>1185</v>
      </c>
      <c r="M430" s="351">
        <v>45855</v>
      </c>
      <c r="N430" s="354">
        <v>-6034.23</v>
      </c>
    </row>
    <row r="431" spans="1:14" s="353" customFormat="1" ht="15" hidden="1" x14ac:dyDescent="0.2">
      <c r="A431" s="350">
        <v>3122</v>
      </c>
      <c r="B431" s="350">
        <v>80</v>
      </c>
      <c r="C431" s="350" t="s">
        <v>2249</v>
      </c>
      <c r="D431" s="350" t="s">
        <v>118</v>
      </c>
      <c r="E431" s="350" t="s">
        <v>1306</v>
      </c>
      <c r="F431" s="350" t="s">
        <v>2205</v>
      </c>
      <c r="G431" s="350" t="s">
        <v>1249</v>
      </c>
      <c r="H431" s="350"/>
      <c r="I431" s="350" t="s">
        <v>2206</v>
      </c>
      <c r="J431" s="350" t="s">
        <v>2205</v>
      </c>
      <c r="K431" s="350" t="s">
        <v>2381</v>
      </c>
      <c r="L431" s="350" t="s">
        <v>1185</v>
      </c>
      <c r="M431" s="351">
        <v>45855</v>
      </c>
      <c r="N431" s="354">
        <v>-6281.05</v>
      </c>
    </row>
    <row r="432" spans="1:14" s="353" customFormat="1" ht="15" hidden="1" x14ac:dyDescent="0.2">
      <c r="A432" s="350">
        <v>3123</v>
      </c>
      <c r="B432" s="350">
        <v>80</v>
      </c>
      <c r="C432" s="350" t="s">
        <v>2320</v>
      </c>
      <c r="D432" s="350" t="s">
        <v>118</v>
      </c>
      <c r="E432" s="350" t="s">
        <v>1306</v>
      </c>
      <c r="F432" s="350" t="s">
        <v>2205</v>
      </c>
      <c r="G432" s="350" t="s">
        <v>1249</v>
      </c>
      <c r="H432" s="350"/>
      <c r="I432" s="350" t="s">
        <v>2206</v>
      </c>
      <c r="J432" s="350" t="s">
        <v>2205</v>
      </c>
      <c r="K432" s="350" t="s">
        <v>2381</v>
      </c>
      <c r="L432" s="350" t="s">
        <v>1185</v>
      </c>
      <c r="M432" s="351">
        <v>45855</v>
      </c>
      <c r="N432" s="354">
        <v>-5096.43</v>
      </c>
    </row>
    <row r="433" spans="1:14" s="353" customFormat="1" ht="15" hidden="1" x14ac:dyDescent="0.2">
      <c r="A433" s="350">
        <v>3125</v>
      </c>
      <c r="B433" s="350">
        <v>80</v>
      </c>
      <c r="C433" s="350" t="s">
        <v>2396</v>
      </c>
      <c r="D433" s="350" t="s">
        <v>118</v>
      </c>
      <c r="E433" s="350" t="s">
        <v>1306</v>
      </c>
      <c r="F433" s="350" t="s">
        <v>2205</v>
      </c>
      <c r="G433" s="350" t="s">
        <v>1249</v>
      </c>
      <c r="H433" s="350"/>
      <c r="I433" s="350" t="s">
        <v>2206</v>
      </c>
      <c r="J433" s="350" t="s">
        <v>2205</v>
      </c>
      <c r="K433" s="350" t="s">
        <v>2381</v>
      </c>
      <c r="L433" s="350" t="s">
        <v>1185</v>
      </c>
      <c r="M433" s="351">
        <v>45855</v>
      </c>
      <c r="N433" s="354">
        <v>-5485</v>
      </c>
    </row>
    <row r="434" spans="1:14" s="353" customFormat="1" ht="15" hidden="1" x14ac:dyDescent="0.2">
      <c r="A434" s="350">
        <v>3142</v>
      </c>
      <c r="B434" s="350">
        <v>80</v>
      </c>
      <c r="C434" s="350" t="s">
        <v>2397</v>
      </c>
      <c r="D434" s="350" t="s">
        <v>118</v>
      </c>
      <c r="E434" s="350" t="s">
        <v>1306</v>
      </c>
      <c r="F434" s="350" t="s">
        <v>2205</v>
      </c>
      <c r="G434" s="350" t="s">
        <v>1249</v>
      </c>
      <c r="H434" s="350"/>
      <c r="I434" s="350" t="s">
        <v>2206</v>
      </c>
      <c r="J434" s="350" t="s">
        <v>2205</v>
      </c>
      <c r="K434" s="350" t="s">
        <v>2381</v>
      </c>
      <c r="L434" s="350" t="s">
        <v>1185</v>
      </c>
      <c r="M434" s="351">
        <v>45855</v>
      </c>
      <c r="N434" s="354">
        <v>-5248.75</v>
      </c>
    </row>
    <row r="435" spans="1:14" s="353" customFormat="1" ht="15" hidden="1" x14ac:dyDescent="0.2">
      <c r="A435" s="350">
        <v>3145</v>
      </c>
      <c r="B435" s="350">
        <v>80</v>
      </c>
      <c r="C435" s="350" t="s">
        <v>2257</v>
      </c>
      <c r="D435" s="350" t="s">
        <v>118</v>
      </c>
      <c r="E435" s="350" t="s">
        <v>1306</v>
      </c>
      <c r="F435" s="350" t="s">
        <v>2205</v>
      </c>
      <c r="G435" s="350" t="s">
        <v>1249</v>
      </c>
      <c r="H435" s="350"/>
      <c r="I435" s="350" t="s">
        <v>2206</v>
      </c>
      <c r="J435" s="350" t="s">
        <v>2205</v>
      </c>
      <c r="K435" s="350" t="s">
        <v>2381</v>
      </c>
      <c r="L435" s="350" t="s">
        <v>1185</v>
      </c>
      <c r="M435" s="351">
        <v>45855</v>
      </c>
      <c r="N435" s="354">
        <v>-7694.5</v>
      </c>
    </row>
    <row r="436" spans="1:14" s="353" customFormat="1" ht="15" hidden="1" x14ac:dyDescent="0.2">
      <c r="A436" s="350">
        <v>3146</v>
      </c>
      <c r="B436" s="350">
        <v>80</v>
      </c>
      <c r="C436" s="350" t="s">
        <v>2278</v>
      </c>
      <c r="D436" s="350" t="s">
        <v>118</v>
      </c>
      <c r="E436" s="350" t="s">
        <v>1306</v>
      </c>
      <c r="F436" s="350" t="s">
        <v>2205</v>
      </c>
      <c r="G436" s="350" t="s">
        <v>1249</v>
      </c>
      <c r="H436" s="350"/>
      <c r="I436" s="350" t="s">
        <v>2206</v>
      </c>
      <c r="J436" s="350" t="s">
        <v>2205</v>
      </c>
      <c r="K436" s="350" t="s">
        <v>2381</v>
      </c>
      <c r="L436" s="350" t="s">
        <v>1185</v>
      </c>
      <c r="M436" s="351">
        <v>45855</v>
      </c>
      <c r="N436" s="354">
        <v>-5102.5</v>
      </c>
    </row>
    <row r="437" spans="1:14" s="353" customFormat="1" ht="15" hidden="1" x14ac:dyDescent="0.2">
      <c r="A437" s="350">
        <v>3182</v>
      </c>
      <c r="B437" s="350">
        <v>80</v>
      </c>
      <c r="C437" s="350" t="s">
        <v>2398</v>
      </c>
      <c r="D437" s="350" t="s">
        <v>118</v>
      </c>
      <c r="E437" s="350" t="s">
        <v>1306</v>
      </c>
      <c r="F437" s="350" t="s">
        <v>2205</v>
      </c>
      <c r="G437" s="350" t="s">
        <v>1249</v>
      </c>
      <c r="H437" s="350"/>
      <c r="I437" s="350" t="s">
        <v>2206</v>
      </c>
      <c r="J437" s="350" t="s">
        <v>2205</v>
      </c>
      <c r="K437" s="350" t="s">
        <v>2381</v>
      </c>
      <c r="L437" s="350" t="s">
        <v>1185</v>
      </c>
      <c r="M437" s="351">
        <v>45855</v>
      </c>
      <c r="N437" s="354">
        <v>-8612.5</v>
      </c>
    </row>
    <row r="438" spans="1:14" s="353" customFormat="1" ht="15" hidden="1" x14ac:dyDescent="0.2">
      <c r="A438" s="350">
        <v>3183</v>
      </c>
      <c r="B438" s="350">
        <v>80</v>
      </c>
      <c r="C438" s="350" t="s">
        <v>2267</v>
      </c>
      <c r="D438" s="350" t="s">
        <v>118</v>
      </c>
      <c r="E438" s="350" t="s">
        <v>1306</v>
      </c>
      <c r="F438" s="350" t="s">
        <v>2205</v>
      </c>
      <c r="G438" s="350" t="s">
        <v>1249</v>
      </c>
      <c r="H438" s="350"/>
      <c r="I438" s="350" t="s">
        <v>2206</v>
      </c>
      <c r="J438" s="350" t="s">
        <v>2205</v>
      </c>
      <c r="K438" s="350" t="s">
        <v>2381</v>
      </c>
      <c r="L438" s="350" t="s">
        <v>1185</v>
      </c>
      <c r="M438" s="351">
        <v>45855</v>
      </c>
      <c r="N438" s="354">
        <v>-4978.75</v>
      </c>
    </row>
    <row r="439" spans="1:14" s="353" customFormat="1" ht="15" hidden="1" x14ac:dyDescent="0.2">
      <c r="A439" s="350">
        <v>3184</v>
      </c>
      <c r="B439" s="350">
        <v>80</v>
      </c>
      <c r="C439" s="350" t="s">
        <v>2356</v>
      </c>
      <c r="D439" s="350" t="s">
        <v>118</v>
      </c>
      <c r="E439" s="350" t="s">
        <v>1306</v>
      </c>
      <c r="F439" s="350" t="s">
        <v>2205</v>
      </c>
      <c r="G439" s="350" t="s">
        <v>1249</v>
      </c>
      <c r="H439" s="350"/>
      <c r="I439" s="350" t="s">
        <v>2206</v>
      </c>
      <c r="J439" s="350" t="s">
        <v>2205</v>
      </c>
      <c r="K439" s="350" t="s">
        <v>2381</v>
      </c>
      <c r="L439" s="350" t="s">
        <v>1185</v>
      </c>
      <c r="M439" s="351">
        <v>45855</v>
      </c>
      <c r="N439" s="354">
        <v>-4933.75</v>
      </c>
    </row>
    <row r="440" spans="1:14" s="353" customFormat="1" ht="15" hidden="1" x14ac:dyDescent="0.2">
      <c r="A440" s="350">
        <v>3186</v>
      </c>
      <c r="B440" s="350">
        <v>80</v>
      </c>
      <c r="C440" s="350" t="s">
        <v>2306</v>
      </c>
      <c r="D440" s="350" t="s">
        <v>118</v>
      </c>
      <c r="E440" s="350" t="s">
        <v>1306</v>
      </c>
      <c r="F440" s="350" t="s">
        <v>2205</v>
      </c>
      <c r="G440" s="350" t="s">
        <v>1249</v>
      </c>
      <c r="H440" s="350"/>
      <c r="I440" s="350" t="s">
        <v>2206</v>
      </c>
      <c r="J440" s="350" t="s">
        <v>2205</v>
      </c>
      <c r="K440" s="350" t="s">
        <v>2381</v>
      </c>
      <c r="L440" s="350" t="s">
        <v>1185</v>
      </c>
      <c r="M440" s="351">
        <v>45855</v>
      </c>
      <c r="N440" s="354">
        <v>-4787.5</v>
      </c>
    </row>
    <row r="441" spans="1:14" s="353" customFormat="1" ht="15" hidden="1" x14ac:dyDescent="0.2">
      <c r="A441" s="350">
        <v>3187</v>
      </c>
      <c r="B441" s="350">
        <v>80</v>
      </c>
      <c r="C441" s="350" t="s">
        <v>2345</v>
      </c>
      <c r="D441" s="350" t="s">
        <v>118</v>
      </c>
      <c r="E441" s="350" t="s">
        <v>1306</v>
      </c>
      <c r="F441" s="350" t="s">
        <v>2205</v>
      </c>
      <c r="G441" s="350" t="s">
        <v>1249</v>
      </c>
      <c r="H441" s="350"/>
      <c r="I441" s="350" t="s">
        <v>2206</v>
      </c>
      <c r="J441" s="350" t="s">
        <v>2205</v>
      </c>
      <c r="K441" s="350" t="s">
        <v>2381</v>
      </c>
      <c r="L441" s="350" t="s">
        <v>1185</v>
      </c>
      <c r="M441" s="351">
        <v>45855</v>
      </c>
      <c r="N441" s="354">
        <v>-5800</v>
      </c>
    </row>
    <row r="442" spans="1:14" s="353" customFormat="1" ht="15" hidden="1" x14ac:dyDescent="0.2">
      <c r="A442" s="350">
        <v>3188</v>
      </c>
      <c r="B442" s="350">
        <v>80</v>
      </c>
      <c r="C442" s="350" t="s">
        <v>2251</v>
      </c>
      <c r="D442" s="350" t="s">
        <v>118</v>
      </c>
      <c r="E442" s="350" t="s">
        <v>1306</v>
      </c>
      <c r="F442" s="350" t="s">
        <v>2205</v>
      </c>
      <c r="G442" s="350" t="s">
        <v>1249</v>
      </c>
      <c r="H442" s="350"/>
      <c r="I442" s="350" t="s">
        <v>2206</v>
      </c>
      <c r="J442" s="350" t="s">
        <v>2205</v>
      </c>
      <c r="K442" s="350" t="s">
        <v>2381</v>
      </c>
      <c r="L442" s="350" t="s">
        <v>1185</v>
      </c>
      <c r="M442" s="351">
        <v>45855</v>
      </c>
      <c r="N442" s="354">
        <v>-4798.75</v>
      </c>
    </row>
    <row r="443" spans="1:14" s="353" customFormat="1" ht="15" hidden="1" x14ac:dyDescent="0.2">
      <c r="A443" s="350">
        <v>3200</v>
      </c>
      <c r="B443" s="350">
        <v>80</v>
      </c>
      <c r="C443" s="350" t="s">
        <v>2292</v>
      </c>
      <c r="D443" s="350" t="s">
        <v>118</v>
      </c>
      <c r="E443" s="350" t="s">
        <v>1306</v>
      </c>
      <c r="F443" s="350" t="s">
        <v>2205</v>
      </c>
      <c r="G443" s="350" t="s">
        <v>1249</v>
      </c>
      <c r="H443" s="350"/>
      <c r="I443" s="350" t="s">
        <v>2206</v>
      </c>
      <c r="J443" s="350" t="s">
        <v>2205</v>
      </c>
      <c r="K443" s="350" t="s">
        <v>2381</v>
      </c>
      <c r="L443" s="350" t="s">
        <v>1185</v>
      </c>
      <c r="M443" s="351">
        <v>45855</v>
      </c>
      <c r="N443" s="354">
        <v>-6471.96</v>
      </c>
    </row>
    <row r="444" spans="1:14" s="353" customFormat="1" ht="15" hidden="1" x14ac:dyDescent="0.2">
      <c r="A444" s="350">
        <v>3205</v>
      </c>
      <c r="B444" s="350">
        <v>80</v>
      </c>
      <c r="C444" s="350" t="s">
        <v>2399</v>
      </c>
      <c r="D444" s="350" t="s">
        <v>118</v>
      </c>
      <c r="E444" s="350" t="s">
        <v>1306</v>
      </c>
      <c r="F444" s="350" t="s">
        <v>2205</v>
      </c>
      <c r="G444" s="350" t="s">
        <v>1249</v>
      </c>
      <c r="H444" s="350"/>
      <c r="I444" s="350" t="s">
        <v>2206</v>
      </c>
      <c r="J444" s="350" t="s">
        <v>2205</v>
      </c>
      <c r="K444" s="350" t="s">
        <v>2381</v>
      </c>
      <c r="L444" s="350" t="s">
        <v>1185</v>
      </c>
      <c r="M444" s="351">
        <v>45855</v>
      </c>
      <c r="N444" s="354">
        <v>-4877.5</v>
      </c>
    </row>
    <row r="445" spans="1:14" s="353" customFormat="1" ht="15" hidden="1" x14ac:dyDescent="0.2">
      <c r="A445" s="350">
        <v>3210</v>
      </c>
      <c r="B445" s="350">
        <v>80</v>
      </c>
      <c r="C445" s="350" t="s">
        <v>2343</v>
      </c>
      <c r="D445" s="350" t="s">
        <v>118</v>
      </c>
      <c r="E445" s="350" t="s">
        <v>1306</v>
      </c>
      <c r="F445" s="350" t="s">
        <v>2205</v>
      </c>
      <c r="G445" s="350" t="s">
        <v>1249</v>
      </c>
      <c r="H445" s="350"/>
      <c r="I445" s="350" t="s">
        <v>2206</v>
      </c>
      <c r="J445" s="350" t="s">
        <v>2205</v>
      </c>
      <c r="K445" s="350" t="s">
        <v>2381</v>
      </c>
      <c r="L445" s="350" t="s">
        <v>1185</v>
      </c>
      <c r="M445" s="351">
        <v>45855</v>
      </c>
      <c r="N445" s="354">
        <v>-9166</v>
      </c>
    </row>
    <row r="446" spans="1:14" s="353" customFormat="1" ht="15" hidden="1" x14ac:dyDescent="0.2">
      <c r="A446" s="350">
        <v>3211</v>
      </c>
      <c r="B446" s="350">
        <v>80</v>
      </c>
      <c r="C446" s="350" t="s">
        <v>2372</v>
      </c>
      <c r="D446" s="350" t="s">
        <v>118</v>
      </c>
      <c r="E446" s="350" t="s">
        <v>1306</v>
      </c>
      <c r="F446" s="350" t="s">
        <v>2205</v>
      </c>
      <c r="G446" s="350" t="s">
        <v>1249</v>
      </c>
      <c r="H446" s="350"/>
      <c r="I446" s="350" t="s">
        <v>2206</v>
      </c>
      <c r="J446" s="350" t="s">
        <v>2205</v>
      </c>
      <c r="K446" s="350" t="s">
        <v>2381</v>
      </c>
      <c r="L446" s="350" t="s">
        <v>1185</v>
      </c>
      <c r="M446" s="351">
        <v>45855</v>
      </c>
      <c r="N446" s="354">
        <v>-6700</v>
      </c>
    </row>
    <row r="447" spans="1:14" s="353" customFormat="1" ht="15" hidden="1" x14ac:dyDescent="0.2">
      <c r="A447" s="350">
        <v>3213</v>
      </c>
      <c r="B447" s="350">
        <v>80</v>
      </c>
      <c r="C447" s="350" t="s">
        <v>2300</v>
      </c>
      <c r="D447" s="350" t="s">
        <v>118</v>
      </c>
      <c r="E447" s="350" t="s">
        <v>1306</v>
      </c>
      <c r="F447" s="350" t="s">
        <v>2205</v>
      </c>
      <c r="G447" s="350" t="s">
        <v>1249</v>
      </c>
      <c r="H447" s="350"/>
      <c r="I447" s="350" t="s">
        <v>2206</v>
      </c>
      <c r="J447" s="350" t="s">
        <v>2205</v>
      </c>
      <c r="K447" s="350" t="s">
        <v>2381</v>
      </c>
      <c r="L447" s="350" t="s">
        <v>1185</v>
      </c>
      <c r="M447" s="351">
        <v>45855</v>
      </c>
      <c r="N447" s="354">
        <v>-5226.25</v>
      </c>
    </row>
    <row r="448" spans="1:14" s="353" customFormat="1" ht="15" hidden="1" x14ac:dyDescent="0.2">
      <c r="A448" s="350">
        <v>3223</v>
      </c>
      <c r="B448" s="350">
        <v>80</v>
      </c>
      <c r="C448" s="350" t="s">
        <v>2400</v>
      </c>
      <c r="D448" s="350" t="s">
        <v>118</v>
      </c>
      <c r="E448" s="350" t="s">
        <v>1306</v>
      </c>
      <c r="F448" s="350" t="s">
        <v>2205</v>
      </c>
      <c r="G448" s="350" t="s">
        <v>1249</v>
      </c>
      <c r="H448" s="350"/>
      <c r="I448" s="350" t="s">
        <v>2206</v>
      </c>
      <c r="J448" s="350" t="s">
        <v>2205</v>
      </c>
      <c r="K448" s="350" t="s">
        <v>2381</v>
      </c>
      <c r="L448" s="350" t="s">
        <v>1185</v>
      </c>
      <c r="M448" s="351">
        <v>45855</v>
      </c>
      <c r="N448" s="354">
        <v>-6227.5</v>
      </c>
    </row>
    <row r="449" spans="1:14" s="353" customFormat="1" ht="15" hidden="1" x14ac:dyDescent="0.2">
      <c r="A449" s="350">
        <v>3231</v>
      </c>
      <c r="B449" s="350">
        <v>80</v>
      </c>
      <c r="C449" s="350" t="s">
        <v>2308</v>
      </c>
      <c r="D449" s="350" t="s">
        <v>118</v>
      </c>
      <c r="E449" s="350" t="s">
        <v>1306</v>
      </c>
      <c r="F449" s="350" t="s">
        <v>2205</v>
      </c>
      <c r="G449" s="350" t="s">
        <v>1249</v>
      </c>
      <c r="H449" s="350"/>
      <c r="I449" s="350" t="s">
        <v>2206</v>
      </c>
      <c r="J449" s="350" t="s">
        <v>2205</v>
      </c>
      <c r="K449" s="350" t="s">
        <v>2381</v>
      </c>
      <c r="L449" s="350" t="s">
        <v>1185</v>
      </c>
      <c r="M449" s="351">
        <v>45855</v>
      </c>
      <c r="N449" s="354">
        <v>-5035</v>
      </c>
    </row>
    <row r="450" spans="1:14" s="353" customFormat="1" ht="15" hidden="1" x14ac:dyDescent="0.2">
      <c r="A450" s="350">
        <v>3234</v>
      </c>
      <c r="B450" s="350">
        <v>80</v>
      </c>
      <c r="C450" s="350" t="s">
        <v>2401</v>
      </c>
      <c r="D450" s="350" t="s">
        <v>118</v>
      </c>
      <c r="E450" s="350" t="s">
        <v>1306</v>
      </c>
      <c r="F450" s="350" t="s">
        <v>2205</v>
      </c>
      <c r="G450" s="350" t="s">
        <v>1249</v>
      </c>
      <c r="H450" s="350"/>
      <c r="I450" s="350" t="s">
        <v>2206</v>
      </c>
      <c r="J450" s="350" t="s">
        <v>2205</v>
      </c>
      <c r="K450" s="350" t="s">
        <v>2381</v>
      </c>
      <c r="L450" s="350" t="s">
        <v>1185</v>
      </c>
      <c r="M450" s="351">
        <v>45855</v>
      </c>
      <c r="N450" s="354">
        <v>-4821.25</v>
      </c>
    </row>
    <row r="451" spans="1:14" s="353" customFormat="1" ht="15" hidden="1" x14ac:dyDescent="0.2">
      <c r="A451" s="350">
        <v>3235</v>
      </c>
      <c r="B451" s="350">
        <v>80</v>
      </c>
      <c r="C451" s="350" t="s">
        <v>2402</v>
      </c>
      <c r="D451" s="350" t="s">
        <v>118</v>
      </c>
      <c r="E451" s="350" t="s">
        <v>1306</v>
      </c>
      <c r="F451" s="350" t="s">
        <v>2205</v>
      </c>
      <c r="G451" s="350" t="s">
        <v>1249</v>
      </c>
      <c r="H451" s="350"/>
      <c r="I451" s="350" t="s">
        <v>2206</v>
      </c>
      <c r="J451" s="350" t="s">
        <v>2205</v>
      </c>
      <c r="K451" s="350" t="s">
        <v>2381</v>
      </c>
      <c r="L451" s="350" t="s">
        <v>1185</v>
      </c>
      <c r="M451" s="351">
        <v>45855</v>
      </c>
      <c r="N451" s="354">
        <v>-6137.5</v>
      </c>
    </row>
    <row r="452" spans="1:14" s="353" customFormat="1" ht="15" hidden="1" x14ac:dyDescent="0.2">
      <c r="A452" s="350">
        <v>3238</v>
      </c>
      <c r="B452" s="350">
        <v>80</v>
      </c>
      <c r="C452" s="350" t="s">
        <v>2325</v>
      </c>
      <c r="D452" s="350" t="s">
        <v>118</v>
      </c>
      <c r="E452" s="350" t="s">
        <v>1306</v>
      </c>
      <c r="F452" s="350" t="s">
        <v>2205</v>
      </c>
      <c r="G452" s="350" t="s">
        <v>1249</v>
      </c>
      <c r="H452" s="350"/>
      <c r="I452" s="350" t="s">
        <v>2206</v>
      </c>
      <c r="J452" s="350" t="s">
        <v>2205</v>
      </c>
      <c r="K452" s="350" t="s">
        <v>2381</v>
      </c>
      <c r="L452" s="350" t="s">
        <v>1185</v>
      </c>
      <c r="M452" s="351">
        <v>45855</v>
      </c>
      <c r="N452" s="354">
        <v>-5667.25</v>
      </c>
    </row>
    <row r="453" spans="1:14" s="353" customFormat="1" ht="15" hidden="1" x14ac:dyDescent="0.2">
      <c r="A453" s="350">
        <v>3240</v>
      </c>
      <c r="B453" s="350">
        <v>80</v>
      </c>
      <c r="C453" s="350" t="s">
        <v>2255</v>
      </c>
      <c r="D453" s="350" t="s">
        <v>118</v>
      </c>
      <c r="E453" s="350" t="s">
        <v>1306</v>
      </c>
      <c r="F453" s="350" t="s">
        <v>2205</v>
      </c>
      <c r="G453" s="350" t="s">
        <v>1249</v>
      </c>
      <c r="H453" s="350"/>
      <c r="I453" s="350" t="s">
        <v>2206</v>
      </c>
      <c r="J453" s="350" t="s">
        <v>2205</v>
      </c>
      <c r="K453" s="350" t="s">
        <v>2381</v>
      </c>
      <c r="L453" s="350" t="s">
        <v>1185</v>
      </c>
      <c r="M453" s="351">
        <v>45855</v>
      </c>
      <c r="N453" s="354">
        <v>-6216.25</v>
      </c>
    </row>
    <row r="454" spans="1:14" s="353" customFormat="1" ht="15" hidden="1" x14ac:dyDescent="0.2">
      <c r="A454" s="350">
        <v>3242</v>
      </c>
      <c r="B454" s="350">
        <v>80</v>
      </c>
      <c r="C454" s="350" t="s">
        <v>2272</v>
      </c>
      <c r="D454" s="350" t="s">
        <v>118</v>
      </c>
      <c r="E454" s="350" t="s">
        <v>1306</v>
      </c>
      <c r="F454" s="350" t="s">
        <v>2205</v>
      </c>
      <c r="G454" s="350" t="s">
        <v>1249</v>
      </c>
      <c r="H454" s="350"/>
      <c r="I454" s="350" t="s">
        <v>2206</v>
      </c>
      <c r="J454" s="350" t="s">
        <v>2205</v>
      </c>
      <c r="K454" s="350" t="s">
        <v>2381</v>
      </c>
      <c r="L454" s="350" t="s">
        <v>1185</v>
      </c>
      <c r="M454" s="351">
        <v>45855</v>
      </c>
      <c r="N454" s="354">
        <v>-4798.75</v>
      </c>
    </row>
    <row r="455" spans="1:14" s="353" customFormat="1" ht="15" hidden="1" x14ac:dyDescent="0.2">
      <c r="A455" s="350">
        <v>3247</v>
      </c>
      <c r="B455" s="350">
        <v>80</v>
      </c>
      <c r="C455" s="350" t="s">
        <v>2282</v>
      </c>
      <c r="D455" s="350" t="s">
        <v>118</v>
      </c>
      <c r="E455" s="350" t="s">
        <v>1306</v>
      </c>
      <c r="F455" s="350" t="s">
        <v>2205</v>
      </c>
      <c r="G455" s="350" t="s">
        <v>1249</v>
      </c>
      <c r="H455" s="350"/>
      <c r="I455" s="350" t="s">
        <v>2206</v>
      </c>
      <c r="J455" s="350" t="s">
        <v>2205</v>
      </c>
      <c r="K455" s="350" t="s">
        <v>2381</v>
      </c>
      <c r="L455" s="350" t="s">
        <v>1185</v>
      </c>
      <c r="M455" s="351">
        <v>45855</v>
      </c>
      <c r="N455" s="354">
        <v>-8680</v>
      </c>
    </row>
    <row r="456" spans="1:14" s="353" customFormat="1" ht="15" hidden="1" x14ac:dyDescent="0.2">
      <c r="A456" s="350">
        <v>3251</v>
      </c>
      <c r="B456" s="350">
        <v>80</v>
      </c>
      <c r="C456" s="350" t="s">
        <v>2403</v>
      </c>
      <c r="D456" s="350" t="s">
        <v>118</v>
      </c>
      <c r="E456" s="350" t="s">
        <v>1306</v>
      </c>
      <c r="F456" s="350" t="s">
        <v>2205</v>
      </c>
      <c r="G456" s="350" t="s">
        <v>1249</v>
      </c>
      <c r="H456" s="350"/>
      <c r="I456" s="350" t="s">
        <v>2206</v>
      </c>
      <c r="J456" s="350" t="s">
        <v>2205</v>
      </c>
      <c r="K456" s="350" t="s">
        <v>2381</v>
      </c>
      <c r="L456" s="350" t="s">
        <v>1185</v>
      </c>
      <c r="M456" s="351">
        <v>45855</v>
      </c>
      <c r="N456" s="354">
        <v>-5060.2</v>
      </c>
    </row>
    <row r="457" spans="1:14" s="353" customFormat="1" ht="15" hidden="1" x14ac:dyDescent="0.2">
      <c r="A457" s="350">
        <v>3254</v>
      </c>
      <c r="B457" s="350">
        <v>80</v>
      </c>
      <c r="C457" s="350" t="s">
        <v>2365</v>
      </c>
      <c r="D457" s="350" t="s">
        <v>118</v>
      </c>
      <c r="E457" s="350" t="s">
        <v>1306</v>
      </c>
      <c r="F457" s="350" t="s">
        <v>2205</v>
      </c>
      <c r="G457" s="350" t="s">
        <v>1249</v>
      </c>
      <c r="H457" s="350"/>
      <c r="I457" s="350" t="s">
        <v>2206</v>
      </c>
      <c r="J457" s="350" t="s">
        <v>2205</v>
      </c>
      <c r="K457" s="350" t="s">
        <v>2381</v>
      </c>
      <c r="L457" s="350" t="s">
        <v>1185</v>
      </c>
      <c r="M457" s="351">
        <v>45855</v>
      </c>
      <c r="N457" s="354">
        <v>-7420</v>
      </c>
    </row>
    <row r="458" spans="1:14" s="353" customFormat="1" ht="15" hidden="1" x14ac:dyDescent="0.2">
      <c r="A458" s="350">
        <v>3257</v>
      </c>
      <c r="B458" s="350">
        <v>80</v>
      </c>
      <c r="C458" s="350" t="s">
        <v>2298</v>
      </c>
      <c r="D458" s="350" t="s">
        <v>118</v>
      </c>
      <c r="E458" s="350" t="s">
        <v>1306</v>
      </c>
      <c r="F458" s="350" t="s">
        <v>2205</v>
      </c>
      <c r="G458" s="350" t="s">
        <v>1249</v>
      </c>
      <c r="H458" s="350"/>
      <c r="I458" s="350" t="s">
        <v>2206</v>
      </c>
      <c r="J458" s="350" t="s">
        <v>2205</v>
      </c>
      <c r="K458" s="350" t="s">
        <v>2381</v>
      </c>
      <c r="L458" s="350" t="s">
        <v>1185</v>
      </c>
      <c r="M458" s="351">
        <v>45855</v>
      </c>
      <c r="N458" s="354">
        <v>-7397.5</v>
      </c>
    </row>
    <row r="459" spans="1:14" s="353" customFormat="1" ht="15" hidden="1" x14ac:dyDescent="0.2">
      <c r="A459" s="350">
        <v>3258</v>
      </c>
      <c r="B459" s="350">
        <v>80</v>
      </c>
      <c r="C459" s="350" t="s">
        <v>2275</v>
      </c>
      <c r="D459" s="350" t="s">
        <v>118</v>
      </c>
      <c r="E459" s="350" t="s">
        <v>1306</v>
      </c>
      <c r="F459" s="350" t="s">
        <v>2205</v>
      </c>
      <c r="G459" s="350" t="s">
        <v>1249</v>
      </c>
      <c r="H459" s="350"/>
      <c r="I459" s="350" t="s">
        <v>2206</v>
      </c>
      <c r="J459" s="350" t="s">
        <v>2205</v>
      </c>
      <c r="K459" s="350" t="s">
        <v>2381</v>
      </c>
      <c r="L459" s="350" t="s">
        <v>1185</v>
      </c>
      <c r="M459" s="351">
        <v>45855</v>
      </c>
      <c r="N459" s="354">
        <v>-8716</v>
      </c>
    </row>
    <row r="460" spans="1:14" s="353" customFormat="1" ht="15" hidden="1" x14ac:dyDescent="0.2">
      <c r="A460" s="350">
        <v>3260</v>
      </c>
      <c r="B460" s="350">
        <v>80</v>
      </c>
      <c r="C460" s="350" t="s">
        <v>2299</v>
      </c>
      <c r="D460" s="350" t="s">
        <v>118</v>
      </c>
      <c r="E460" s="350" t="s">
        <v>1306</v>
      </c>
      <c r="F460" s="350" t="s">
        <v>2205</v>
      </c>
      <c r="G460" s="350" t="s">
        <v>1249</v>
      </c>
      <c r="H460" s="350"/>
      <c r="I460" s="350" t="s">
        <v>2206</v>
      </c>
      <c r="J460" s="350" t="s">
        <v>2205</v>
      </c>
      <c r="K460" s="350" t="s">
        <v>2381</v>
      </c>
      <c r="L460" s="350" t="s">
        <v>1185</v>
      </c>
      <c r="M460" s="351">
        <v>45855</v>
      </c>
      <c r="N460" s="354">
        <v>-5597.5</v>
      </c>
    </row>
    <row r="461" spans="1:14" s="353" customFormat="1" ht="15" hidden="1" x14ac:dyDescent="0.2">
      <c r="A461" s="350">
        <v>3262</v>
      </c>
      <c r="B461" s="350">
        <v>80</v>
      </c>
      <c r="C461" s="350" t="s">
        <v>1308</v>
      </c>
      <c r="D461" s="350" t="s">
        <v>118</v>
      </c>
      <c r="E461" s="350" t="s">
        <v>1306</v>
      </c>
      <c r="F461" s="350" t="s">
        <v>2205</v>
      </c>
      <c r="G461" s="350" t="s">
        <v>1249</v>
      </c>
      <c r="H461" s="350"/>
      <c r="I461" s="350" t="s">
        <v>2206</v>
      </c>
      <c r="J461" s="350" t="s">
        <v>2205</v>
      </c>
      <c r="K461" s="350" t="s">
        <v>2381</v>
      </c>
      <c r="L461" s="350" t="s">
        <v>1185</v>
      </c>
      <c r="M461" s="351">
        <v>45855</v>
      </c>
      <c r="N461" s="354">
        <v>-7813.75</v>
      </c>
    </row>
    <row r="462" spans="1:14" s="353" customFormat="1" ht="15" hidden="1" x14ac:dyDescent="0.2">
      <c r="A462" s="350">
        <v>3861</v>
      </c>
      <c r="B462" s="350">
        <v>80</v>
      </c>
      <c r="C462" s="350" t="s">
        <v>2263</v>
      </c>
      <c r="D462" s="350" t="s">
        <v>118</v>
      </c>
      <c r="E462" s="350" t="s">
        <v>1306</v>
      </c>
      <c r="F462" s="350" t="s">
        <v>2205</v>
      </c>
      <c r="G462" s="350" t="s">
        <v>1249</v>
      </c>
      <c r="H462" s="350"/>
      <c r="I462" s="350" t="s">
        <v>2206</v>
      </c>
      <c r="J462" s="350" t="s">
        <v>2205</v>
      </c>
      <c r="K462" s="350" t="s">
        <v>2381</v>
      </c>
      <c r="L462" s="350" t="s">
        <v>1185</v>
      </c>
      <c r="M462" s="351">
        <v>45855</v>
      </c>
      <c r="N462" s="354">
        <v>-8666.5</v>
      </c>
    </row>
    <row r="463" spans="1:14" s="353" customFormat="1" ht="15" hidden="1" x14ac:dyDescent="0.2">
      <c r="A463" s="350">
        <v>4041</v>
      </c>
      <c r="B463" s="350">
        <v>80</v>
      </c>
      <c r="C463" s="350" t="s">
        <v>2362</v>
      </c>
      <c r="D463" s="350" t="s">
        <v>118</v>
      </c>
      <c r="E463" s="350" t="s">
        <v>1306</v>
      </c>
      <c r="F463" s="350" t="s">
        <v>2205</v>
      </c>
      <c r="G463" s="350" t="s">
        <v>1249</v>
      </c>
      <c r="H463" s="350"/>
      <c r="I463" s="350" t="s">
        <v>2206</v>
      </c>
      <c r="J463" s="350" t="s">
        <v>2205</v>
      </c>
      <c r="K463" s="350" t="s">
        <v>2381</v>
      </c>
      <c r="L463" s="350" t="s">
        <v>1185</v>
      </c>
      <c r="M463" s="351">
        <v>45855</v>
      </c>
      <c r="N463" s="354">
        <v>-15919.38</v>
      </c>
    </row>
    <row r="464" spans="1:14" s="353" customFormat="1" ht="15" hidden="1" x14ac:dyDescent="0.2">
      <c r="A464" s="350">
        <v>7002</v>
      </c>
      <c r="B464" s="350">
        <v>80</v>
      </c>
      <c r="C464" s="350" t="s">
        <v>2368</v>
      </c>
      <c r="D464" s="350" t="s">
        <v>118</v>
      </c>
      <c r="E464" s="350" t="s">
        <v>1306</v>
      </c>
      <c r="F464" s="350" t="s">
        <v>2205</v>
      </c>
      <c r="G464" s="350" t="s">
        <v>1249</v>
      </c>
      <c r="H464" s="350"/>
      <c r="I464" s="350" t="s">
        <v>2206</v>
      </c>
      <c r="J464" s="350" t="s">
        <v>2205</v>
      </c>
      <c r="K464" s="350" t="s">
        <v>2381</v>
      </c>
      <c r="L464" s="350" t="s">
        <v>1185</v>
      </c>
      <c r="M464" s="351">
        <v>45855</v>
      </c>
      <c r="N464" s="354">
        <v>-8455</v>
      </c>
    </row>
    <row r="465" spans="1:15" s="353" customFormat="1" ht="15" hidden="1" x14ac:dyDescent="0.2">
      <c r="A465" s="350">
        <v>7010</v>
      </c>
      <c r="B465" s="350">
        <v>80</v>
      </c>
      <c r="C465" s="350" t="s">
        <v>2259</v>
      </c>
      <c r="D465" s="350" t="s">
        <v>118</v>
      </c>
      <c r="E465" s="350" t="s">
        <v>1306</v>
      </c>
      <c r="F465" s="350" t="s">
        <v>2205</v>
      </c>
      <c r="G465" s="350" t="s">
        <v>1249</v>
      </c>
      <c r="H465" s="350"/>
      <c r="I465" s="350" t="s">
        <v>2206</v>
      </c>
      <c r="J465" s="350" t="s">
        <v>2205</v>
      </c>
      <c r="K465" s="350" t="s">
        <v>2381</v>
      </c>
      <c r="L465" s="350" t="s">
        <v>1185</v>
      </c>
      <c r="M465" s="351">
        <v>45855</v>
      </c>
      <c r="N465" s="354">
        <v>-9983.8799999999992</v>
      </c>
    </row>
    <row r="466" spans="1:15" s="353" customFormat="1" ht="15" hidden="1" x14ac:dyDescent="0.2">
      <c r="A466" s="350">
        <v>7011</v>
      </c>
      <c r="B466" s="350">
        <v>80</v>
      </c>
      <c r="C466" s="350" t="s">
        <v>2286</v>
      </c>
      <c r="D466" s="350" t="s">
        <v>118</v>
      </c>
      <c r="E466" s="350" t="s">
        <v>1306</v>
      </c>
      <c r="F466" s="350" t="s">
        <v>2205</v>
      </c>
      <c r="G466" s="350" t="s">
        <v>1249</v>
      </c>
      <c r="H466" s="350"/>
      <c r="I466" s="350" t="s">
        <v>2206</v>
      </c>
      <c r="J466" s="350" t="s">
        <v>2205</v>
      </c>
      <c r="K466" s="350" t="s">
        <v>2381</v>
      </c>
      <c r="L466" s="350" t="s">
        <v>1185</v>
      </c>
      <c r="M466" s="351">
        <v>45855</v>
      </c>
      <c r="N466" s="354">
        <v>-9670</v>
      </c>
    </row>
    <row r="467" spans="1:15" s="353" customFormat="1" ht="15" hidden="1" x14ac:dyDescent="0.2">
      <c r="A467" s="350">
        <v>7017</v>
      </c>
      <c r="B467" s="350">
        <v>80</v>
      </c>
      <c r="C467" s="350" t="s">
        <v>2404</v>
      </c>
      <c r="D467" s="350" t="s">
        <v>118</v>
      </c>
      <c r="E467" s="350" t="s">
        <v>1306</v>
      </c>
      <c r="F467" s="350" t="s">
        <v>2205</v>
      </c>
      <c r="G467" s="350" t="s">
        <v>1249</v>
      </c>
      <c r="H467" s="350"/>
      <c r="I467" s="350" t="s">
        <v>2206</v>
      </c>
      <c r="J467" s="350" t="s">
        <v>2205</v>
      </c>
      <c r="K467" s="350" t="s">
        <v>2381</v>
      </c>
      <c r="L467" s="350" t="s">
        <v>1185</v>
      </c>
      <c r="M467" s="351">
        <v>45855</v>
      </c>
      <c r="N467" s="354">
        <v>-4000</v>
      </c>
    </row>
    <row r="468" spans="1:15" s="353" customFormat="1" ht="15" hidden="1" x14ac:dyDescent="0.2">
      <c r="A468" s="350">
        <v>2587</v>
      </c>
      <c r="B468" s="350">
        <v>80</v>
      </c>
      <c r="C468" s="350" t="s">
        <v>2289</v>
      </c>
      <c r="D468" s="350" t="s">
        <v>118</v>
      </c>
      <c r="E468" s="350" t="s">
        <v>1306</v>
      </c>
      <c r="F468" s="350" t="s">
        <v>2207</v>
      </c>
      <c r="G468" s="350" t="s">
        <v>1288</v>
      </c>
      <c r="H468" s="350"/>
      <c r="I468" s="350" t="s">
        <v>2208</v>
      </c>
      <c r="J468" s="350" t="s">
        <v>2207</v>
      </c>
      <c r="K468" s="350" t="s">
        <v>2405</v>
      </c>
      <c r="L468" s="350" t="s">
        <v>1185</v>
      </c>
      <c r="M468" s="351">
        <v>45910</v>
      </c>
      <c r="N468" s="354">
        <v>-86872</v>
      </c>
      <c r="O468" s="353" t="s">
        <v>2209</v>
      </c>
    </row>
    <row r="469" spans="1:15" s="353" customFormat="1" ht="15" hidden="1" x14ac:dyDescent="0.2">
      <c r="A469" s="350">
        <v>3258</v>
      </c>
      <c r="B469" s="350">
        <v>80</v>
      </c>
      <c r="C469" s="350" t="s">
        <v>2275</v>
      </c>
      <c r="D469" s="350" t="s">
        <v>118</v>
      </c>
      <c r="E469" s="350" t="s">
        <v>1306</v>
      </c>
      <c r="F469" s="350" t="s">
        <v>2210</v>
      </c>
      <c r="G469" s="350" t="s">
        <v>1249</v>
      </c>
      <c r="H469" s="350"/>
      <c r="I469" s="350" t="s">
        <v>1356</v>
      </c>
      <c r="J469" s="350" t="s">
        <v>2210</v>
      </c>
      <c r="K469" s="350" t="s">
        <v>2406</v>
      </c>
      <c r="L469" s="350" t="s">
        <v>1185</v>
      </c>
      <c r="M469" s="351">
        <v>45939</v>
      </c>
      <c r="N469" s="354">
        <v>-59597.05</v>
      </c>
      <c r="O469" s="353" t="s">
        <v>1360</v>
      </c>
    </row>
    <row r="470" spans="1:15" s="353" customFormat="1" ht="15" x14ac:dyDescent="0.2">
      <c r="A470" s="350">
        <v>3833</v>
      </c>
      <c r="B470" s="350">
        <v>10</v>
      </c>
      <c r="C470" s="350" t="s">
        <v>2309</v>
      </c>
      <c r="D470" s="350" t="s">
        <v>118</v>
      </c>
      <c r="E470" s="350" t="s">
        <v>1306</v>
      </c>
      <c r="F470" s="350" t="s">
        <v>2211</v>
      </c>
      <c r="G470" s="350" t="s">
        <v>1249</v>
      </c>
      <c r="H470" s="350"/>
      <c r="I470" s="350" t="s">
        <v>1356</v>
      </c>
      <c r="J470" s="350" t="s">
        <v>2211</v>
      </c>
      <c r="K470" s="350" t="s">
        <v>2407</v>
      </c>
      <c r="L470" s="350" t="s">
        <v>1185</v>
      </c>
      <c r="M470" s="351">
        <v>45939</v>
      </c>
      <c r="N470" s="354">
        <v>-14560</v>
      </c>
      <c r="O470" s="353" t="s">
        <v>1360</v>
      </c>
    </row>
    <row r="471" spans="1:15" s="353" customFormat="1" ht="15" hidden="1" x14ac:dyDescent="0.2">
      <c r="A471" s="350">
        <v>2354</v>
      </c>
      <c r="B471" s="350">
        <v>80</v>
      </c>
      <c r="C471" s="350" t="s">
        <v>2248</v>
      </c>
      <c r="D471" s="350" t="s">
        <v>118</v>
      </c>
      <c r="E471" s="350" t="s">
        <v>1306</v>
      </c>
      <c r="F471" s="350" t="s">
        <v>2212</v>
      </c>
      <c r="G471" s="350" t="s">
        <v>1249</v>
      </c>
      <c r="H471" s="350"/>
      <c r="I471" s="350" t="s">
        <v>1356</v>
      </c>
      <c r="J471" s="350" t="s">
        <v>2212</v>
      </c>
      <c r="K471" s="350" t="s">
        <v>2408</v>
      </c>
      <c r="L471" s="350" t="s">
        <v>1185</v>
      </c>
      <c r="M471" s="351">
        <v>45975</v>
      </c>
      <c r="N471" s="354">
        <v>-69961.509999999995</v>
      </c>
      <c r="O471" s="353" t="s">
        <v>1360</v>
      </c>
    </row>
    <row r="472" spans="1:15" s="353" customFormat="1" ht="15" hidden="1" x14ac:dyDescent="0.2">
      <c r="A472" s="350">
        <v>3064</v>
      </c>
      <c r="B472" s="350">
        <v>60</v>
      </c>
      <c r="C472" s="350" t="s">
        <v>2377</v>
      </c>
      <c r="D472" s="350" t="s">
        <v>118</v>
      </c>
      <c r="E472" s="350" t="s">
        <v>1306</v>
      </c>
      <c r="F472" s="350" t="s">
        <v>1739</v>
      </c>
      <c r="G472" s="350" t="s">
        <v>1249</v>
      </c>
      <c r="H472" s="350"/>
      <c r="I472" s="350" t="s">
        <v>1741</v>
      </c>
      <c r="J472" s="350" t="s">
        <v>1739</v>
      </c>
      <c r="K472" s="350" t="s">
        <v>2312</v>
      </c>
      <c r="L472" s="350" t="s">
        <v>1185</v>
      </c>
      <c r="M472" s="351">
        <v>45989</v>
      </c>
      <c r="N472" s="354">
        <v>-5515</v>
      </c>
    </row>
    <row r="473" spans="1:15" s="353" customFormat="1" ht="15" hidden="1" x14ac:dyDescent="0.2">
      <c r="A473" s="350">
        <v>3064</v>
      </c>
      <c r="B473" s="350">
        <v>60</v>
      </c>
      <c r="C473" s="350" t="s">
        <v>2377</v>
      </c>
      <c r="D473" s="350" t="s">
        <v>118</v>
      </c>
      <c r="E473" s="350" t="s">
        <v>1306</v>
      </c>
      <c r="F473" s="350" t="s">
        <v>1739</v>
      </c>
      <c r="G473" s="350" t="s">
        <v>1249</v>
      </c>
      <c r="H473" s="350"/>
      <c r="I473" s="350" t="s">
        <v>1741</v>
      </c>
      <c r="J473" s="350" t="s">
        <v>1739</v>
      </c>
      <c r="K473" s="350" t="s">
        <v>2312</v>
      </c>
      <c r="L473" s="350" t="s">
        <v>1185</v>
      </c>
      <c r="M473" s="351">
        <v>45989</v>
      </c>
      <c r="N473" s="354">
        <v>-5725.8</v>
      </c>
    </row>
    <row r="474" spans="1:15" s="353" customFormat="1" ht="15" hidden="1" x14ac:dyDescent="0.2">
      <c r="A474" s="350">
        <v>3064</v>
      </c>
      <c r="B474" s="350">
        <v>60</v>
      </c>
      <c r="C474" s="350" t="s">
        <v>2377</v>
      </c>
      <c r="D474" s="350" t="s">
        <v>118</v>
      </c>
      <c r="E474" s="350" t="s">
        <v>1306</v>
      </c>
      <c r="F474" s="350" t="s">
        <v>1896</v>
      </c>
      <c r="G474" s="350" t="s">
        <v>1249</v>
      </c>
      <c r="H474" s="350"/>
      <c r="I474" s="350" t="s">
        <v>1897</v>
      </c>
      <c r="J474" s="350" t="s">
        <v>1896</v>
      </c>
      <c r="K474" s="350" t="s">
        <v>2335</v>
      </c>
      <c r="L474" s="350" t="s">
        <v>1185</v>
      </c>
      <c r="M474" s="351">
        <v>46084</v>
      </c>
      <c r="N474" s="352">
        <v>0.8</v>
      </c>
    </row>
    <row r="475" spans="1:15" s="353" customFormat="1" ht="15" hidden="1" x14ac:dyDescent="0.2">
      <c r="A475" s="350">
        <v>2587</v>
      </c>
      <c r="B475" s="350">
        <v>80</v>
      </c>
      <c r="C475" s="350" t="s">
        <v>2289</v>
      </c>
      <c r="D475" s="350" t="s">
        <v>120</v>
      </c>
      <c r="E475" s="350" t="s">
        <v>1307</v>
      </c>
      <c r="F475" s="350" t="s">
        <v>2213</v>
      </c>
      <c r="G475" s="350" t="s">
        <v>1249</v>
      </c>
      <c r="H475" s="350"/>
      <c r="I475" s="350" t="s">
        <v>2214</v>
      </c>
      <c r="J475" s="350" t="s">
        <v>2213</v>
      </c>
      <c r="K475" s="350" t="s">
        <v>2409</v>
      </c>
      <c r="L475" s="350" t="s">
        <v>1185</v>
      </c>
      <c r="M475" s="351">
        <v>45775</v>
      </c>
      <c r="N475" s="354">
        <v>-6708.6</v>
      </c>
    </row>
    <row r="476" spans="1:15" s="353" customFormat="1" ht="15" hidden="1" x14ac:dyDescent="0.2">
      <c r="A476" s="350">
        <v>3180</v>
      </c>
      <c r="B476" s="350">
        <v>80</v>
      </c>
      <c r="C476" s="350" t="s">
        <v>2378</v>
      </c>
      <c r="D476" s="350" t="s">
        <v>120</v>
      </c>
      <c r="E476" s="350" t="s">
        <v>1307</v>
      </c>
      <c r="F476" s="350" t="s">
        <v>2215</v>
      </c>
      <c r="G476" s="350" t="s">
        <v>1249</v>
      </c>
      <c r="H476" s="350"/>
      <c r="I476" s="350" t="s">
        <v>2216</v>
      </c>
      <c r="J476" s="350" t="s">
        <v>2215</v>
      </c>
      <c r="K476" s="350" t="s">
        <v>2379</v>
      </c>
      <c r="L476" s="350" t="s">
        <v>1185</v>
      </c>
      <c r="M476" s="351">
        <v>45842</v>
      </c>
      <c r="N476" s="354">
        <v>-12469.79</v>
      </c>
    </row>
    <row r="477" spans="1:15" s="353" customFormat="1" ht="15" hidden="1" x14ac:dyDescent="0.2">
      <c r="A477" s="350">
        <v>2587</v>
      </c>
      <c r="B477" s="350">
        <v>80</v>
      </c>
      <c r="C477" s="350" t="s">
        <v>2289</v>
      </c>
      <c r="D477" s="350" t="s">
        <v>120</v>
      </c>
      <c r="E477" s="350" t="s">
        <v>1307</v>
      </c>
      <c r="F477" s="350" t="s">
        <v>2217</v>
      </c>
      <c r="G477" s="350" t="s">
        <v>1249</v>
      </c>
      <c r="H477" s="350"/>
      <c r="I477" s="350" t="s">
        <v>2218</v>
      </c>
      <c r="J477" s="350" t="s">
        <v>2217</v>
      </c>
      <c r="K477" s="350" t="s">
        <v>2410</v>
      </c>
      <c r="L477" s="350" t="s">
        <v>1185</v>
      </c>
      <c r="M477" s="351">
        <v>45842</v>
      </c>
      <c r="N477" s="352">
        <v>2386</v>
      </c>
    </row>
    <row r="478" spans="1:15" s="353" customFormat="1" ht="15" hidden="1" x14ac:dyDescent="0.2">
      <c r="A478" s="350">
        <v>3240</v>
      </c>
      <c r="B478" s="350">
        <v>80</v>
      </c>
      <c r="C478" s="350" t="s">
        <v>2255</v>
      </c>
      <c r="D478" s="350" t="s">
        <v>120</v>
      </c>
      <c r="E478" s="350" t="s">
        <v>1307</v>
      </c>
      <c r="F478" s="350" t="s">
        <v>2219</v>
      </c>
      <c r="G478" s="350" t="s">
        <v>1249</v>
      </c>
      <c r="H478" s="350"/>
      <c r="I478" s="350" t="s">
        <v>2220</v>
      </c>
      <c r="J478" s="350" t="s">
        <v>2219</v>
      </c>
      <c r="K478" s="350" t="s">
        <v>2411</v>
      </c>
      <c r="L478" s="350" t="s">
        <v>1185</v>
      </c>
      <c r="M478" s="351">
        <v>45936</v>
      </c>
      <c r="N478" s="354">
        <v>-5005.3</v>
      </c>
    </row>
    <row r="479" spans="1:15" s="353" customFormat="1" ht="15" hidden="1" x14ac:dyDescent="0.2">
      <c r="A479" s="350">
        <v>3242</v>
      </c>
      <c r="B479" s="350">
        <v>80</v>
      </c>
      <c r="C479" s="350" t="s">
        <v>2272</v>
      </c>
      <c r="D479" s="350" t="s">
        <v>120</v>
      </c>
      <c r="E479" s="350" t="s">
        <v>1307</v>
      </c>
      <c r="F479" s="350" t="s">
        <v>2221</v>
      </c>
      <c r="G479" s="350" t="s">
        <v>1249</v>
      </c>
      <c r="H479" s="350"/>
      <c r="I479" s="350" t="s">
        <v>2222</v>
      </c>
      <c r="J479" s="350" t="s">
        <v>2221</v>
      </c>
      <c r="K479" s="350" t="s">
        <v>2412</v>
      </c>
      <c r="L479" s="350" t="s">
        <v>1185</v>
      </c>
      <c r="M479" s="351">
        <v>45965</v>
      </c>
      <c r="N479" s="354">
        <v>-3000</v>
      </c>
    </row>
    <row r="480" spans="1:15" s="353" customFormat="1" ht="15" hidden="1" x14ac:dyDescent="0.2">
      <c r="A480" s="350">
        <v>2506</v>
      </c>
      <c r="B480" s="350">
        <v>80</v>
      </c>
      <c r="C480" s="350" t="s">
        <v>2277</v>
      </c>
      <c r="D480" s="350" t="s">
        <v>120</v>
      </c>
      <c r="E480" s="350" t="s">
        <v>1307</v>
      </c>
      <c r="F480" s="350" t="s">
        <v>2223</v>
      </c>
      <c r="G480" s="350" t="s">
        <v>1249</v>
      </c>
      <c r="H480" s="350"/>
      <c r="I480" s="350" t="s">
        <v>2224</v>
      </c>
      <c r="J480" s="350" t="s">
        <v>2223</v>
      </c>
      <c r="K480" s="350" t="s">
        <v>2225</v>
      </c>
      <c r="L480" s="350" t="s">
        <v>1185</v>
      </c>
      <c r="M480" s="351">
        <v>45999</v>
      </c>
      <c r="N480" s="354">
        <v>-41400</v>
      </c>
    </row>
    <row r="481" spans="1:15" s="353" customFormat="1" ht="15" hidden="1" x14ac:dyDescent="0.2">
      <c r="A481" s="350">
        <v>2506</v>
      </c>
      <c r="B481" s="350">
        <v>80</v>
      </c>
      <c r="C481" s="350" t="s">
        <v>2277</v>
      </c>
      <c r="D481" s="350" t="s">
        <v>120</v>
      </c>
      <c r="E481" s="350" t="s">
        <v>1307</v>
      </c>
      <c r="F481" s="350" t="s">
        <v>2226</v>
      </c>
      <c r="G481" s="350" t="s">
        <v>1249</v>
      </c>
      <c r="H481" s="350"/>
      <c r="I481" s="350" t="s">
        <v>2227</v>
      </c>
      <c r="J481" s="350" t="s">
        <v>2226</v>
      </c>
      <c r="K481" s="350" t="s">
        <v>2413</v>
      </c>
      <c r="L481" s="350" t="s">
        <v>1185</v>
      </c>
      <c r="M481" s="351">
        <v>46048</v>
      </c>
      <c r="N481" s="354">
        <v>-500</v>
      </c>
    </row>
    <row r="482" spans="1:15" s="353" customFormat="1" ht="15" hidden="1" x14ac:dyDescent="0.2">
      <c r="A482" s="350">
        <v>2506</v>
      </c>
      <c r="B482" s="350">
        <v>80</v>
      </c>
      <c r="C482" s="350" t="s">
        <v>2277</v>
      </c>
      <c r="D482" s="350" t="s">
        <v>120</v>
      </c>
      <c r="E482" s="350" t="s">
        <v>1307</v>
      </c>
      <c r="F482" s="350" t="s">
        <v>2226</v>
      </c>
      <c r="G482" s="350" t="s">
        <v>1249</v>
      </c>
      <c r="H482" s="350"/>
      <c r="I482" s="350" t="s">
        <v>2228</v>
      </c>
      <c r="J482" s="350" t="s">
        <v>2226</v>
      </c>
      <c r="K482" s="350" t="s">
        <v>2413</v>
      </c>
      <c r="L482" s="350" t="s">
        <v>1185</v>
      </c>
      <c r="M482" s="351">
        <v>46048</v>
      </c>
      <c r="N482" s="354">
        <v>-2500</v>
      </c>
    </row>
    <row r="483" spans="1:15" s="353" customFormat="1" ht="15" hidden="1" x14ac:dyDescent="0.2">
      <c r="A483" s="350">
        <v>2506</v>
      </c>
      <c r="B483" s="350">
        <v>80</v>
      </c>
      <c r="C483" s="350" t="s">
        <v>2277</v>
      </c>
      <c r="D483" s="350" t="s">
        <v>120</v>
      </c>
      <c r="E483" s="350" t="s">
        <v>1307</v>
      </c>
      <c r="F483" s="350" t="s">
        <v>2226</v>
      </c>
      <c r="G483" s="350" t="s">
        <v>1249</v>
      </c>
      <c r="H483" s="350"/>
      <c r="I483" s="350" t="s">
        <v>2229</v>
      </c>
      <c r="J483" s="350" t="s">
        <v>2226</v>
      </c>
      <c r="K483" s="350" t="s">
        <v>2413</v>
      </c>
      <c r="L483" s="350" t="s">
        <v>1185</v>
      </c>
      <c r="M483" s="351">
        <v>46048</v>
      </c>
      <c r="N483" s="354">
        <v>-303</v>
      </c>
    </row>
    <row r="484" spans="1:15" s="353" customFormat="1" ht="15" hidden="1" x14ac:dyDescent="0.2">
      <c r="A484" s="350">
        <v>2506</v>
      </c>
      <c r="B484" s="350">
        <v>80</v>
      </c>
      <c r="C484" s="350" t="s">
        <v>2277</v>
      </c>
      <c r="D484" s="350" t="s">
        <v>120</v>
      </c>
      <c r="E484" s="350" t="s">
        <v>1307</v>
      </c>
      <c r="F484" s="350" t="s">
        <v>2226</v>
      </c>
      <c r="G484" s="350" t="s">
        <v>1249</v>
      </c>
      <c r="H484" s="350"/>
      <c r="I484" s="350" t="s">
        <v>2230</v>
      </c>
      <c r="J484" s="350" t="s">
        <v>2226</v>
      </c>
      <c r="K484" s="350" t="s">
        <v>2413</v>
      </c>
      <c r="L484" s="350" t="s">
        <v>1185</v>
      </c>
      <c r="M484" s="351">
        <v>46048</v>
      </c>
      <c r="N484" s="354">
        <v>-1326.27</v>
      </c>
    </row>
    <row r="485" spans="1:15" s="353" customFormat="1" ht="15" hidden="1" x14ac:dyDescent="0.2">
      <c r="A485" s="350">
        <v>2506</v>
      </c>
      <c r="B485" s="350">
        <v>80</v>
      </c>
      <c r="C485" s="350" t="s">
        <v>2277</v>
      </c>
      <c r="D485" s="350" t="s">
        <v>120</v>
      </c>
      <c r="E485" s="350" t="s">
        <v>1307</v>
      </c>
      <c r="F485" s="350" t="s">
        <v>2231</v>
      </c>
      <c r="G485" s="350" t="s">
        <v>1249</v>
      </c>
      <c r="H485" s="350"/>
      <c r="I485" s="350" t="s">
        <v>2232</v>
      </c>
      <c r="J485" s="350" t="s">
        <v>2231</v>
      </c>
      <c r="K485" s="350" t="s">
        <v>2233</v>
      </c>
      <c r="L485" s="350" t="s">
        <v>1185</v>
      </c>
      <c r="M485" s="351">
        <v>46055</v>
      </c>
      <c r="N485" s="354">
        <v>-20000</v>
      </c>
    </row>
    <row r="486" spans="1:15" s="353" customFormat="1" ht="15" hidden="1" x14ac:dyDescent="0.2">
      <c r="A486" s="350">
        <v>2506</v>
      </c>
      <c r="B486" s="350">
        <v>80</v>
      </c>
      <c r="C486" s="350" t="s">
        <v>2277</v>
      </c>
      <c r="D486" s="350" t="s">
        <v>120</v>
      </c>
      <c r="E486" s="350" t="s">
        <v>1307</v>
      </c>
      <c r="F486" s="350" t="s">
        <v>2231</v>
      </c>
      <c r="G486" s="350" t="s">
        <v>1249</v>
      </c>
      <c r="H486" s="350"/>
      <c r="I486" s="350" t="s">
        <v>2224</v>
      </c>
      <c r="J486" s="350" t="s">
        <v>2231</v>
      </c>
      <c r="K486" s="350" t="s">
        <v>2233</v>
      </c>
      <c r="L486" s="350" t="s">
        <v>1185</v>
      </c>
      <c r="M486" s="351">
        <v>46055</v>
      </c>
      <c r="N486" s="354">
        <v>-18970.919999999998</v>
      </c>
    </row>
    <row r="487" spans="1:15" s="353" customFormat="1" ht="15" hidden="1" x14ac:dyDescent="0.2">
      <c r="A487" s="350">
        <v>3120</v>
      </c>
      <c r="B487" s="350">
        <v>80</v>
      </c>
      <c r="C487" s="350" t="s">
        <v>2274</v>
      </c>
      <c r="D487" s="350" t="s">
        <v>120</v>
      </c>
      <c r="E487" s="350" t="s">
        <v>1307</v>
      </c>
      <c r="F487" s="350" t="s">
        <v>2234</v>
      </c>
      <c r="G487" s="350" t="s">
        <v>1249</v>
      </c>
      <c r="H487" s="350"/>
      <c r="I487" s="350" t="s">
        <v>2235</v>
      </c>
      <c r="J487" s="350" t="s">
        <v>2234</v>
      </c>
      <c r="K487" s="350" t="s">
        <v>2414</v>
      </c>
      <c r="L487" s="350" t="s">
        <v>1185</v>
      </c>
      <c r="M487" s="351">
        <v>46064</v>
      </c>
      <c r="N487" s="354">
        <v>-25000</v>
      </c>
    </row>
    <row r="488" spans="1:15" s="353" customFormat="1" ht="15" hidden="1" x14ac:dyDescent="0.2">
      <c r="A488" s="350">
        <v>3145</v>
      </c>
      <c r="B488" s="350">
        <v>80</v>
      </c>
      <c r="C488" s="350" t="s">
        <v>2257</v>
      </c>
      <c r="D488" s="350" t="s">
        <v>122</v>
      </c>
      <c r="E488" s="350" t="s">
        <v>1361</v>
      </c>
      <c r="F488" s="350" t="s">
        <v>2236</v>
      </c>
      <c r="G488" s="350" t="s">
        <v>1249</v>
      </c>
      <c r="H488" s="350"/>
      <c r="I488" s="350" t="s">
        <v>2237</v>
      </c>
      <c r="J488" s="350" t="s">
        <v>2236</v>
      </c>
      <c r="K488" s="350" t="s">
        <v>2237</v>
      </c>
      <c r="L488" s="350" t="s">
        <v>1185</v>
      </c>
      <c r="M488" s="351">
        <v>45950</v>
      </c>
      <c r="N488" s="354">
        <v>-79099</v>
      </c>
    </row>
    <row r="489" spans="1:15" s="353" customFormat="1" ht="15" hidden="1" x14ac:dyDescent="0.2">
      <c r="A489" s="350">
        <v>7010</v>
      </c>
      <c r="B489" s="350">
        <v>80</v>
      </c>
      <c r="C489" s="350" t="s">
        <v>2259</v>
      </c>
      <c r="D489" s="350" t="s">
        <v>122</v>
      </c>
      <c r="E489" s="350" t="s">
        <v>1361</v>
      </c>
      <c r="F489" s="350" t="s">
        <v>2238</v>
      </c>
      <c r="G489" s="350" t="s">
        <v>1249</v>
      </c>
      <c r="H489" s="350"/>
      <c r="I489" s="350" t="s">
        <v>2239</v>
      </c>
      <c r="J489" s="350" t="s">
        <v>2238</v>
      </c>
      <c r="K489" s="350" t="s">
        <v>2415</v>
      </c>
      <c r="L489" s="350" t="s">
        <v>1185</v>
      </c>
      <c r="M489" s="351">
        <v>46050</v>
      </c>
      <c r="N489" s="354">
        <v>-4161.34</v>
      </c>
    </row>
    <row r="490" spans="1:15" s="353" customFormat="1" ht="15" hidden="1" x14ac:dyDescent="0.2">
      <c r="A490" s="350">
        <v>2058</v>
      </c>
      <c r="B490" s="350">
        <v>80</v>
      </c>
      <c r="C490" s="350" t="s">
        <v>2283</v>
      </c>
      <c r="D490" s="350" t="s">
        <v>122</v>
      </c>
      <c r="E490" s="350" t="s">
        <v>1361</v>
      </c>
      <c r="F490" s="350" t="s">
        <v>2240</v>
      </c>
      <c r="G490" s="350" t="s">
        <v>1249</v>
      </c>
      <c r="H490" s="350"/>
      <c r="I490" s="350" t="s">
        <v>2241</v>
      </c>
      <c r="J490" s="350" t="s">
        <v>2240</v>
      </c>
      <c r="K490" s="350" t="s">
        <v>2416</v>
      </c>
      <c r="L490" s="350" t="s">
        <v>1185</v>
      </c>
      <c r="M490" s="351">
        <v>46080</v>
      </c>
      <c r="N490" s="354">
        <v>-79.069999999999993</v>
      </c>
    </row>
    <row r="491" spans="1:15" s="353" customFormat="1" ht="15" hidden="1" x14ac:dyDescent="0.2">
      <c r="A491" s="350">
        <v>1017</v>
      </c>
      <c r="B491" s="350">
        <v>80</v>
      </c>
      <c r="C491" s="350" t="s">
        <v>2280</v>
      </c>
      <c r="D491" s="350" t="s">
        <v>122</v>
      </c>
      <c r="E491" s="350" t="s">
        <v>1361</v>
      </c>
      <c r="F491" s="350" t="s">
        <v>2242</v>
      </c>
      <c r="G491" s="350" t="s">
        <v>1249</v>
      </c>
      <c r="H491" s="350"/>
      <c r="I491" s="350" t="s">
        <v>2243</v>
      </c>
      <c r="J491" s="350" t="s">
        <v>2242</v>
      </c>
      <c r="K491" s="350" t="s">
        <v>2417</v>
      </c>
      <c r="L491" s="350" t="s">
        <v>1185</v>
      </c>
      <c r="M491" s="351">
        <v>46085</v>
      </c>
      <c r="N491" s="354">
        <v>-36381</v>
      </c>
    </row>
    <row r="492" spans="1:15" s="353" customFormat="1" ht="15" hidden="1" x14ac:dyDescent="0.2">
      <c r="A492" s="350">
        <v>2057</v>
      </c>
      <c r="B492" s="350">
        <v>80</v>
      </c>
      <c r="C492" s="350" t="s">
        <v>2268</v>
      </c>
      <c r="D492" s="350" t="s">
        <v>122</v>
      </c>
      <c r="E492" s="350" t="s">
        <v>1361</v>
      </c>
      <c r="F492" s="350" t="s">
        <v>2418</v>
      </c>
      <c r="G492" s="350" t="s">
        <v>1249</v>
      </c>
      <c r="H492" s="350"/>
      <c r="I492" s="350" t="s">
        <v>2419</v>
      </c>
      <c r="J492" s="350" t="s">
        <v>2418</v>
      </c>
      <c r="K492" s="350" t="s">
        <v>2420</v>
      </c>
      <c r="L492" s="350" t="s">
        <v>1185</v>
      </c>
      <c r="M492" s="351">
        <v>46098</v>
      </c>
      <c r="N492" s="354">
        <v>-22490</v>
      </c>
    </row>
    <row r="493" spans="1:15" s="353" customFormat="1" ht="15" hidden="1" x14ac:dyDescent="0.2">
      <c r="A493" s="350">
        <v>2510</v>
      </c>
      <c r="B493" s="350">
        <v>80</v>
      </c>
      <c r="C493" s="350" t="s">
        <v>2284</v>
      </c>
      <c r="D493" s="350" t="s">
        <v>122</v>
      </c>
      <c r="E493" s="350" t="s">
        <v>1361</v>
      </c>
      <c r="F493" s="350" t="s">
        <v>2421</v>
      </c>
      <c r="G493" s="350" t="s">
        <v>1249</v>
      </c>
      <c r="H493" s="350"/>
      <c r="I493" s="350" t="s">
        <v>2422</v>
      </c>
      <c r="J493" s="350" t="s">
        <v>2421</v>
      </c>
      <c r="K493" s="350" t="s">
        <v>2423</v>
      </c>
      <c r="L493" s="350" t="s">
        <v>1185</v>
      </c>
      <c r="M493" s="351">
        <v>46100</v>
      </c>
      <c r="N493" s="354">
        <v>-4190</v>
      </c>
    </row>
    <row r="494" spans="1:15" customFormat="1" hidden="1" x14ac:dyDescent="0.2">
      <c r="A494" s="198"/>
      <c r="B494" s="198"/>
      <c r="C494" s="198"/>
      <c r="D494" s="198"/>
      <c r="E494" s="198"/>
      <c r="F494" s="198"/>
      <c r="G494" s="198"/>
      <c r="H494" s="198"/>
      <c r="I494" s="198"/>
      <c r="J494" s="198"/>
      <c r="K494" s="198"/>
      <c r="L494" s="198"/>
      <c r="M494" s="203"/>
      <c r="N494" s="151"/>
      <c r="O494" s="203"/>
    </row>
    <row r="495" spans="1:15" customFormat="1" hidden="1" x14ac:dyDescent="0.2">
      <c r="A495" s="198"/>
      <c r="B495" s="198"/>
      <c r="C495" s="198"/>
      <c r="D495" s="198"/>
      <c r="E495" s="198"/>
      <c r="F495" s="198"/>
      <c r="G495" s="198"/>
      <c r="H495" s="198"/>
      <c r="I495" s="198"/>
      <c r="J495" s="198"/>
      <c r="K495" s="198"/>
      <c r="L495" s="198"/>
      <c r="M495" s="203"/>
      <c r="N495" s="151"/>
      <c r="O495" s="203"/>
    </row>
    <row r="496" spans="1:15" customFormat="1" hidden="1" x14ac:dyDescent="0.2">
      <c r="A496" s="198"/>
      <c r="B496" s="198"/>
      <c r="C496" s="198"/>
      <c r="D496" s="198"/>
      <c r="E496" s="198"/>
      <c r="F496" s="198"/>
      <c r="G496" s="198"/>
      <c r="H496" s="198"/>
      <c r="I496" s="198"/>
      <c r="J496" s="198"/>
      <c r="K496" s="198"/>
      <c r="L496" s="198"/>
      <c r="M496" s="203"/>
      <c r="N496" s="151"/>
      <c r="O496" s="203"/>
    </row>
    <row r="497" spans="1:15" customFormat="1" hidden="1" x14ac:dyDescent="0.2">
      <c r="A497" s="198"/>
      <c r="B497" s="198"/>
      <c r="C497" s="198"/>
      <c r="D497" s="198"/>
      <c r="E497" s="198"/>
      <c r="F497" s="198"/>
      <c r="G497" s="198"/>
      <c r="H497" s="198"/>
      <c r="I497" s="198"/>
      <c r="J497" s="198"/>
      <c r="K497" s="198"/>
      <c r="L497" s="198"/>
      <c r="M497" s="203"/>
      <c r="N497" s="151"/>
      <c r="O497" s="203"/>
    </row>
    <row r="498" spans="1:15" customFormat="1" hidden="1" x14ac:dyDescent="0.2">
      <c r="A498" s="198"/>
      <c r="B498" s="198"/>
      <c r="C498" s="198"/>
      <c r="D498" s="198"/>
      <c r="E498" s="198"/>
      <c r="F498" s="198"/>
      <c r="G498" s="198"/>
      <c r="H498" s="198"/>
      <c r="I498" s="198"/>
      <c r="J498" s="198"/>
      <c r="K498" s="198"/>
      <c r="L498" s="198"/>
      <c r="M498" s="203"/>
      <c r="N498" s="151"/>
      <c r="O498" s="203"/>
    </row>
    <row r="499" spans="1:15" customFormat="1" hidden="1" x14ac:dyDescent="0.2">
      <c r="A499" s="198"/>
      <c r="B499" s="198"/>
      <c r="C499" s="198"/>
      <c r="D499" s="198"/>
      <c r="E499" s="198"/>
      <c r="F499" s="198"/>
      <c r="G499" s="198"/>
      <c r="H499" s="198"/>
      <c r="I499" s="198"/>
      <c r="J499" s="198"/>
      <c r="K499" s="198"/>
      <c r="L499" s="198"/>
      <c r="M499" s="203"/>
      <c r="N499" s="151"/>
      <c r="O499" s="203"/>
    </row>
    <row r="500" spans="1:15" customFormat="1" hidden="1" x14ac:dyDescent="0.2">
      <c r="A500" s="198"/>
      <c r="B500" s="198"/>
      <c r="C500" s="198"/>
      <c r="D500" s="198"/>
      <c r="E500" s="198"/>
      <c r="F500" s="198"/>
      <c r="G500" s="198"/>
      <c r="H500" s="198"/>
      <c r="I500" s="198"/>
      <c r="J500" s="198"/>
      <c r="K500" s="198"/>
      <c r="L500" s="198"/>
      <c r="M500" s="203"/>
      <c r="N500" s="151"/>
      <c r="O500" s="203"/>
    </row>
    <row r="501" spans="1:15" customFormat="1" hidden="1" x14ac:dyDescent="0.2">
      <c r="A501" s="198"/>
      <c r="B501" s="198"/>
      <c r="C501" s="198"/>
      <c r="D501" s="198"/>
      <c r="E501" s="198"/>
      <c r="F501" s="198"/>
      <c r="G501" s="198"/>
      <c r="H501" s="198"/>
      <c r="I501" s="198"/>
      <c r="J501" s="198"/>
      <c r="K501" s="198"/>
      <c r="L501" s="198"/>
      <c r="M501" s="203"/>
      <c r="N501" s="151"/>
      <c r="O501" s="203"/>
    </row>
    <row r="502" spans="1:15" customFormat="1" hidden="1" x14ac:dyDescent="0.2">
      <c r="A502" s="198"/>
      <c r="B502" s="198"/>
      <c r="C502" s="198"/>
      <c r="D502" s="198"/>
      <c r="E502" s="198"/>
      <c r="F502" s="198"/>
      <c r="G502" s="198"/>
      <c r="H502" s="198"/>
      <c r="I502" s="198"/>
      <c r="J502" s="198"/>
      <c r="K502" s="198"/>
      <c r="L502" s="198"/>
      <c r="M502" s="203"/>
      <c r="N502" s="151"/>
      <c r="O502" s="203"/>
    </row>
    <row r="503" spans="1:15" customFormat="1" hidden="1" x14ac:dyDescent="0.2">
      <c r="A503" s="198"/>
      <c r="B503" s="198"/>
      <c r="C503" s="198"/>
      <c r="D503" s="198"/>
      <c r="E503" s="198"/>
      <c r="F503" s="198"/>
      <c r="G503" s="198"/>
      <c r="H503" s="198"/>
      <c r="I503" s="198"/>
      <c r="J503" s="198"/>
      <c r="K503" s="198"/>
      <c r="L503" s="198"/>
      <c r="M503" s="203"/>
      <c r="N503" s="151"/>
      <c r="O503" s="203"/>
    </row>
    <row r="504" spans="1:15" customFormat="1" hidden="1" x14ac:dyDescent="0.2">
      <c r="A504" s="198"/>
      <c r="B504" s="198"/>
      <c r="C504" s="198"/>
      <c r="D504" s="198"/>
      <c r="E504" s="198"/>
      <c r="F504" s="198"/>
      <c r="G504" s="198"/>
      <c r="H504" s="198"/>
      <c r="I504" s="198"/>
      <c r="J504" s="198"/>
      <c r="K504" s="198"/>
      <c r="L504" s="198"/>
      <c r="M504" s="203"/>
      <c r="N504" s="151"/>
      <c r="O504" s="203"/>
    </row>
    <row r="505" spans="1:15" customFormat="1" hidden="1" x14ac:dyDescent="0.2">
      <c r="A505" s="198"/>
      <c r="B505" s="198"/>
      <c r="C505" s="198"/>
      <c r="D505" s="198"/>
      <c r="E505" s="198"/>
      <c r="F505" s="198"/>
      <c r="G505" s="198"/>
      <c r="H505" s="198"/>
      <c r="I505" s="198"/>
      <c r="J505" s="198"/>
      <c r="K505" s="198"/>
      <c r="L505" s="198"/>
      <c r="M505" s="203"/>
      <c r="N505" s="151"/>
      <c r="O505" s="203"/>
    </row>
    <row r="506" spans="1:15" customFormat="1" hidden="1" x14ac:dyDescent="0.2">
      <c r="A506" s="198"/>
      <c r="B506" s="198"/>
      <c r="C506" s="198"/>
      <c r="D506" s="198"/>
      <c r="E506" s="198"/>
      <c r="F506" s="198"/>
      <c r="G506" s="198"/>
      <c r="H506" s="198"/>
      <c r="I506" s="198"/>
      <c r="J506" s="198"/>
      <c r="K506" s="198"/>
      <c r="L506" s="198"/>
      <c r="M506" s="203"/>
      <c r="N506" s="151"/>
      <c r="O506" s="203"/>
    </row>
    <row r="507" spans="1:15" customFormat="1" hidden="1" x14ac:dyDescent="0.2">
      <c r="A507" s="198"/>
      <c r="B507" s="198"/>
      <c r="C507" s="198"/>
      <c r="D507" s="198"/>
      <c r="E507" s="198"/>
      <c r="F507" s="198"/>
      <c r="G507" s="198"/>
      <c r="H507" s="198"/>
      <c r="I507" s="198"/>
      <c r="J507" s="198"/>
      <c r="K507" s="198"/>
      <c r="L507" s="198"/>
      <c r="M507" s="203"/>
      <c r="N507" s="151"/>
      <c r="O507" s="203"/>
    </row>
    <row r="508" spans="1:15" customFormat="1" hidden="1" x14ac:dyDescent="0.2">
      <c r="A508" s="198"/>
      <c r="B508" s="198"/>
      <c r="C508" s="198"/>
      <c r="D508" s="198"/>
      <c r="E508" s="198"/>
      <c r="F508" s="198"/>
      <c r="G508" s="198"/>
      <c r="H508" s="198"/>
      <c r="I508" s="198"/>
      <c r="J508" s="198"/>
      <c r="K508" s="198"/>
      <c r="L508" s="198"/>
      <c r="M508" s="203"/>
      <c r="N508" s="151"/>
      <c r="O508" s="203"/>
    </row>
    <row r="509" spans="1:15" customFormat="1" hidden="1" x14ac:dyDescent="0.2">
      <c r="A509" s="198"/>
      <c r="B509" s="198"/>
      <c r="C509" s="198"/>
      <c r="D509" s="198"/>
      <c r="E509" s="198"/>
      <c r="F509" s="198"/>
      <c r="G509" s="198"/>
      <c r="H509" s="198"/>
      <c r="I509" s="198"/>
      <c r="J509" s="198"/>
      <c r="K509" s="198"/>
      <c r="L509" s="198"/>
      <c r="M509" s="203"/>
      <c r="N509" s="151"/>
      <c r="O509" s="203"/>
    </row>
    <row r="510" spans="1:15" customFormat="1" hidden="1" x14ac:dyDescent="0.2">
      <c r="A510" s="198"/>
      <c r="B510" s="198"/>
      <c r="C510" s="198"/>
      <c r="D510" s="198"/>
      <c r="E510" s="198"/>
      <c r="F510" s="198"/>
      <c r="G510" s="198"/>
      <c r="H510" s="198"/>
      <c r="I510" s="198"/>
      <c r="J510" s="198"/>
      <c r="K510" s="198"/>
      <c r="L510" s="198"/>
      <c r="M510" s="203"/>
      <c r="N510" s="151"/>
      <c r="O510" s="203"/>
    </row>
    <row r="511" spans="1:15" customFormat="1" hidden="1" x14ac:dyDescent="0.2">
      <c r="A511" s="198"/>
      <c r="B511" s="198"/>
      <c r="C511" s="198"/>
      <c r="D511" s="198"/>
      <c r="E511" s="198"/>
      <c r="F511" s="198"/>
      <c r="G511" s="198"/>
      <c r="H511" s="198"/>
      <c r="I511" s="198"/>
      <c r="J511" s="198"/>
      <c r="K511" s="198"/>
      <c r="L511" s="198"/>
      <c r="M511" s="203"/>
      <c r="N511" s="151"/>
      <c r="O511" s="203"/>
    </row>
    <row r="512" spans="1:15" customFormat="1" hidden="1" x14ac:dyDescent="0.2">
      <c r="A512" s="198"/>
      <c r="B512" s="198"/>
      <c r="C512" s="198"/>
      <c r="D512" s="198"/>
      <c r="E512" s="198"/>
      <c r="F512" s="198"/>
      <c r="G512" s="198"/>
      <c r="H512" s="198"/>
      <c r="I512" s="198"/>
      <c r="J512" s="198"/>
      <c r="K512" s="198"/>
      <c r="L512" s="198"/>
      <c r="M512" s="203"/>
      <c r="N512" s="151"/>
      <c r="O512" s="203"/>
    </row>
    <row r="513" spans="1:15" customFormat="1" hidden="1" x14ac:dyDescent="0.2">
      <c r="A513" s="198"/>
      <c r="B513" s="198"/>
      <c r="C513" s="198"/>
      <c r="D513" s="198"/>
      <c r="E513" s="198"/>
      <c r="F513" s="198"/>
      <c r="G513" s="198"/>
      <c r="H513" s="198"/>
      <c r="I513" s="198"/>
      <c r="J513" s="198"/>
      <c r="K513" s="198"/>
      <c r="L513" s="198"/>
      <c r="M513" s="203"/>
      <c r="N513" s="151"/>
      <c r="O513" s="203"/>
    </row>
    <row r="514" spans="1:15" customFormat="1" hidden="1" x14ac:dyDescent="0.2">
      <c r="A514" s="198"/>
      <c r="B514" s="198"/>
      <c r="C514" s="198"/>
      <c r="D514" s="198"/>
      <c r="E514" s="198"/>
      <c r="F514" s="198"/>
      <c r="G514" s="198"/>
      <c r="H514" s="198"/>
      <c r="I514" s="198"/>
      <c r="J514" s="198"/>
      <c r="K514" s="198"/>
      <c r="L514" s="198"/>
      <c r="M514" s="203"/>
      <c r="N514" s="151"/>
      <c r="O514" s="203"/>
    </row>
    <row r="515" spans="1:15" customFormat="1" hidden="1" x14ac:dyDescent="0.2">
      <c r="A515" s="198"/>
      <c r="B515" s="198"/>
      <c r="C515" s="198"/>
      <c r="D515" s="198"/>
      <c r="E515" s="198"/>
      <c r="F515" s="198"/>
      <c r="G515" s="198"/>
      <c r="H515" s="198"/>
      <c r="I515" s="198"/>
      <c r="J515" s="198"/>
      <c r="K515" s="198"/>
      <c r="L515" s="198"/>
      <c r="M515" s="203"/>
      <c r="N515" s="151"/>
      <c r="O515" s="203"/>
    </row>
    <row r="516" spans="1:15" customFormat="1" hidden="1" x14ac:dyDescent="0.2">
      <c r="A516" s="198"/>
      <c r="B516" s="198"/>
      <c r="C516" s="198"/>
      <c r="D516" s="198"/>
      <c r="E516" s="198"/>
      <c r="F516" s="198"/>
      <c r="G516" s="198"/>
      <c r="H516" s="198"/>
      <c r="I516" s="198"/>
      <c r="J516" s="198"/>
      <c r="K516" s="198"/>
      <c r="L516" s="198"/>
      <c r="M516" s="203"/>
      <c r="N516" s="151"/>
      <c r="O516" s="203"/>
    </row>
    <row r="517" spans="1:15" customFormat="1" hidden="1" x14ac:dyDescent="0.2">
      <c r="A517" s="198"/>
      <c r="B517" s="198"/>
      <c r="C517" s="198"/>
      <c r="D517" s="198"/>
      <c r="E517" s="198"/>
      <c r="F517" s="198"/>
      <c r="G517" s="198"/>
      <c r="H517" s="198"/>
      <c r="I517" s="198"/>
      <c r="J517" s="198"/>
      <c r="K517" s="198"/>
      <c r="L517" s="198"/>
      <c r="M517" s="203"/>
      <c r="N517" s="151"/>
      <c r="O517" s="203"/>
    </row>
    <row r="518" spans="1:15" customFormat="1" hidden="1" x14ac:dyDescent="0.2">
      <c r="A518" s="198"/>
      <c r="B518" s="198"/>
      <c r="C518" s="198"/>
      <c r="D518" s="198"/>
      <c r="E518" s="198"/>
      <c r="F518" s="198"/>
      <c r="G518" s="198"/>
      <c r="H518" s="198"/>
      <c r="I518" s="198"/>
      <c r="J518" s="198"/>
      <c r="K518" s="198"/>
      <c r="L518" s="198"/>
      <c r="M518" s="203"/>
      <c r="N518" s="151"/>
      <c r="O518" s="203"/>
    </row>
    <row r="519" spans="1:15" customFormat="1" hidden="1" x14ac:dyDescent="0.2">
      <c r="A519" s="198"/>
      <c r="B519" s="198"/>
      <c r="C519" s="198"/>
      <c r="D519" s="198"/>
      <c r="E519" s="198"/>
      <c r="F519" s="198"/>
      <c r="G519" s="198"/>
      <c r="H519" s="198"/>
      <c r="I519" s="198"/>
      <c r="J519" s="198"/>
      <c r="K519" s="198"/>
      <c r="L519" s="198"/>
      <c r="M519" s="203"/>
      <c r="N519" s="151"/>
      <c r="O519" s="203"/>
    </row>
    <row r="520" spans="1:15" customFormat="1" hidden="1" x14ac:dyDescent="0.2">
      <c r="A520" s="198"/>
      <c r="B520" s="198"/>
      <c r="C520" s="198"/>
      <c r="D520" s="198"/>
      <c r="E520" s="198"/>
      <c r="F520" s="198"/>
      <c r="G520" s="198"/>
      <c r="H520" s="198"/>
      <c r="I520" s="198"/>
      <c r="J520" s="198"/>
      <c r="K520" s="198"/>
      <c r="L520" s="198"/>
      <c r="M520" s="203"/>
      <c r="N520" s="151"/>
      <c r="O520" s="203"/>
    </row>
    <row r="521" spans="1:15" customFormat="1" hidden="1" x14ac:dyDescent="0.2">
      <c r="A521" s="198"/>
      <c r="B521" s="198"/>
      <c r="C521" s="198"/>
      <c r="D521" s="198"/>
      <c r="E521" s="198"/>
      <c r="F521" s="198"/>
      <c r="G521" s="198"/>
      <c r="H521" s="198"/>
      <c r="I521" s="198"/>
      <c r="J521" s="198"/>
      <c r="K521" s="198"/>
      <c r="L521" s="198"/>
      <c r="M521" s="203"/>
      <c r="N521" s="151"/>
      <c r="O521" s="203"/>
    </row>
    <row r="522" spans="1:15" customFormat="1" hidden="1" x14ac:dyDescent="0.2">
      <c r="A522" s="198"/>
      <c r="B522" s="198"/>
      <c r="C522" s="198"/>
      <c r="D522" s="198"/>
      <c r="E522" s="198"/>
      <c r="F522" s="198"/>
      <c r="G522" s="198"/>
      <c r="H522" s="198"/>
      <c r="I522" s="198"/>
      <c r="J522" s="198"/>
      <c r="K522" s="198"/>
      <c r="L522" s="198"/>
      <c r="M522" s="203"/>
      <c r="N522" s="151"/>
      <c r="O522" s="203"/>
    </row>
    <row r="523" spans="1:15" customFormat="1" hidden="1" x14ac:dyDescent="0.2">
      <c r="A523" s="198"/>
      <c r="B523" s="198"/>
      <c r="C523" s="198"/>
      <c r="D523" s="198"/>
      <c r="E523" s="198"/>
      <c r="F523" s="198"/>
      <c r="G523" s="198"/>
      <c r="H523" s="198"/>
      <c r="I523" s="198"/>
      <c r="J523" s="198"/>
      <c r="K523" s="198"/>
      <c r="L523" s="198"/>
      <c r="M523" s="203"/>
      <c r="N523" s="151"/>
      <c r="O523" s="203"/>
    </row>
    <row r="524" spans="1:15" customFormat="1" hidden="1" x14ac:dyDescent="0.2">
      <c r="A524" s="198"/>
      <c r="B524" s="198"/>
      <c r="C524" s="198"/>
      <c r="D524" s="198"/>
      <c r="E524" s="198"/>
      <c r="F524" s="198"/>
      <c r="G524" s="198"/>
      <c r="H524" s="198"/>
      <c r="I524" s="198"/>
      <c r="J524" s="198"/>
      <c r="K524" s="198"/>
      <c r="L524" s="198"/>
      <c r="M524" s="203"/>
      <c r="N524" s="151"/>
      <c r="O524" s="203"/>
    </row>
    <row r="525" spans="1:15" customFormat="1" hidden="1" x14ac:dyDescent="0.2">
      <c r="A525" s="198"/>
      <c r="B525" s="198"/>
      <c r="C525" s="198"/>
      <c r="D525" s="198"/>
      <c r="E525" s="198"/>
      <c r="F525" s="198"/>
      <c r="G525" s="198"/>
      <c r="H525" s="198"/>
      <c r="I525" s="198"/>
      <c r="J525" s="198"/>
      <c r="K525" s="198"/>
      <c r="L525" s="198"/>
      <c r="M525" s="203"/>
      <c r="N525" s="151"/>
      <c r="O525" s="203"/>
    </row>
    <row r="526" spans="1:15" customFormat="1" hidden="1" x14ac:dyDescent="0.2">
      <c r="A526" s="198"/>
      <c r="B526" s="198"/>
      <c r="C526" s="198"/>
      <c r="D526" s="198"/>
      <c r="E526" s="198"/>
      <c r="F526" s="198"/>
      <c r="G526" s="198"/>
      <c r="H526" s="198"/>
      <c r="I526" s="198"/>
      <c r="J526" s="198"/>
      <c r="K526" s="198"/>
      <c r="L526" s="198"/>
      <c r="M526" s="203"/>
      <c r="N526" s="151"/>
      <c r="O526" s="203"/>
    </row>
    <row r="527" spans="1:15" customFormat="1" hidden="1" x14ac:dyDescent="0.2">
      <c r="A527" s="198"/>
      <c r="B527" s="198"/>
      <c r="C527" s="198"/>
      <c r="D527" s="198"/>
      <c r="E527" s="198"/>
      <c r="F527" s="198"/>
      <c r="G527" s="198"/>
      <c r="H527" s="198"/>
      <c r="I527" s="198"/>
      <c r="J527" s="198"/>
      <c r="K527" s="198"/>
      <c r="L527" s="198"/>
      <c r="M527" s="203"/>
      <c r="N527" s="151"/>
      <c r="O527" s="203"/>
    </row>
    <row r="528" spans="1:15" customFormat="1" hidden="1" x14ac:dyDescent="0.2">
      <c r="A528" s="198"/>
      <c r="B528" s="198"/>
      <c r="C528" s="198"/>
      <c r="D528" s="198"/>
      <c r="E528" s="198"/>
      <c r="F528" s="198"/>
      <c r="G528" s="198"/>
      <c r="H528" s="198"/>
      <c r="I528" s="198"/>
      <c r="J528" s="198"/>
      <c r="K528" s="198"/>
      <c r="L528" s="198"/>
      <c r="M528" s="203"/>
      <c r="N528" s="151"/>
      <c r="O528" s="203"/>
    </row>
    <row r="529" spans="1:15" customFormat="1" hidden="1" x14ac:dyDescent="0.2">
      <c r="A529" s="198"/>
      <c r="B529" s="198"/>
      <c r="C529" s="198"/>
      <c r="D529" s="198"/>
      <c r="E529" s="198"/>
      <c r="F529" s="198"/>
      <c r="G529" s="198"/>
      <c r="H529" s="198"/>
      <c r="I529" s="198"/>
      <c r="J529" s="198"/>
      <c r="K529" s="198"/>
      <c r="L529" s="198"/>
      <c r="M529" s="203"/>
      <c r="N529" s="151"/>
      <c r="O529" s="203"/>
    </row>
    <row r="530" spans="1:15" customFormat="1" hidden="1" x14ac:dyDescent="0.2">
      <c r="A530" s="198"/>
      <c r="B530" s="198"/>
      <c r="C530" s="198"/>
      <c r="D530" s="198"/>
      <c r="E530" s="198"/>
      <c r="F530" s="198"/>
      <c r="G530" s="198"/>
      <c r="H530" s="198"/>
      <c r="I530" s="198"/>
      <c r="J530" s="198"/>
      <c r="K530" s="198"/>
      <c r="L530" s="198"/>
      <c r="M530" s="203"/>
      <c r="N530" s="151"/>
      <c r="O530" s="203"/>
    </row>
    <row r="531" spans="1:15" customFormat="1" hidden="1" x14ac:dyDescent="0.2">
      <c r="A531" s="198"/>
      <c r="B531" s="198"/>
      <c r="C531" s="198"/>
      <c r="D531" s="198"/>
      <c r="E531" s="198"/>
      <c r="F531" s="198"/>
      <c r="G531" s="198"/>
      <c r="H531" s="198"/>
      <c r="I531" s="198"/>
      <c r="J531" s="198"/>
      <c r="K531" s="198"/>
      <c r="L531" s="198"/>
      <c r="M531" s="203"/>
      <c r="N531" s="151"/>
      <c r="O531" s="203"/>
    </row>
    <row r="532" spans="1:15" customFormat="1" hidden="1" x14ac:dyDescent="0.2">
      <c r="A532" s="198"/>
      <c r="B532" s="198"/>
      <c r="C532" s="198"/>
      <c r="D532" s="198"/>
      <c r="E532" s="198"/>
      <c r="F532" s="198"/>
      <c r="G532" s="198"/>
      <c r="H532" s="198"/>
      <c r="I532" s="198"/>
      <c r="J532" s="198"/>
      <c r="K532" s="198"/>
      <c r="L532" s="198"/>
      <c r="M532" s="203"/>
      <c r="N532" s="151"/>
      <c r="O532" s="203"/>
    </row>
    <row r="533" spans="1:15" customFormat="1" hidden="1" x14ac:dyDescent="0.2">
      <c r="A533" s="198"/>
      <c r="B533" s="198"/>
      <c r="C533" s="198"/>
      <c r="D533" s="198"/>
      <c r="E533" s="198"/>
      <c r="F533" s="198"/>
      <c r="G533" s="198"/>
      <c r="H533" s="198"/>
      <c r="I533" s="198"/>
      <c r="J533" s="198"/>
      <c r="K533" s="198"/>
      <c r="L533" s="198"/>
      <c r="M533" s="203"/>
      <c r="N533" s="151"/>
      <c r="O533" s="203"/>
    </row>
    <row r="534" spans="1:15" customFormat="1" hidden="1" x14ac:dyDescent="0.2">
      <c r="A534" s="198"/>
      <c r="B534" s="198"/>
      <c r="C534" s="198"/>
      <c r="D534" s="198"/>
      <c r="E534" s="198"/>
      <c r="F534" s="198"/>
      <c r="G534" s="198"/>
      <c r="H534" s="198"/>
      <c r="I534" s="198"/>
      <c r="J534" s="198"/>
      <c r="K534" s="198"/>
      <c r="L534" s="198"/>
      <c r="M534" s="203"/>
      <c r="N534" s="151"/>
      <c r="O534" s="203"/>
    </row>
    <row r="535" spans="1:15" customFormat="1" hidden="1" x14ac:dyDescent="0.2">
      <c r="A535" s="198"/>
      <c r="B535" s="198"/>
      <c r="C535" s="198"/>
      <c r="D535" s="198"/>
      <c r="E535" s="198"/>
      <c r="F535" s="198"/>
      <c r="G535" s="198"/>
      <c r="H535" s="198"/>
      <c r="I535" s="198"/>
      <c r="J535" s="198"/>
      <c r="K535" s="198"/>
      <c r="L535" s="198"/>
      <c r="M535" s="203"/>
      <c r="N535" s="151"/>
      <c r="O535" s="203"/>
    </row>
    <row r="536" spans="1:15" customFormat="1" hidden="1" x14ac:dyDescent="0.2">
      <c r="A536" s="198"/>
      <c r="B536" s="198"/>
      <c r="C536" s="198"/>
      <c r="D536" s="198"/>
      <c r="E536" s="198"/>
      <c r="F536" s="198"/>
      <c r="G536" s="198"/>
      <c r="H536" s="198"/>
      <c r="I536" s="198"/>
      <c r="J536" s="198"/>
      <c r="K536" s="198"/>
      <c r="L536" s="198"/>
      <c r="M536" s="203"/>
      <c r="N536" s="151"/>
      <c r="O536" s="203"/>
    </row>
    <row r="537" spans="1:15" customFormat="1" hidden="1" x14ac:dyDescent="0.2">
      <c r="A537" s="198"/>
      <c r="B537" s="198"/>
      <c r="C537" s="198"/>
      <c r="D537" s="198"/>
      <c r="E537" s="198"/>
      <c r="F537" s="198"/>
      <c r="G537" s="198"/>
      <c r="H537" s="198"/>
      <c r="I537" s="198"/>
      <c r="J537" s="198"/>
      <c r="K537" s="198"/>
      <c r="L537" s="198"/>
      <c r="M537" s="203"/>
      <c r="N537" s="151"/>
      <c r="O537" s="203"/>
    </row>
    <row r="538" spans="1:15" customFormat="1" hidden="1" x14ac:dyDescent="0.2">
      <c r="A538" s="198"/>
      <c r="B538" s="198"/>
      <c r="C538" s="198"/>
      <c r="D538" s="198"/>
      <c r="E538" s="198"/>
      <c r="F538" s="198"/>
      <c r="G538" s="198"/>
      <c r="H538" s="198"/>
      <c r="I538" s="198"/>
      <c r="J538" s="198"/>
      <c r="K538" s="198"/>
      <c r="L538" s="198"/>
      <c r="M538" s="203"/>
      <c r="N538" s="151"/>
      <c r="O538" s="203"/>
    </row>
    <row r="539" spans="1:15" customFormat="1" hidden="1" x14ac:dyDescent="0.2">
      <c r="A539" s="198"/>
      <c r="B539" s="198"/>
      <c r="C539" s="198"/>
      <c r="D539" s="198"/>
      <c r="E539" s="198"/>
      <c r="F539" s="198"/>
      <c r="G539" s="198"/>
      <c r="H539" s="198"/>
      <c r="I539" s="198"/>
      <c r="J539" s="198"/>
      <c r="K539" s="198"/>
      <c r="L539" s="198"/>
      <c r="M539" s="203"/>
      <c r="N539" s="151"/>
      <c r="O539" s="203"/>
    </row>
    <row r="540" spans="1:15" customFormat="1" hidden="1" x14ac:dyDescent="0.2">
      <c r="A540" s="198"/>
      <c r="B540" s="198"/>
      <c r="C540" s="198"/>
      <c r="D540" s="198"/>
      <c r="E540" s="198"/>
      <c r="F540" s="198"/>
      <c r="G540" s="198"/>
      <c r="H540" s="198"/>
      <c r="I540" s="198"/>
      <c r="J540" s="198"/>
      <c r="K540" s="198"/>
      <c r="L540" s="198"/>
      <c r="M540" s="203"/>
      <c r="N540" s="151"/>
      <c r="O540" s="203"/>
    </row>
    <row r="541" spans="1:15" customFormat="1" hidden="1" x14ac:dyDescent="0.2">
      <c r="A541" s="198"/>
      <c r="B541" s="198"/>
      <c r="C541" s="198"/>
      <c r="D541" s="198"/>
      <c r="E541" s="198"/>
      <c r="F541" s="198"/>
      <c r="G541" s="198"/>
      <c r="H541" s="198"/>
      <c r="I541" s="198"/>
      <c r="J541" s="198"/>
      <c r="K541" s="198"/>
      <c r="L541" s="198"/>
      <c r="M541" s="203"/>
      <c r="N541" s="151"/>
      <c r="O541" s="203"/>
    </row>
    <row r="542" spans="1:15" customFormat="1" hidden="1" x14ac:dyDescent="0.2">
      <c r="A542" s="198"/>
      <c r="B542" s="198"/>
      <c r="C542" s="198"/>
      <c r="D542" s="198"/>
      <c r="E542" s="198"/>
      <c r="F542" s="198"/>
      <c r="G542" s="198"/>
      <c r="H542" s="198"/>
      <c r="I542" s="198"/>
      <c r="J542" s="198"/>
      <c r="K542" s="198"/>
      <c r="L542" s="198"/>
      <c r="M542" s="203"/>
      <c r="N542" s="151"/>
      <c r="O542" s="203"/>
    </row>
    <row r="543" spans="1:15" customFormat="1" hidden="1" x14ac:dyDescent="0.2">
      <c r="A543" s="198"/>
      <c r="B543" s="198"/>
      <c r="C543" s="198"/>
      <c r="D543" s="198"/>
      <c r="E543" s="198"/>
      <c r="F543" s="198"/>
      <c r="G543" s="198"/>
      <c r="H543" s="198"/>
      <c r="I543" s="198"/>
      <c r="J543" s="198"/>
      <c r="K543" s="198"/>
      <c r="L543" s="198"/>
      <c r="M543" s="203"/>
      <c r="N543" s="151"/>
      <c r="O543" s="203"/>
    </row>
    <row r="544" spans="1:15" customFormat="1" hidden="1" x14ac:dyDescent="0.2">
      <c r="A544" s="198"/>
      <c r="B544" s="198"/>
      <c r="C544" s="198"/>
      <c r="D544" s="198"/>
      <c r="E544" s="198"/>
      <c r="F544" s="198"/>
      <c r="G544" s="198"/>
      <c r="H544" s="198"/>
      <c r="I544" s="198"/>
      <c r="J544" s="198"/>
      <c r="K544" s="198"/>
      <c r="L544" s="198"/>
      <c r="M544" s="203"/>
      <c r="N544" s="151"/>
      <c r="O544" s="203"/>
    </row>
    <row r="545" spans="1:15" customFormat="1" hidden="1" x14ac:dyDescent="0.2">
      <c r="A545" s="198"/>
      <c r="B545" s="198"/>
      <c r="C545" s="198"/>
      <c r="D545" s="198"/>
      <c r="E545" s="198"/>
      <c r="F545" s="198"/>
      <c r="G545" s="198"/>
      <c r="H545" s="198"/>
      <c r="I545" s="198"/>
      <c r="J545" s="198"/>
      <c r="K545" s="198"/>
      <c r="L545" s="198"/>
      <c r="M545" s="203"/>
      <c r="N545" s="151"/>
      <c r="O545" s="203"/>
    </row>
    <row r="546" spans="1:15" customFormat="1" hidden="1" x14ac:dyDescent="0.2">
      <c r="A546" s="198"/>
      <c r="B546" s="198"/>
      <c r="C546" s="198"/>
      <c r="D546" s="198"/>
      <c r="E546" s="198"/>
      <c r="F546" s="198"/>
      <c r="G546" s="198"/>
      <c r="H546" s="198"/>
      <c r="I546" s="198"/>
      <c r="J546" s="198"/>
      <c r="K546" s="198"/>
      <c r="L546" s="198"/>
      <c r="M546" s="203"/>
      <c r="N546" s="151"/>
      <c r="O546" s="203"/>
    </row>
    <row r="547" spans="1:15" customFormat="1" hidden="1" x14ac:dyDescent="0.2">
      <c r="A547" s="198"/>
      <c r="B547" s="198"/>
      <c r="C547" s="198"/>
      <c r="D547" s="198"/>
      <c r="E547" s="198"/>
      <c r="F547" s="198"/>
      <c r="G547" s="198"/>
      <c r="H547" s="198"/>
      <c r="I547" s="198"/>
      <c r="J547" s="198"/>
      <c r="K547" s="198"/>
      <c r="L547" s="198"/>
      <c r="M547" s="203"/>
      <c r="N547" s="151"/>
      <c r="O547" s="203"/>
    </row>
    <row r="548" spans="1:15" customFormat="1" hidden="1" x14ac:dyDescent="0.2">
      <c r="A548" s="198"/>
      <c r="B548" s="198"/>
      <c r="C548" s="198"/>
      <c r="D548" s="198"/>
      <c r="E548" s="198"/>
      <c r="F548" s="198"/>
      <c r="G548" s="198"/>
      <c r="H548" s="198"/>
      <c r="I548" s="198"/>
      <c r="J548" s="198"/>
      <c r="K548" s="198"/>
      <c r="L548" s="198"/>
      <c r="M548" s="203"/>
      <c r="N548" s="151"/>
      <c r="O548" s="203"/>
    </row>
    <row r="549" spans="1:15" customFormat="1" hidden="1" x14ac:dyDescent="0.2">
      <c r="A549" s="198"/>
      <c r="B549" s="198"/>
      <c r="C549" s="198"/>
      <c r="D549" s="198"/>
      <c r="E549" s="198"/>
      <c r="F549" s="198"/>
      <c r="G549" s="198"/>
      <c r="H549" s="198"/>
      <c r="I549" s="198"/>
      <c r="J549" s="198"/>
      <c r="K549" s="198"/>
      <c r="L549" s="198"/>
      <c r="M549" s="203"/>
      <c r="N549" s="151"/>
      <c r="O549" s="203"/>
    </row>
    <row r="550" spans="1:15" customFormat="1" hidden="1" x14ac:dyDescent="0.2">
      <c r="A550" s="198"/>
      <c r="B550" s="198"/>
      <c r="C550" s="198"/>
      <c r="D550" s="198"/>
      <c r="E550" s="198"/>
      <c r="F550" s="198"/>
      <c r="G550" s="198"/>
      <c r="H550" s="198"/>
      <c r="I550" s="198"/>
      <c r="J550" s="198"/>
      <c r="K550" s="198"/>
      <c r="L550" s="198"/>
      <c r="M550" s="203"/>
      <c r="N550" s="151"/>
      <c r="O550" s="203"/>
    </row>
    <row r="551" spans="1:15" customFormat="1" hidden="1" x14ac:dyDescent="0.2">
      <c r="A551" s="198"/>
      <c r="B551" s="198"/>
      <c r="C551" s="198"/>
      <c r="D551" s="198"/>
      <c r="E551" s="198"/>
      <c r="F551" s="198"/>
      <c r="G551" s="198"/>
      <c r="H551" s="198"/>
      <c r="I551" s="198"/>
      <c r="J551" s="198"/>
      <c r="K551" s="198"/>
      <c r="L551" s="198"/>
      <c r="M551" s="203"/>
      <c r="N551" s="151"/>
      <c r="O551" s="203"/>
    </row>
    <row r="552" spans="1:15" customFormat="1" hidden="1" x14ac:dyDescent="0.2">
      <c r="A552" s="198"/>
      <c r="B552" s="198"/>
      <c r="C552" s="198"/>
      <c r="D552" s="198"/>
      <c r="E552" s="198"/>
      <c r="F552" s="198"/>
      <c r="G552" s="198"/>
      <c r="H552" s="198"/>
      <c r="I552" s="198"/>
      <c r="J552" s="198"/>
      <c r="K552" s="198"/>
      <c r="L552" s="198"/>
      <c r="M552" s="203"/>
      <c r="N552" s="151"/>
      <c r="O552" s="203"/>
    </row>
    <row r="553" spans="1:15" customFormat="1" hidden="1" x14ac:dyDescent="0.2">
      <c r="A553" s="198"/>
      <c r="B553" s="198"/>
      <c r="C553" s="198"/>
      <c r="D553" s="198"/>
      <c r="E553" s="198"/>
      <c r="F553" s="198"/>
      <c r="G553" s="198"/>
      <c r="H553" s="198"/>
      <c r="I553" s="198"/>
      <c r="J553" s="198"/>
      <c r="K553" s="198"/>
      <c r="L553" s="198"/>
      <c r="M553" s="203"/>
      <c r="N553" s="151"/>
      <c r="O553" s="203"/>
    </row>
    <row r="554" spans="1:15" customFormat="1" hidden="1" x14ac:dyDescent="0.2">
      <c r="A554" s="198"/>
      <c r="B554" s="198"/>
      <c r="C554" s="198"/>
      <c r="D554" s="198"/>
      <c r="E554" s="198"/>
      <c r="F554" s="198"/>
      <c r="G554" s="198"/>
      <c r="H554" s="198"/>
      <c r="I554" s="198"/>
      <c r="J554" s="198"/>
      <c r="K554" s="198"/>
      <c r="L554" s="198"/>
      <c r="M554" s="203"/>
      <c r="N554" s="151"/>
      <c r="O554" s="203"/>
    </row>
    <row r="555" spans="1:15" customFormat="1" hidden="1" x14ac:dyDescent="0.2">
      <c r="A555" s="198"/>
      <c r="B555" s="198"/>
      <c r="C555" s="198"/>
      <c r="D555" s="198"/>
      <c r="E555" s="198"/>
      <c r="F555" s="198"/>
      <c r="G555" s="198"/>
      <c r="H555" s="198"/>
      <c r="I555" s="198"/>
      <c r="J555" s="198"/>
      <c r="K555" s="198"/>
      <c r="L555" s="198"/>
      <c r="M555" s="203"/>
      <c r="N555" s="151"/>
      <c r="O555" s="203"/>
    </row>
    <row r="556" spans="1:15" customFormat="1" hidden="1" x14ac:dyDescent="0.2">
      <c r="A556" s="198"/>
      <c r="B556" s="198"/>
      <c r="C556" s="198"/>
      <c r="D556" s="198"/>
      <c r="E556" s="198"/>
      <c r="F556" s="198"/>
      <c r="G556" s="198"/>
      <c r="H556" s="198"/>
      <c r="I556" s="198"/>
      <c r="J556" s="198"/>
      <c r="K556" s="198"/>
      <c r="L556" s="198"/>
      <c r="M556" s="203"/>
      <c r="N556" s="151"/>
      <c r="O556" s="203"/>
    </row>
    <row r="557" spans="1:15" customFormat="1" hidden="1" x14ac:dyDescent="0.2">
      <c r="A557" s="198"/>
      <c r="B557" s="198"/>
      <c r="C557" s="198"/>
      <c r="D557" s="198"/>
      <c r="E557" s="198"/>
      <c r="F557" s="198"/>
      <c r="G557" s="198"/>
      <c r="H557" s="198"/>
      <c r="I557" s="198"/>
      <c r="J557" s="198"/>
      <c r="K557" s="198"/>
      <c r="L557" s="198"/>
      <c r="M557" s="203"/>
      <c r="N557" s="151"/>
      <c r="O557" s="203"/>
    </row>
    <row r="558" spans="1:15" customFormat="1" hidden="1" x14ac:dyDescent="0.2">
      <c r="A558" s="198"/>
      <c r="B558" s="198"/>
      <c r="C558" s="198"/>
      <c r="D558" s="198"/>
      <c r="E558" s="198"/>
      <c r="F558" s="198"/>
      <c r="G558" s="198"/>
      <c r="H558" s="198"/>
      <c r="I558" s="198"/>
      <c r="J558" s="198"/>
      <c r="K558" s="198"/>
      <c r="L558" s="198"/>
      <c r="M558" s="203"/>
      <c r="N558" s="151"/>
      <c r="O558" s="203"/>
    </row>
    <row r="559" spans="1:15" customFormat="1" hidden="1" x14ac:dyDescent="0.2">
      <c r="A559" s="198"/>
      <c r="B559" s="198"/>
      <c r="C559" s="198"/>
      <c r="D559" s="198"/>
      <c r="E559" s="198"/>
      <c r="F559" s="198"/>
      <c r="G559" s="198"/>
      <c r="H559" s="198"/>
      <c r="I559" s="198"/>
      <c r="J559" s="198"/>
      <c r="K559" s="198"/>
      <c r="L559" s="198"/>
      <c r="M559" s="203"/>
      <c r="N559" s="151"/>
      <c r="O559" s="203"/>
    </row>
    <row r="560" spans="1:15" customFormat="1" hidden="1" x14ac:dyDescent="0.2">
      <c r="A560" s="198"/>
      <c r="B560" s="198"/>
      <c r="C560" s="198"/>
      <c r="D560" s="198"/>
      <c r="E560" s="198"/>
      <c r="F560" s="198"/>
      <c r="G560" s="198"/>
      <c r="H560" s="198"/>
      <c r="I560" s="198"/>
      <c r="J560" s="198"/>
      <c r="K560" s="198"/>
      <c r="L560" s="198"/>
      <c r="M560" s="203"/>
      <c r="N560" s="151"/>
      <c r="O560" s="203"/>
    </row>
    <row r="561" spans="1:15" customFormat="1" hidden="1" x14ac:dyDescent="0.2">
      <c r="A561" s="198"/>
      <c r="B561" s="198"/>
      <c r="C561" s="198"/>
      <c r="D561" s="198"/>
      <c r="E561" s="198"/>
      <c r="F561" s="198"/>
      <c r="G561" s="198"/>
      <c r="H561" s="198"/>
      <c r="I561" s="198"/>
      <c r="J561" s="198"/>
      <c r="K561" s="198"/>
      <c r="L561" s="198"/>
      <c r="M561" s="203"/>
      <c r="N561" s="151"/>
      <c r="O561" s="203"/>
    </row>
    <row r="562" spans="1:15" customFormat="1" hidden="1" x14ac:dyDescent="0.2">
      <c r="A562" s="198"/>
      <c r="B562" s="198"/>
      <c r="C562" s="198"/>
      <c r="D562" s="198"/>
      <c r="E562" s="198"/>
      <c r="F562" s="198"/>
      <c r="G562" s="198"/>
      <c r="H562" s="198"/>
      <c r="I562" s="198"/>
      <c r="J562" s="198"/>
      <c r="K562" s="198"/>
      <c r="L562" s="198"/>
      <c r="M562" s="203"/>
      <c r="N562" s="151"/>
      <c r="O562" s="203"/>
    </row>
    <row r="563" spans="1:15" customFormat="1" hidden="1" x14ac:dyDescent="0.2">
      <c r="A563" s="198"/>
      <c r="B563" s="198"/>
      <c r="C563" s="198"/>
      <c r="D563" s="198"/>
      <c r="E563" s="198"/>
      <c r="F563" s="198"/>
      <c r="G563" s="198"/>
      <c r="H563" s="198"/>
      <c r="I563" s="198"/>
      <c r="J563" s="198"/>
      <c r="K563" s="198"/>
      <c r="L563" s="198"/>
      <c r="M563" s="203"/>
      <c r="N563" s="151"/>
      <c r="O563" s="203"/>
    </row>
    <row r="564" spans="1:15" customFormat="1" hidden="1" x14ac:dyDescent="0.2">
      <c r="A564" s="198"/>
      <c r="B564" s="198"/>
      <c r="C564" s="198"/>
      <c r="D564" s="198"/>
      <c r="E564" s="198"/>
      <c r="F564" s="198"/>
      <c r="G564" s="198"/>
      <c r="H564" s="198"/>
      <c r="I564" s="198"/>
      <c r="J564" s="198"/>
      <c r="K564" s="198"/>
      <c r="L564" s="198"/>
      <c r="M564" s="203"/>
      <c r="N564" s="151"/>
      <c r="O564" s="203"/>
    </row>
    <row r="565" spans="1:15" customFormat="1" hidden="1" x14ac:dyDescent="0.2">
      <c r="A565" s="198"/>
      <c r="B565" s="198"/>
      <c r="C565" s="198"/>
      <c r="D565" s="198"/>
      <c r="E565" s="198"/>
      <c r="F565" s="198"/>
      <c r="G565" s="198"/>
      <c r="H565" s="198"/>
      <c r="I565" s="198"/>
      <c r="J565" s="198"/>
      <c r="K565" s="198"/>
      <c r="L565" s="198"/>
      <c r="M565" s="203"/>
      <c r="N565" s="151"/>
      <c r="O565" s="203"/>
    </row>
    <row r="566" spans="1:15" customFormat="1" hidden="1" x14ac:dyDescent="0.2">
      <c r="A566" s="198"/>
      <c r="B566" s="198"/>
      <c r="C566" s="198"/>
      <c r="D566" s="198"/>
      <c r="E566" s="198"/>
      <c r="F566" s="198"/>
      <c r="G566" s="198"/>
      <c r="H566" s="198"/>
      <c r="I566" s="198"/>
      <c r="J566" s="198"/>
      <c r="K566" s="198"/>
      <c r="L566" s="198"/>
      <c r="M566" s="203"/>
      <c r="N566" s="151"/>
      <c r="O566" s="203"/>
    </row>
    <row r="567" spans="1:15" customFormat="1" hidden="1" x14ac:dyDescent="0.2">
      <c r="A567" s="198"/>
      <c r="B567" s="198"/>
      <c r="C567" s="198"/>
      <c r="D567" s="198"/>
      <c r="E567" s="198"/>
      <c r="F567" s="198"/>
      <c r="G567" s="198"/>
      <c r="H567" s="198"/>
      <c r="I567" s="198"/>
      <c r="J567" s="198"/>
      <c r="K567" s="198"/>
      <c r="L567" s="198"/>
      <c r="M567" s="203"/>
      <c r="N567" s="151"/>
      <c r="O567" s="203"/>
    </row>
    <row r="568" spans="1:15" customFormat="1" hidden="1" x14ac:dyDescent="0.2">
      <c r="A568" s="198"/>
      <c r="B568" s="198"/>
      <c r="C568" s="198"/>
      <c r="D568" s="198"/>
      <c r="E568" s="198"/>
      <c r="F568" s="198"/>
      <c r="G568" s="198"/>
      <c r="H568" s="198"/>
      <c r="I568" s="198"/>
      <c r="J568" s="198"/>
      <c r="K568" s="198"/>
      <c r="L568" s="198"/>
      <c r="M568" s="203"/>
      <c r="N568" s="151"/>
      <c r="O568" s="203"/>
    </row>
    <row r="569" spans="1:15" customFormat="1" hidden="1" x14ac:dyDescent="0.2">
      <c r="A569" s="198"/>
      <c r="B569" s="198"/>
      <c r="C569" s="198"/>
      <c r="D569" s="198"/>
      <c r="E569" s="198"/>
      <c r="F569" s="198"/>
      <c r="G569" s="198"/>
      <c r="H569" s="198"/>
      <c r="I569" s="198"/>
      <c r="J569" s="198"/>
      <c r="K569" s="198"/>
      <c r="L569" s="198"/>
      <c r="M569" s="203"/>
      <c r="N569" s="151"/>
      <c r="O569" s="203"/>
    </row>
    <row r="570" spans="1:15" customFormat="1" hidden="1" x14ac:dyDescent="0.2">
      <c r="A570" s="198"/>
      <c r="B570" s="198"/>
      <c r="C570" s="198"/>
      <c r="D570" s="198"/>
      <c r="E570" s="198"/>
      <c r="F570" s="198"/>
      <c r="G570" s="198"/>
      <c r="H570" s="198"/>
      <c r="I570" s="198"/>
      <c r="J570" s="198"/>
      <c r="K570" s="198"/>
      <c r="L570" s="198"/>
      <c r="M570" s="203"/>
      <c r="N570" s="151"/>
      <c r="O570" s="203"/>
    </row>
    <row r="571" spans="1:15" customFormat="1" hidden="1" x14ac:dyDescent="0.2">
      <c r="A571" s="198"/>
      <c r="B571" s="198"/>
      <c r="C571" s="198"/>
      <c r="D571" s="198"/>
      <c r="E571" s="198"/>
      <c r="F571" s="198"/>
      <c r="G571" s="198"/>
      <c r="H571" s="198"/>
      <c r="I571" s="198"/>
      <c r="J571" s="198"/>
      <c r="K571" s="198"/>
      <c r="L571" s="198"/>
      <c r="M571" s="203"/>
      <c r="N571" s="151"/>
      <c r="O571" s="203"/>
    </row>
    <row r="572" spans="1:15" customFormat="1" hidden="1" x14ac:dyDescent="0.2">
      <c r="A572" s="198"/>
      <c r="B572" s="198"/>
      <c r="C572" s="198"/>
      <c r="D572" s="198"/>
      <c r="E572" s="198"/>
      <c r="F572" s="198"/>
      <c r="G572" s="198"/>
      <c r="H572" s="198"/>
      <c r="I572" s="198"/>
      <c r="J572" s="198"/>
      <c r="K572" s="198"/>
      <c r="L572" s="198"/>
      <c r="M572" s="203"/>
      <c r="N572" s="151"/>
      <c r="O572" s="203"/>
    </row>
    <row r="573" spans="1:15" customFormat="1" hidden="1" x14ac:dyDescent="0.2">
      <c r="A573" s="198"/>
      <c r="B573" s="198"/>
      <c r="C573" s="198"/>
      <c r="D573" s="198"/>
      <c r="E573" s="198"/>
      <c r="F573" s="198"/>
      <c r="G573" s="198"/>
      <c r="H573" s="198"/>
      <c r="I573" s="198"/>
      <c r="J573" s="198"/>
      <c r="K573" s="198"/>
      <c r="L573" s="198"/>
      <c r="M573" s="203"/>
      <c r="N573" s="151"/>
      <c r="O573" s="203"/>
    </row>
    <row r="574" spans="1:15" customFormat="1" hidden="1" x14ac:dyDescent="0.2">
      <c r="A574" s="198"/>
      <c r="B574" s="198"/>
      <c r="C574" s="198"/>
      <c r="D574" s="198"/>
      <c r="E574" s="198"/>
      <c r="F574" s="198"/>
      <c r="G574" s="198"/>
      <c r="H574" s="198"/>
      <c r="I574" s="198"/>
      <c r="J574" s="198"/>
      <c r="K574" s="198"/>
      <c r="L574" s="198"/>
      <c r="M574" s="203"/>
      <c r="N574" s="151"/>
      <c r="O574" s="203"/>
    </row>
    <row r="575" spans="1:15" customFormat="1" hidden="1" x14ac:dyDescent="0.2">
      <c r="A575" s="198"/>
      <c r="B575" s="198"/>
      <c r="C575" s="198"/>
      <c r="D575" s="198"/>
      <c r="E575" s="198"/>
      <c r="F575" s="198"/>
      <c r="G575" s="198"/>
      <c r="H575" s="198"/>
      <c r="I575" s="198"/>
      <c r="J575" s="198"/>
      <c r="K575" s="198"/>
      <c r="L575" s="198"/>
      <c r="M575" s="203"/>
      <c r="N575" s="151"/>
      <c r="O575" s="203"/>
    </row>
    <row r="576" spans="1:15" customFormat="1" hidden="1" x14ac:dyDescent="0.2">
      <c r="A576" s="198"/>
      <c r="B576" s="198"/>
      <c r="C576" s="198"/>
      <c r="D576" s="198"/>
      <c r="E576" s="198"/>
      <c r="F576" s="198"/>
      <c r="G576" s="198"/>
      <c r="H576" s="198"/>
      <c r="I576" s="198"/>
      <c r="J576" s="198"/>
      <c r="K576" s="198"/>
      <c r="L576" s="198"/>
      <c r="M576" s="203"/>
      <c r="N576" s="151"/>
      <c r="O576" s="203"/>
    </row>
    <row r="577" spans="1:15" customFormat="1" hidden="1" x14ac:dyDescent="0.2">
      <c r="A577" s="198"/>
      <c r="B577" s="198"/>
      <c r="C577" s="198"/>
      <c r="D577" s="198"/>
      <c r="E577" s="198"/>
      <c r="F577" s="198"/>
      <c r="G577" s="198"/>
      <c r="H577" s="198"/>
      <c r="I577" s="198"/>
      <c r="J577" s="198"/>
      <c r="K577" s="198"/>
      <c r="L577" s="198"/>
      <c r="M577" s="203"/>
      <c r="N577" s="151"/>
      <c r="O577" s="203"/>
    </row>
    <row r="578" spans="1:15" customFormat="1" hidden="1" x14ac:dyDescent="0.2">
      <c r="A578" s="198"/>
      <c r="B578" s="198"/>
      <c r="C578" s="198"/>
      <c r="D578" s="198"/>
      <c r="E578" s="198"/>
      <c r="F578" s="198"/>
      <c r="G578" s="198"/>
      <c r="H578" s="198"/>
      <c r="I578" s="198"/>
      <c r="J578" s="198"/>
      <c r="K578" s="198"/>
      <c r="L578" s="198"/>
      <c r="M578" s="203"/>
      <c r="N578" s="151"/>
      <c r="O578" s="203"/>
    </row>
    <row r="579" spans="1:15" customFormat="1" hidden="1" x14ac:dyDescent="0.2">
      <c r="A579" s="198"/>
      <c r="B579" s="198"/>
      <c r="C579" s="198"/>
      <c r="D579" s="198"/>
      <c r="E579" s="198"/>
      <c r="F579" s="198"/>
      <c r="G579" s="198"/>
      <c r="H579" s="198"/>
      <c r="I579" s="198"/>
      <c r="J579" s="198"/>
      <c r="K579" s="198"/>
      <c r="L579" s="198"/>
      <c r="M579" s="203"/>
      <c r="N579" s="151"/>
      <c r="O579" s="203"/>
    </row>
    <row r="580" spans="1:15" customFormat="1" hidden="1" x14ac:dyDescent="0.2">
      <c r="A580" s="198"/>
      <c r="B580" s="198"/>
      <c r="C580" s="198"/>
      <c r="D580" s="198"/>
      <c r="E580" s="198"/>
      <c r="F580" s="198"/>
      <c r="G580" s="198"/>
      <c r="H580" s="198"/>
      <c r="I580" s="198"/>
      <c r="J580" s="198"/>
      <c r="K580" s="198"/>
      <c r="L580" s="198"/>
      <c r="M580" s="203"/>
      <c r="N580" s="151"/>
      <c r="O580" s="203"/>
    </row>
    <row r="581" spans="1:15" customFormat="1" hidden="1" x14ac:dyDescent="0.2">
      <c r="A581" s="198"/>
      <c r="B581" s="198"/>
      <c r="C581" s="198"/>
      <c r="D581" s="198"/>
      <c r="E581" s="198"/>
      <c r="F581" s="198"/>
      <c r="G581" s="198"/>
      <c r="H581" s="198"/>
      <c r="I581" s="198"/>
      <c r="J581" s="198"/>
      <c r="K581" s="198"/>
      <c r="L581" s="198"/>
      <c r="M581" s="203"/>
      <c r="N581" s="151"/>
      <c r="O581" s="203"/>
    </row>
    <row r="582" spans="1:15" customFormat="1" hidden="1" x14ac:dyDescent="0.2">
      <c r="A582" s="198"/>
      <c r="B582" s="198"/>
      <c r="C582" s="198"/>
      <c r="D582" s="198"/>
      <c r="E582" s="198"/>
      <c r="F582" s="198"/>
      <c r="G582" s="198"/>
      <c r="H582" s="198"/>
      <c r="I582" s="198"/>
      <c r="J582" s="198"/>
      <c r="K582" s="198"/>
      <c r="L582" s="198"/>
      <c r="M582" s="203"/>
      <c r="N582" s="151"/>
      <c r="O582" s="203"/>
    </row>
    <row r="583" spans="1:15" customFormat="1" hidden="1" x14ac:dyDescent="0.2">
      <c r="A583" s="198"/>
      <c r="B583" s="198"/>
      <c r="C583" s="198"/>
      <c r="D583" s="198"/>
      <c r="E583" s="198"/>
      <c r="F583" s="198"/>
      <c r="G583" s="198"/>
      <c r="H583" s="198"/>
      <c r="I583" s="198"/>
      <c r="J583" s="198"/>
      <c r="K583" s="198"/>
      <c r="L583" s="198"/>
      <c r="M583" s="203"/>
      <c r="N583" s="151"/>
      <c r="O583" s="203"/>
    </row>
    <row r="584" spans="1:15" customFormat="1" hidden="1" x14ac:dyDescent="0.2">
      <c r="A584" s="198"/>
      <c r="B584" s="198"/>
      <c r="C584" s="198"/>
      <c r="D584" s="198"/>
      <c r="E584" s="198"/>
      <c r="F584" s="198"/>
      <c r="G584" s="198"/>
      <c r="H584" s="198"/>
      <c r="I584" s="198"/>
      <c r="J584" s="198"/>
      <c r="K584" s="198"/>
      <c r="L584" s="198"/>
      <c r="M584" s="203"/>
      <c r="N584" s="151"/>
      <c r="O584" s="203"/>
    </row>
    <row r="585" spans="1:15" customFormat="1" hidden="1" x14ac:dyDescent="0.2">
      <c r="A585" s="198"/>
      <c r="B585" s="198"/>
      <c r="C585" s="198"/>
      <c r="D585" s="198"/>
      <c r="E585" s="198"/>
      <c r="F585" s="198"/>
      <c r="G585" s="198"/>
      <c r="H585" s="198"/>
      <c r="I585" s="198"/>
      <c r="J585" s="198"/>
      <c r="K585" s="198"/>
      <c r="L585" s="198"/>
      <c r="M585" s="203"/>
      <c r="N585" s="151"/>
      <c r="O585" s="203"/>
    </row>
    <row r="586" spans="1:15" customFormat="1" hidden="1" x14ac:dyDescent="0.2">
      <c r="A586" s="198"/>
      <c r="B586" s="198"/>
      <c r="C586" s="198"/>
      <c r="D586" s="198"/>
      <c r="E586" s="198"/>
      <c r="F586" s="198"/>
      <c r="G586" s="198"/>
      <c r="H586" s="198"/>
      <c r="I586" s="198"/>
      <c r="J586" s="198"/>
      <c r="K586" s="198"/>
      <c r="L586" s="198"/>
      <c r="M586" s="203"/>
      <c r="N586" s="151"/>
      <c r="O586" s="203"/>
    </row>
    <row r="587" spans="1:15" customFormat="1" hidden="1" x14ac:dyDescent="0.2">
      <c r="A587" s="198"/>
      <c r="B587" s="198"/>
      <c r="C587" s="198"/>
      <c r="D587" s="198"/>
      <c r="E587" s="198"/>
      <c r="F587" s="198"/>
      <c r="G587" s="198"/>
      <c r="H587" s="198"/>
      <c r="I587" s="198"/>
      <c r="J587" s="198"/>
      <c r="K587" s="198"/>
      <c r="L587" s="198"/>
      <c r="M587" s="203"/>
      <c r="N587" s="151"/>
      <c r="O587" s="203"/>
    </row>
    <row r="588" spans="1:15" customFormat="1" hidden="1" x14ac:dyDescent="0.2">
      <c r="A588" s="198"/>
      <c r="B588" s="198"/>
      <c r="C588" s="198"/>
      <c r="D588" s="198"/>
      <c r="E588" s="198"/>
      <c r="F588" s="198"/>
      <c r="G588" s="198"/>
      <c r="H588" s="198"/>
      <c r="I588" s="198"/>
      <c r="J588" s="198"/>
      <c r="K588" s="198"/>
      <c r="L588" s="198"/>
      <c r="M588" s="203"/>
      <c r="N588" s="151"/>
      <c r="O588" s="203"/>
    </row>
    <row r="589" spans="1:15" customFormat="1" hidden="1" x14ac:dyDescent="0.2">
      <c r="A589" s="198"/>
      <c r="B589" s="198"/>
      <c r="C589" s="198"/>
      <c r="D589" s="198"/>
      <c r="E589" s="198"/>
      <c r="F589" s="198"/>
      <c r="G589" s="198"/>
      <c r="H589" s="198"/>
      <c r="I589" s="198"/>
      <c r="J589" s="198"/>
      <c r="K589" s="198"/>
      <c r="L589" s="198"/>
      <c r="M589" s="203"/>
      <c r="N589" s="151"/>
      <c r="O589" s="203"/>
    </row>
    <row r="590" spans="1:15" customFormat="1" hidden="1" x14ac:dyDescent="0.2">
      <c r="A590" s="198"/>
      <c r="B590" s="198"/>
      <c r="C590" s="198"/>
      <c r="D590" s="198"/>
      <c r="E590" s="198"/>
      <c r="F590" s="198"/>
      <c r="G590" s="198"/>
      <c r="H590" s="198"/>
      <c r="I590" s="198"/>
      <c r="J590" s="198"/>
      <c r="K590" s="198"/>
      <c r="L590" s="198"/>
      <c r="M590" s="203"/>
      <c r="N590" s="151"/>
      <c r="O590" s="203"/>
    </row>
    <row r="591" spans="1:15" customFormat="1" hidden="1" x14ac:dyDescent="0.2">
      <c r="A591" s="198"/>
      <c r="B591" s="198"/>
      <c r="C591" s="198"/>
      <c r="D591" s="198"/>
      <c r="E591" s="198"/>
      <c r="F591" s="198"/>
      <c r="G591" s="198"/>
      <c r="H591" s="198"/>
      <c r="I591" s="198"/>
      <c r="J591" s="198"/>
      <c r="K591" s="198"/>
      <c r="L591" s="198"/>
      <c r="M591" s="203"/>
      <c r="N591" s="151"/>
      <c r="O591" s="203"/>
    </row>
    <row r="592" spans="1:15" customFormat="1" hidden="1" x14ac:dyDescent="0.2">
      <c r="A592" s="198"/>
      <c r="B592" s="198"/>
      <c r="C592" s="198"/>
      <c r="D592" s="198"/>
      <c r="E592" s="198"/>
      <c r="F592" s="198"/>
      <c r="G592" s="198"/>
      <c r="H592" s="198"/>
      <c r="I592" s="198"/>
      <c r="J592" s="198"/>
      <c r="K592" s="198"/>
      <c r="L592" s="198"/>
      <c r="M592" s="203"/>
      <c r="N592" s="151"/>
      <c r="O592" s="203"/>
    </row>
    <row r="593" spans="1:15" customFormat="1" hidden="1" x14ac:dyDescent="0.2">
      <c r="A593" s="198"/>
      <c r="B593" s="198"/>
      <c r="C593" s="198"/>
      <c r="D593" s="198"/>
      <c r="E593" s="198"/>
      <c r="F593" s="198"/>
      <c r="G593" s="198"/>
      <c r="H593" s="198"/>
      <c r="I593" s="198"/>
      <c r="J593" s="198"/>
      <c r="K593" s="198"/>
      <c r="L593" s="198"/>
      <c r="M593" s="203"/>
      <c r="N593" s="151"/>
      <c r="O593" s="203"/>
    </row>
    <row r="594" spans="1:15" customFormat="1" hidden="1" x14ac:dyDescent="0.2">
      <c r="A594" s="198"/>
      <c r="B594" s="198"/>
      <c r="C594" s="198"/>
      <c r="D594" s="198"/>
      <c r="E594" s="198"/>
      <c r="F594" s="198"/>
      <c r="G594" s="198"/>
      <c r="H594" s="198"/>
      <c r="I594" s="198"/>
      <c r="J594" s="198"/>
      <c r="K594" s="198"/>
      <c r="L594" s="198"/>
      <c r="M594" s="203"/>
      <c r="N594" s="151"/>
      <c r="O594" s="203"/>
    </row>
    <row r="595" spans="1:15" customFormat="1" hidden="1" x14ac:dyDescent="0.2">
      <c r="A595" s="198"/>
      <c r="B595" s="198"/>
      <c r="C595" s="198"/>
      <c r="D595" s="198"/>
      <c r="E595" s="198"/>
      <c r="F595" s="198"/>
      <c r="G595" s="198"/>
      <c r="H595" s="198"/>
      <c r="I595" s="198"/>
      <c r="J595" s="198"/>
      <c r="K595" s="198"/>
      <c r="L595" s="198"/>
      <c r="M595" s="203"/>
      <c r="N595" s="151"/>
      <c r="O595" s="203"/>
    </row>
    <row r="596" spans="1:15" customFormat="1" hidden="1" x14ac:dyDescent="0.2">
      <c r="A596" s="198"/>
      <c r="B596" s="198"/>
      <c r="C596" s="198"/>
      <c r="D596" s="198"/>
      <c r="E596" s="198"/>
      <c r="F596" s="198"/>
      <c r="G596" s="198"/>
      <c r="H596" s="198"/>
      <c r="I596" s="198"/>
      <c r="J596" s="198"/>
      <c r="K596" s="198"/>
      <c r="L596" s="198"/>
      <c r="M596" s="203"/>
      <c r="N596" s="151"/>
      <c r="O596" s="203"/>
    </row>
    <row r="597" spans="1:15" customFormat="1" hidden="1" x14ac:dyDescent="0.2">
      <c r="A597" s="198"/>
      <c r="B597" s="198"/>
      <c r="C597" s="198"/>
      <c r="D597" s="198"/>
      <c r="E597" s="198"/>
      <c r="F597" s="198"/>
      <c r="G597" s="198"/>
      <c r="H597" s="198"/>
      <c r="I597" s="198"/>
      <c r="J597" s="198"/>
      <c r="K597" s="198"/>
      <c r="L597" s="198"/>
      <c r="M597" s="203"/>
      <c r="N597" s="151"/>
      <c r="O597" s="203"/>
    </row>
    <row r="598" spans="1:15" customFormat="1" hidden="1" x14ac:dyDescent="0.2">
      <c r="A598" s="198"/>
      <c r="B598" s="198"/>
      <c r="C598" s="198"/>
      <c r="D598" s="198"/>
      <c r="E598" s="198"/>
      <c r="F598" s="198"/>
      <c r="G598" s="198"/>
      <c r="H598" s="198"/>
      <c r="I598" s="198"/>
      <c r="J598" s="198"/>
      <c r="K598" s="198"/>
      <c r="L598" s="198"/>
      <c r="M598" s="203"/>
      <c r="N598" s="151"/>
      <c r="O598" s="203"/>
    </row>
    <row r="599" spans="1:15" customFormat="1" hidden="1" x14ac:dyDescent="0.2">
      <c r="A599" s="198"/>
      <c r="B599" s="198"/>
      <c r="C599" s="198"/>
      <c r="D599" s="198"/>
      <c r="E599" s="198"/>
      <c r="F599" s="198"/>
      <c r="G599" s="198"/>
      <c r="H599" s="198"/>
      <c r="I599" s="198"/>
      <c r="J599" s="198"/>
      <c r="K599" s="198"/>
      <c r="L599" s="198"/>
      <c r="M599" s="203"/>
      <c r="N599" s="151"/>
      <c r="O599" s="203"/>
    </row>
    <row r="600" spans="1:15" customFormat="1" hidden="1" x14ac:dyDescent="0.2">
      <c r="A600" s="198"/>
      <c r="B600" s="198"/>
      <c r="C600" s="198"/>
      <c r="D600" s="198"/>
      <c r="E600" s="198"/>
      <c r="F600" s="198"/>
      <c r="G600" s="198"/>
      <c r="H600" s="198"/>
      <c r="I600" s="198"/>
      <c r="J600" s="198"/>
      <c r="K600" s="198"/>
      <c r="L600" s="198"/>
      <c r="M600" s="203"/>
      <c r="N600" s="151"/>
      <c r="O600" s="203"/>
    </row>
    <row r="601" spans="1:15" customFormat="1" hidden="1" x14ac:dyDescent="0.2">
      <c r="A601" s="198"/>
      <c r="B601" s="198"/>
      <c r="C601" s="198"/>
      <c r="D601" s="198"/>
      <c r="E601" s="198"/>
      <c r="F601" s="198"/>
      <c r="G601" s="198"/>
      <c r="H601" s="198"/>
      <c r="I601" s="198"/>
      <c r="J601" s="198"/>
      <c r="K601" s="198"/>
      <c r="L601" s="198"/>
      <c r="M601" s="203"/>
      <c r="N601" s="151"/>
      <c r="O601" s="203"/>
    </row>
    <row r="602" spans="1:15" customFormat="1" hidden="1" x14ac:dyDescent="0.2">
      <c r="A602" s="198"/>
      <c r="B602" s="198"/>
      <c r="C602" s="198"/>
      <c r="D602" s="198"/>
      <c r="E602" s="198"/>
      <c r="F602" s="198"/>
      <c r="G602" s="198"/>
      <c r="H602" s="198"/>
      <c r="I602" s="198"/>
      <c r="J602" s="198"/>
      <c r="K602" s="198"/>
      <c r="L602" s="198"/>
      <c r="M602" s="203"/>
      <c r="N602" s="151"/>
      <c r="O602" s="203"/>
    </row>
    <row r="603" spans="1:15" customFormat="1" hidden="1" x14ac:dyDescent="0.2">
      <c r="A603" s="198"/>
      <c r="B603" s="198"/>
      <c r="C603" s="198"/>
      <c r="D603" s="198"/>
      <c r="E603" s="198"/>
      <c r="F603" s="198"/>
      <c r="G603" s="198"/>
      <c r="H603" s="198"/>
      <c r="I603" s="198"/>
      <c r="J603" s="198"/>
      <c r="K603" s="198"/>
      <c r="L603" s="198"/>
      <c r="M603" s="203"/>
      <c r="N603" s="151"/>
      <c r="O603" s="203"/>
    </row>
    <row r="604" spans="1:15" customFormat="1" hidden="1" x14ac:dyDescent="0.2">
      <c r="A604" s="198"/>
      <c r="B604" s="198"/>
      <c r="C604" s="198"/>
      <c r="D604" s="198"/>
      <c r="E604" s="198"/>
      <c r="F604" s="198"/>
      <c r="G604" s="198"/>
      <c r="H604" s="198"/>
      <c r="I604" s="198"/>
      <c r="J604" s="198"/>
      <c r="K604" s="198"/>
      <c r="L604" s="198"/>
      <c r="M604" s="203"/>
      <c r="N604" s="151"/>
      <c r="O604" s="203"/>
    </row>
    <row r="605" spans="1:15" customFormat="1" hidden="1" x14ac:dyDescent="0.2">
      <c r="A605" s="198"/>
      <c r="B605" s="198"/>
      <c r="C605" s="198"/>
      <c r="D605" s="198"/>
      <c r="E605" s="198"/>
      <c r="F605" s="198"/>
      <c r="G605" s="198"/>
      <c r="H605" s="198"/>
      <c r="I605" s="198"/>
      <c r="J605" s="198"/>
      <c r="K605" s="198"/>
      <c r="L605" s="198"/>
      <c r="M605" s="203"/>
      <c r="N605" s="151"/>
      <c r="O605" s="203"/>
    </row>
    <row r="606" spans="1:15" customFormat="1" hidden="1" x14ac:dyDescent="0.2">
      <c r="A606" s="198"/>
      <c r="B606" s="198"/>
      <c r="C606" s="198"/>
      <c r="D606" s="198"/>
      <c r="E606" s="198"/>
      <c r="F606" s="198"/>
      <c r="G606" s="198"/>
      <c r="H606" s="198"/>
      <c r="I606" s="198"/>
      <c r="J606" s="198"/>
      <c r="K606" s="198"/>
      <c r="L606" s="198"/>
      <c r="M606" s="203"/>
      <c r="N606" s="151"/>
      <c r="O606" s="203"/>
    </row>
    <row r="607" spans="1:15" customFormat="1" hidden="1" x14ac:dyDescent="0.2">
      <c r="A607" s="198"/>
      <c r="B607" s="198"/>
      <c r="C607" s="198"/>
      <c r="D607" s="198"/>
      <c r="E607" s="198"/>
      <c r="F607" s="198"/>
      <c r="G607" s="198"/>
      <c r="H607" s="198"/>
      <c r="I607" s="198"/>
      <c r="J607" s="198"/>
      <c r="K607" s="198"/>
      <c r="L607" s="198"/>
      <c r="M607" s="203"/>
      <c r="N607" s="151"/>
      <c r="O607" s="203"/>
    </row>
    <row r="608" spans="1:15" customFormat="1" hidden="1" x14ac:dyDescent="0.2">
      <c r="A608" s="198"/>
      <c r="B608" s="198"/>
      <c r="C608" s="198"/>
      <c r="D608" s="198"/>
      <c r="E608" s="198"/>
      <c r="F608" s="198"/>
      <c r="G608" s="198"/>
      <c r="H608" s="198"/>
      <c r="I608" s="198"/>
      <c r="J608" s="198"/>
      <c r="K608" s="198"/>
      <c r="L608" s="198"/>
      <c r="M608" s="203"/>
      <c r="N608" s="151"/>
      <c r="O608" s="203"/>
    </row>
    <row r="609" spans="1:16" customFormat="1" hidden="1" x14ac:dyDescent="0.2">
      <c r="A609" s="198"/>
      <c r="B609" s="198"/>
      <c r="C609" s="198"/>
      <c r="D609" s="198"/>
      <c r="E609" s="198"/>
      <c r="F609" s="198"/>
      <c r="G609" s="198"/>
      <c r="H609" s="198"/>
      <c r="I609" s="198"/>
      <c r="J609" s="198"/>
      <c r="K609" s="198"/>
      <c r="L609" s="198"/>
      <c r="M609" s="203"/>
      <c r="N609" s="151"/>
      <c r="O609" s="203"/>
    </row>
    <row r="610" spans="1:16" customFormat="1" hidden="1" x14ac:dyDescent="0.2">
      <c r="A610" s="198"/>
      <c r="B610" s="198"/>
      <c r="C610" s="198"/>
      <c r="D610" s="198"/>
      <c r="E610" s="198"/>
      <c r="F610" s="198"/>
      <c r="G610" s="198"/>
      <c r="H610" s="198"/>
      <c r="I610" s="198"/>
      <c r="J610" s="198"/>
      <c r="K610" s="198"/>
      <c r="L610" s="198"/>
      <c r="M610" s="203"/>
      <c r="N610" s="151"/>
      <c r="O610" s="203"/>
    </row>
    <row r="611" spans="1:16" customFormat="1" hidden="1" x14ac:dyDescent="0.2">
      <c r="A611" s="198"/>
      <c r="B611" s="198"/>
      <c r="C611" s="198"/>
      <c r="D611" s="198"/>
      <c r="E611" s="198"/>
      <c r="F611" s="198"/>
      <c r="G611" s="198"/>
      <c r="H611" s="198"/>
      <c r="I611" s="198"/>
      <c r="J611" s="198"/>
      <c r="K611" s="198"/>
      <c r="L611" s="198"/>
      <c r="M611" s="203"/>
      <c r="N611" s="151"/>
      <c r="O611" s="203"/>
    </row>
    <row r="612" spans="1:16" customFormat="1" hidden="1" x14ac:dyDescent="0.2">
      <c r="A612" s="198"/>
      <c r="B612" s="198"/>
      <c r="C612" s="198"/>
      <c r="D612" s="198"/>
      <c r="E612" s="198"/>
      <c r="F612" s="198"/>
      <c r="G612" s="198"/>
      <c r="H612" s="198"/>
      <c r="I612" s="198"/>
      <c r="J612" s="198"/>
      <c r="K612" s="198"/>
      <c r="L612" s="198"/>
      <c r="M612" s="203"/>
      <c r="N612" s="151"/>
      <c r="O612" s="203"/>
    </row>
    <row r="613" spans="1:16" customFormat="1" hidden="1" x14ac:dyDescent="0.2">
      <c r="A613" s="198"/>
      <c r="B613" s="198"/>
      <c r="C613" s="198"/>
      <c r="D613" s="198"/>
      <c r="E613" s="198"/>
      <c r="F613" s="198"/>
      <c r="G613" s="198"/>
      <c r="H613" s="198"/>
      <c r="I613" s="198"/>
      <c r="J613" s="198"/>
      <c r="K613" s="198"/>
      <c r="L613" s="198"/>
      <c r="M613" s="203"/>
      <c r="N613" s="151"/>
      <c r="O613" s="203"/>
    </row>
    <row r="614" spans="1:16" customFormat="1" hidden="1" x14ac:dyDescent="0.2">
      <c r="A614" s="198"/>
      <c r="B614" s="198"/>
      <c r="C614" s="198"/>
      <c r="D614" s="198"/>
      <c r="E614" s="198"/>
      <c r="F614" s="198"/>
      <c r="G614" s="198"/>
      <c r="H614" s="198"/>
      <c r="I614" s="198"/>
      <c r="J614" s="198"/>
      <c r="K614" s="198"/>
      <c r="L614" s="198"/>
      <c r="M614" s="203"/>
      <c r="N614" s="151"/>
      <c r="O614" s="203"/>
    </row>
    <row r="615" spans="1:16" customFormat="1" hidden="1" x14ac:dyDescent="0.2">
      <c r="A615" s="198"/>
      <c r="B615" s="198"/>
      <c r="C615" s="198"/>
      <c r="D615" s="198"/>
      <c r="E615" s="198"/>
      <c r="F615" s="198"/>
      <c r="G615" s="198"/>
      <c r="H615" s="198"/>
      <c r="I615" s="198"/>
      <c r="J615" s="198"/>
      <c r="K615" s="198"/>
      <c r="L615" s="198"/>
      <c r="M615" s="203"/>
      <c r="N615" s="151"/>
      <c r="O615" s="203"/>
    </row>
    <row r="616" spans="1:16" customFormat="1" hidden="1" x14ac:dyDescent="0.2">
      <c r="A616" s="198"/>
      <c r="B616" s="198"/>
      <c r="C616" s="198"/>
      <c r="D616" s="198"/>
      <c r="E616" s="198"/>
      <c r="F616" s="198"/>
      <c r="G616" s="198"/>
      <c r="H616" s="198"/>
      <c r="I616" s="198"/>
      <c r="J616" s="198"/>
      <c r="K616" s="198"/>
      <c r="L616" s="198"/>
      <c r="M616" s="203"/>
      <c r="N616" s="151"/>
      <c r="O616" s="203"/>
    </row>
    <row r="617" spans="1:16" customFormat="1" hidden="1" x14ac:dyDescent="0.2">
      <c r="A617" s="198"/>
      <c r="B617" s="198"/>
      <c r="C617" s="198"/>
      <c r="D617" s="198"/>
      <c r="E617" s="198"/>
      <c r="F617" s="198"/>
      <c r="G617" s="198"/>
      <c r="H617" s="198"/>
      <c r="I617" s="198"/>
      <c r="J617" s="198"/>
      <c r="K617" s="198"/>
      <c r="L617" s="198"/>
      <c r="M617" s="203"/>
      <c r="N617" s="151"/>
      <c r="O617" s="203"/>
    </row>
    <row r="618" spans="1:16" customFormat="1" hidden="1" x14ac:dyDescent="0.2">
      <c r="A618" s="198"/>
      <c r="B618" s="198"/>
      <c r="C618" s="198"/>
      <c r="D618" s="198"/>
      <c r="E618" s="198"/>
      <c r="F618" s="198"/>
      <c r="G618" s="198"/>
      <c r="H618" s="198"/>
      <c r="I618" s="198"/>
      <c r="J618" s="198"/>
      <c r="K618" s="198"/>
      <c r="L618" s="198"/>
      <c r="M618" s="203"/>
      <c r="N618" s="151"/>
      <c r="O618" s="203"/>
    </row>
    <row r="619" spans="1:16" customFormat="1" hidden="1" x14ac:dyDescent="0.2">
      <c r="A619" s="198"/>
      <c r="B619" s="198"/>
      <c r="C619" s="198"/>
      <c r="D619" s="198"/>
      <c r="E619" s="198"/>
      <c r="F619" s="198"/>
      <c r="G619" s="198"/>
      <c r="H619" s="198"/>
      <c r="I619" s="198"/>
      <c r="J619" s="198"/>
      <c r="K619" s="198"/>
      <c r="L619" s="198"/>
      <c r="M619" s="203"/>
      <c r="N619" s="151"/>
      <c r="O619" s="203"/>
    </row>
    <row r="620" spans="1:16" customFormat="1" hidden="1" x14ac:dyDescent="0.2">
      <c r="A620" s="198"/>
      <c r="B620" s="198"/>
      <c r="C620" s="198"/>
      <c r="D620" s="198"/>
      <c r="E620" s="198"/>
      <c r="F620" s="198"/>
      <c r="G620" s="198"/>
      <c r="H620" s="198"/>
      <c r="I620" s="198"/>
      <c r="J620" s="198"/>
      <c r="K620" s="198"/>
      <c r="L620" s="198"/>
      <c r="M620" s="198"/>
      <c r="N620" s="151"/>
      <c r="O620" s="198"/>
      <c r="P620" s="203"/>
    </row>
    <row r="621" spans="1:16" customFormat="1" hidden="1" x14ac:dyDescent="0.2">
      <c r="A621" s="198"/>
      <c r="B621" s="198"/>
      <c r="C621" s="198"/>
      <c r="D621" s="198"/>
      <c r="E621" s="198"/>
      <c r="F621" s="198"/>
      <c r="G621" s="198"/>
      <c r="H621" s="198"/>
      <c r="I621" s="198"/>
      <c r="J621" s="198"/>
      <c r="K621" s="198"/>
      <c r="L621" s="198"/>
      <c r="M621" s="198"/>
      <c r="N621" s="151"/>
      <c r="O621" s="198"/>
      <c r="P621" s="203"/>
    </row>
    <row r="622" spans="1:16" customFormat="1" hidden="1" x14ac:dyDescent="0.2">
      <c r="A622" s="198"/>
      <c r="B622" s="198"/>
      <c r="C622" s="198"/>
      <c r="D622" s="198"/>
      <c r="E622" s="198"/>
      <c r="F622" s="198"/>
      <c r="G622" s="198"/>
      <c r="H622" s="198"/>
      <c r="I622" s="198"/>
      <c r="J622" s="198"/>
      <c r="K622" s="198"/>
      <c r="L622" s="198"/>
      <c r="M622" s="198"/>
      <c r="N622" s="151"/>
      <c r="O622" s="198"/>
      <c r="P622" s="203"/>
    </row>
    <row r="623" spans="1:16" customFormat="1" hidden="1" x14ac:dyDescent="0.2">
      <c r="A623" s="198"/>
      <c r="B623" s="198"/>
      <c r="C623" s="198"/>
      <c r="D623" s="198"/>
      <c r="E623" s="198"/>
      <c r="F623" s="198"/>
      <c r="G623" s="198"/>
      <c r="H623" s="198"/>
      <c r="I623" s="198"/>
      <c r="J623" s="198"/>
      <c r="K623" s="198"/>
      <c r="L623" s="198"/>
      <c r="M623" s="198"/>
      <c r="N623" s="151"/>
      <c r="O623" s="198"/>
      <c r="P623" s="203"/>
    </row>
    <row r="624" spans="1:16" customFormat="1" hidden="1" x14ac:dyDescent="0.2">
      <c r="A624" s="198"/>
      <c r="B624" s="198"/>
      <c r="C624" s="198"/>
      <c r="D624" s="198"/>
      <c r="E624" s="198"/>
      <c r="F624" s="198"/>
      <c r="G624" s="198"/>
      <c r="H624" s="198"/>
      <c r="I624" s="198"/>
      <c r="J624" s="198"/>
      <c r="K624" s="198"/>
      <c r="L624" s="198"/>
      <c r="M624" s="198"/>
      <c r="N624" s="151"/>
      <c r="O624" s="198"/>
      <c r="P624" s="203"/>
    </row>
    <row r="625" spans="1:16" customFormat="1" hidden="1" x14ac:dyDescent="0.2">
      <c r="A625" s="198"/>
      <c r="B625" s="198"/>
      <c r="C625" s="198"/>
      <c r="D625" s="198"/>
      <c r="E625" s="198"/>
      <c r="F625" s="198"/>
      <c r="G625" s="198"/>
      <c r="H625" s="198"/>
      <c r="I625" s="198"/>
      <c r="J625" s="198"/>
      <c r="K625" s="198"/>
      <c r="L625" s="198"/>
      <c r="M625" s="198"/>
      <c r="N625" s="151"/>
      <c r="O625" s="198"/>
      <c r="P625" s="203"/>
    </row>
    <row r="626" spans="1:16" customFormat="1" hidden="1" x14ac:dyDescent="0.2">
      <c r="A626" s="198"/>
      <c r="B626" s="198"/>
      <c r="C626" s="198"/>
      <c r="D626" s="198"/>
      <c r="E626" s="198"/>
      <c r="F626" s="198"/>
      <c r="G626" s="198"/>
      <c r="H626" s="198"/>
      <c r="I626" s="198"/>
      <c r="J626" s="198"/>
      <c r="K626" s="198"/>
      <c r="L626" s="198"/>
      <c r="M626" s="198"/>
      <c r="N626" s="151"/>
      <c r="O626" s="198"/>
      <c r="P626" s="203"/>
    </row>
    <row r="627" spans="1:16" customFormat="1" hidden="1" x14ac:dyDescent="0.2">
      <c r="A627" s="198"/>
      <c r="B627" s="198"/>
      <c r="C627" s="198"/>
      <c r="D627" s="198"/>
      <c r="E627" s="198"/>
      <c r="F627" s="198"/>
      <c r="G627" s="198"/>
      <c r="H627" s="198"/>
      <c r="I627" s="198"/>
      <c r="J627" s="198"/>
      <c r="K627" s="198"/>
      <c r="L627" s="198"/>
      <c r="M627" s="198"/>
      <c r="N627" s="151"/>
      <c r="O627" s="198"/>
      <c r="P627" s="203"/>
    </row>
    <row r="628" spans="1:16" customFormat="1" hidden="1" x14ac:dyDescent="0.2">
      <c r="A628" s="198"/>
      <c r="B628" s="198"/>
      <c r="C628" s="198"/>
      <c r="D628" s="198"/>
      <c r="E628" s="198"/>
      <c r="F628" s="198"/>
      <c r="G628" s="198"/>
      <c r="H628" s="198"/>
      <c r="I628" s="198"/>
      <c r="J628" s="198"/>
      <c r="K628" s="198"/>
      <c r="L628" s="198"/>
      <c r="M628" s="198"/>
      <c r="N628" s="151"/>
      <c r="O628" s="198"/>
      <c r="P628" s="203"/>
    </row>
    <row r="629" spans="1:16" customFormat="1" hidden="1" x14ac:dyDescent="0.2">
      <c r="A629" s="198"/>
      <c r="B629" s="198"/>
      <c r="C629" s="198"/>
      <c r="D629" s="198"/>
      <c r="E629" s="198"/>
      <c r="F629" s="198"/>
      <c r="G629" s="198"/>
      <c r="H629" s="198"/>
      <c r="I629" s="198"/>
      <c r="J629" s="198"/>
      <c r="K629" s="198"/>
      <c r="L629" s="198"/>
      <c r="M629" s="198"/>
      <c r="N629" s="151"/>
      <c r="O629" s="198"/>
      <c r="P629" s="203"/>
    </row>
    <row r="630" spans="1:16" customFormat="1" hidden="1" x14ac:dyDescent="0.2">
      <c r="A630" s="198"/>
      <c r="B630" s="198"/>
      <c r="C630" s="198"/>
      <c r="D630" s="198"/>
      <c r="E630" s="198"/>
      <c r="F630" s="198"/>
      <c r="G630" s="198"/>
      <c r="H630" s="198"/>
      <c r="I630" s="198"/>
      <c r="J630" s="198"/>
      <c r="K630" s="198"/>
      <c r="L630" s="198"/>
      <c r="M630" s="198"/>
      <c r="N630" s="151"/>
      <c r="O630" s="198"/>
      <c r="P630" s="203"/>
    </row>
    <row r="631" spans="1:16" customFormat="1" hidden="1" x14ac:dyDescent="0.2">
      <c r="A631" s="198"/>
      <c r="B631" s="198"/>
      <c r="C631" s="198"/>
      <c r="D631" s="198"/>
      <c r="E631" s="198"/>
      <c r="F631" s="198"/>
      <c r="G631" s="198"/>
      <c r="H631" s="198"/>
      <c r="I631" s="198"/>
      <c r="J631" s="198"/>
      <c r="K631" s="198"/>
      <c r="L631" s="198"/>
      <c r="M631" s="198"/>
      <c r="N631" s="151"/>
      <c r="O631" s="198"/>
      <c r="P631" s="203"/>
    </row>
    <row r="632" spans="1:16" customFormat="1" hidden="1" x14ac:dyDescent="0.2">
      <c r="A632" s="198"/>
      <c r="B632" s="198"/>
      <c r="C632" s="198"/>
      <c r="D632" s="198"/>
      <c r="E632" s="198"/>
      <c r="F632" s="198"/>
      <c r="G632" s="198"/>
      <c r="H632" s="198"/>
      <c r="I632" s="198"/>
      <c r="J632" s="198"/>
      <c r="K632" s="198"/>
      <c r="L632" s="198"/>
      <c r="M632" s="198"/>
      <c r="N632" s="151"/>
      <c r="O632" s="198"/>
      <c r="P632" s="203"/>
    </row>
    <row r="633" spans="1:16" customFormat="1" hidden="1" x14ac:dyDescent="0.2">
      <c r="A633" s="198"/>
      <c r="B633" s="198"/>
      <c r="C633" s="198"/>
      <c r="D633" s="198"/>
      <c r="E633" s="198"/>
      <c r="F633" s="198"/>
      <c r="G633" s="198"/>
      <c r="H633" s="198"/>
      <c r="I633" s="198"/>
      <c r="J633" s="198"/>
      <c r="K633" s="198"/>
      <c r="L633" s="198"/>
      <c r="M633" s="198"/>
      <c r="N633" s="151"/>
      <c r="O633" s="198"/>
      <c r="P633" s="203"/>
    </row>
    <row r="634" spans="1:16" customFormat="1" hidden="1" x14ac:dyDescent="0.2">
      <c r="A634" s="198"/>
      <c r="B634" s="198"/>
      <c r="C634" s="198"/>
      <c r="D634" s="198"/>
      <c r="E634" s="198"/>
      <c r="F634" s="198"/>
      <c r="G634" s="198"/>
      <c r="H634" s="198"/>
      <c r="I634" s="198"/>
      <c r="J634" s="198"/>
      <c r="K634" s="198"/>
      <c r="L634" s="198"/>
      <c r="M634" s="198"/>
      <c r="N634" s="151"/>
      <c r="O634" s="198"/>
      <c r="P634" s="203"/>
    </row>
    <row r="635" spans="1:16" customFormat="1" hidden="1" x14ac:dyDescent="0.2">
      <c r="A635" s="198"/>
      <c r="B635" s="198"/>
      <c r="C635" s="198"/>
      <c r="D635" s="198"/>
      <c r="E635" s="198"/>
      <c r="F635" s="198"/>
      <c r="G635" s="198"/>
      <c r="H635" s="198"/>
      <c r="I635" s="198"/>
      <c r="J635" s="198"/>
      <c r="K635" s="198"/>
      <c r="L635" s="198"/>
      <c r="M635" s="198"/>
      <c r="N635" s="151"/>
      <c r="O635" s="198"/>
      <c r="P635" s="203"/>
    </row>
    <row r="636" spans="1:16" customFormat="1" hidden="1" x14ac:dyDescent="0.2">
      <c r="A636" s="198"/>
      <c r="B636" s="198"/>
      <c r="C636" s="198"/>
      <c r="D636" s="198"/>
      <c r="E636" s="198"/>
      <c r="F636" s="198"/>
      <c r="G636" s="198"/>
      <c r="H636" s="198"/>
      <c r="I636" s="198"/>
      <c r="J636" s="198"/>
      <c r="K636" s="198"/>
      <c r="L636" s="198"/>
      <c r="M636" s="198"/>
      <c r="N636" s="151"/>
      <c r="O636" s="198"/>
      <c r="P636" s="203"/>
    </row>
    <row r="637" spans="1:16" customFormat="1" hidden="1" x14ac:dyDescent="0.2">
      <c r="A637" s="198"/>
      <c r="B637" s="198"/>
      <c r="C637" s="198"/>
      <c r="D637" s="198"/>
      <c r="E637" s="198"/>
      <c r="F637" s="198"/>
      <c r="G637" s="198"/>
      <c r="H637" s="198"/>
      <c r="I637" s="198"/>
      <c r="J637" s="198"/>
      <c r="K637" s="198"/>
      <c r="L637" s="198"/>
      <c r="M637" s="198"/>
      <c r="N637" s="151"/>
      <c r="O637" s="198"/>
      <c r="P637" s="203"/>
    </row>
    <row r="638" spans="1:16" customFormat="1" hidden="1" x14ac:dyDescent="0.2">
      <c r="A638" s="198"/>
      <c r="B638" s="198"/>
      <c r="C638" s="198"/>
      <c r="D638" s="198"/>
      <c r="E638" s="198"/>
      <c r="F638" s="198"/>
      <c r="G638" s="198"/>
      <c r="H638" s="198"/>
      <c r="I638" s="198"/>
      <c r="J638" s="198"/>
      <c r="K638" s="198"/>
      <c r="L638" s="198"/>
      <c r="M638" s="198"/>
      <c r="N638" s="151"/>
      <c r="O638" s="198"/>
      <c r="P638" s="203"/>
    </row>
    <row r="639" spans="1:16" customFormat="1" hidden="1" x14ac:dyDescent="0.2">
      <c r="A639" s="198"/>
      <c r="B639" s="198"/>
      <c r="C639" s="198"/>
      <c r="D639" s="198"/>
      <c r="E639" s="198"/>
      <c r="F639" s="198"/>
      <c r="G639" s="198"/>
      <c r="H639" s="198"/>
      <c r="I639" s="198"/>
      <c r="J639" s="198"/>
      <c r="K639" s="198"/>
      <c r="L639" s="198"/>
      <c r="M639" s="198"/>
      <c r="N639" s="151"/>
      <c r="O639" s="198"/>
      <c r="P639" s="203"/>
    </row>
    <row r="640" spans="1:16" customFormat="1" hidden="1" x14ac:dyDescent="0.2">
      <c r="A640" s="198"/>
      <c r="B640" s="198"/>
      <c r="C640" s="198"/>
      <c r="D640" s="198"/>
      <c r="E640" s="198"/>
      <c r="F640" s="198"/>
      <c r="G640" s="198"/>
      <c r="H640" s="198"/>
      <c r="I640" s="198"/>
      <c r="J640" s="198"/>
      <c r="K640" s="198"/>
      <c r="L640" s="198"/>
      <c r="M640" s="198"/>
      <c r="N640" s="151"/>
      <c r="O640" s="198"/>
      <c r="P640" s="203"/>
    </row>
    <row r="641" spans="1:16" customFormat="1" hidden="1" x14ac:dyDescent="0.2">
      <c r="A641" s="198"/>
      <c r="B641" s="198"/>
      <c r="C641" s="198"/>
      <c r="D641" s="198"/>
      <c r="E641" s="198"/>
      <c r="F641" s="198"/>
      <c r="G641" s="198"/>
      <c r="H641" s="198"/>
      <c r="I641" s="198"/>
      <c r="J641" s="198"/>
      <c r="K641" s="198"/>
      <c r="L641" s="198"/>
      <c r="M641" s="198"/>
      <c r="N641" s="151"/>
      <c r="O641" s="198"/>
      <c r="P641" s="203"/>
    </row>
    <row r="642" spans="1:16" customFormat="1" hidden="1" x14ac:dyDescent="0.2">
      <c r="A642" s="198"/>
      <c r="B642" s="198"/>
      <c r="C642" s="198"/>
      <c r="D642" s="198"/>
      <c r="E642" s="198"/>
      <c r="F642" s="198"/>
      <c r="G642" s="198"/>
      <c r="H642" s="198"/>
      <c r="I642" s="198"/>
      <c r="J642" s="198"/>
      <c r="K642" s="198"/>
      <c r="L642" s="198"/>
      <c r="M642" s="198"/>
      <c r="N642" s="151"/>
      <c r="O642" s="198"/>
      <c r="P642" s="203"/>
    </row>
    <row r="643" spans="1:16" customFormat="1" hidden="1" x14ac:dyDescent="0.2">
      <c r="A643" s="198"/>
      <c r="B643" s="198"/>
      <c r="C643" s="198"/>
      <c r="D643" s="198"/>
      <c r="E643" s="198"/>
      <c r="F643" s="198"/>
      <c r="G643" s="198"/>
      <c r="H643" s="198"/>
      <c r="I643" s="198"/>
      <c r="J643" s="198"/>
      <c r="K643" s="198"/>
      <c r="L643" s="198"/>
      <c r="M643" s="198"/>
      <c r="N643" s="151"/>
      <c r="O643" s="198"/>
      <c r="P643" s="203"/>
    </row>
    <row r="644" spans="1:16" customFormat="1" hidden="1" x14ac:dyDescent="0.2">
      <c r="A644" s="198"/>
      <c r="B644" s="198"/>
      <c r="C644" s="198"/>
      <c r="D644" s="198"/>
      <c r="E644" s="198"/>
      <c r="F644" s="198"/>
      <c r="G644" s="198"/>
      <c r="H644" s="198"/>
      <c r="I644" s="198"/>
      <c r="J644" s="198"/>
      <c r="K644" s="198"/>
      <c r="L644" s="198"/>
      <c r="M644" s="198"/>
      <c r="N644" s="151"/>
      <c r="O644" s="198"/>
      <c r="P644" s="203"/>
    </row>
    <row r="645" spans="1:16" customFormat="1" hidden="1" x14ac:dyDescent="0.2">
      <c r="A645" s="198"/>
      <c r="B645" s="198"/>
      <c r="C645" s="198"/>
      <c r="D645" s="198"/>
      <c r="E645" s="198"/>
      <c r="F645" s="198"/>
      <c r="G645" s="198"/>
      <c r="H645" s="198"/>
      <c r="I645" s="198"/>
      <c r="J645" s="198"/>
      <c r="K645" s="198"/>
      <c r="L645" s="198"/>
      <c r="M645" s="198"/>
      <c r="N645" s="151"/>
      <c r="O645" s="198"/>
      <c r="P645" s="203"/>
    </row>
    <row r="646" spans="1:16" customFormat="1" hidden="1" x14ac:dyDescent="0.2">
      <c r="A646" s="198"/>
      <c r="B646" s="198"/>
      <c r="C646" s="198"/>
      <c r="D646" s="198"/>
      <c r="E646" s="198"/>
      <c r="F646" s="198"/>
      <c r="G646" s="198"/>
      <c r="H646" s="198"/>
      <c r="I646" s="198"/>
      <c r="J646" s="198"/>
      <c r="K646" s="198"/>
      <c r="L646" s="198"/>
      <c r="M646" s="198"/>
      <c r="N646" s="151"/>
      <c r="O646" s="198"/>
      <c r="P646" s="203"/>
    </row>
    <row r="647" spans="1:16" customFormat="1" hidden="1" x14ac:dyDescent="0.2">
      <c r="A647" s="198"/>
      <c r="B647" s="198"/>
      <c r="C647" s="198"/>
      <c r="D647" s="198"/>
      <c r="E647" s="198"/>
      <c r="F647" s="198"/>
      <c r="G647" s="198"/>
      <c r="H647" s="198"/>
      <c r="I647" s="198"/>
      <c r="J647" s="198"/>
      <c r="K647" s="198"/>
      <c r="L647" s="198"/>
      <c r="M647" s="198"/>
      <c r="N647" s="151"/>
      <c r="O647" s="198"/>
      <c r="P647" s="203"/>
    </row>
    <row r="648" spans="1:16" customFormat="1" hidden="1" x14ac:dyDescent="0.2">
      <c r="A648" s="198"/>
      <c r="B648" s="198"/>
      <c r="C648" s="198"/>
      <c r="D648" s="198"/>
      <c r="E648" s="198"/>
      <c r="F648" s="198"/>
      <c r="G648" s="198"/>
      <c r="H648" s="198"/>
      <c r="I648" s="198"/>
      <c r="J648" s="198"/>
      <c r="K648" s="198"/>
      <c r="L648" s="198"/>
      <c r="M648" s="198"/>
      <c r="N648" s="151"/>
      <c r="O648" s="198"/>
      <c r="P648" s="203"/>
    </row>
    <row r="649" spans="1:16" customFormat="1" hidden="1" x14ac:dyDescent="0.2">
      <c r="A649" s="198"/>
      <c r="B649" s="198"/>
      <c r="C649" s="198"/>
      <c r="D649" s="198"/>
      <c r="E649" s="198"/>
      <c r="F649" s="198"/>
      <c r="G649" s="198"/>
      <c r="H649" s="198"/>
      <c r="I649" s="198"/>
      <c r="J649" s="198"/>
      <c r="K649" s="198"/>
      <c r="L649" s="198"/>
      <c r="M649" s="198"/>
      <c r="N649" s="151"/>
      <c r="O649" s="198"/>
      <c r="P649" s="203"/>
    </row>
    <row r="650" spans="1:16" customFormat="1" hidden="1" x14ac:dyDescent="0.2">
      <c r="A650" s="198"/>
      <c r="B650" s="198"/>
      <c r="C650" s="198"/>
      <c r="D650" s="198"/>
      <c r="E650" s="198"/>
      <c r="F650" s="198"/>
      <c r="G650" s="198"/>
      <c r="H650" s="198"/>
      <c r="I650" s="198"/>
      <c r="J650" s="198"/>
      <c r="K650" s="198"/>
      <c r="L650" s="198"/>
      <c r="M650" s="198"/>
      <c r="N650" s="151"/>
      <c r="O650" s="198"/>
      <c r="P650" s="203"/>
    </row>
    <row r="651" spans="1:16" customFormat="1" hidden="1" x14ac:dyDescent="0.2">
      <c r="A651" s="198"/>
      <c r="B651" s="198"/>
      <c r="C651" s="198"/>
      <c r="D651" s="198"/>
      <c r="E651" s="198"/>
      <c r="F651" s="198"/>
      <c r="G651" s="198"/>
      <c r="H651" s="198"/>
      <c r="I651" s="198"/>
      <c r="J651" s="198"/>
      <c r="K651" s="198"/>
      <c r="L651" s="198"/>
      <c r="M651" s="198"/>
      <c r="N651" s="151"/>
      <c r="O651" s="198"/>
      <c r="P651" s="203"/>
    </row>
    <row r="652" spans="1:16" customFormat="1" hidden="1" x14ac:dyDescent="0.2">
      <c r="A652" s="198"/>
      <c r="B652" s="198"/>
      <c r="C652" s="198"/>
      <c r="D652" s="198"/>
      <c r="E652" s="198"/>
      <c r="F652" s="198"/>
      <c r="G652" s="198"/>
      <c r="H652" s="198"/>
      <c r="I652" s="198"/>
      <c r="J652" s="198"/>
      <c r="K652" s="198"/>
      <c r="L652" s="198"/>
      <c r="M652" s="198"/>
      <c r="N652" s="151"/>
      <c r="O652" s="198"/>
      <c r="P652" s="203"/>
    </row>
    <row r="653" spans="1:16" customFormat="1" hidden="1" x14ac:dyDescent="0.2">
      <c r="A653" s="198"/>
      <c r="B653" s="198"/>
      <c r="C653" s="198"/>
      <c r="D653" s="198"/>
      <c r="E653" s="198"/>
      <c r="F653" s="198"/>
      <c r="G653" s="198"/>
      <c r="H653" s="198"/>
      <c r="I653" s="198"/>
      <c r="J653" s="198"/>
      <c r="K653" s="198"/>
      <c r="L653" s="198"/>
      <c r="M653" s="198"/>
      <c r="N653" s="151"/>
      <c r="O653" s="198"/>
      <c r="P653" s="203"/>
    </row>
    <row r="654" spans="1:16" customFormat="1" hidden="1" x14ac:dyDescent="0.2">
      <c r="A654" s="198"/>
      <c r="B654" s="198"/>
      <c r="C654" s="198"/>
      <c r="D654" s="198"/>
      <c r="E654" s="198"/>
      <c r="F654" s="198"/>
      <c r="G654" s="198"/>
      <c r="H654" s="198"/>
      <c r="I654" s="198"/>
      <c r="J654" s="198"/>
      <c r="K654" s="198"/>
      <c r="L654" s="198"/>
      <c r="M654" s="198"/>
      <c r="N654" s="151"/>
      <c r="O654" s="198"/>
      <c r="P654" s="203"/>
    </row>
    <row r="655" spans="1:16" customFormat="1" hidden="1" x14ac:dyDescent="0.2">
      <c r="A655" s="198"/>
      <c r="B655" s="198"/>
      <c r="C655" s="198"/>
      <c r="D655" s="198"/>
      <c r="E655" s="198"/>
      <c r="F655" s="198"/>
      <c r="G655" s="198"/>
      <c r="H655" s="198"/>
      <c r="I655" s="198"/>
      <c r="J655" s="198"/>
      <c r="K655" s="198"/>
      <c r="L655" s="198"/>
      <c r="M655" s="198"/>
      <c r="N655" s="151"/>
      <c r="O655" s="198"/>
      <c r="P655" s="203"/>
    </row>
    <row r="656" spans="1:16" customFormat="1" hidden="1" x14ac:dyDescent="0.2">
      <c r="A656" s="198"/>
      <c r="B656" s="198"/>
      <c r="C656" s="198"/>
      <c r="D656" s="198"/>
      <c r="E656" s="198"/>
      <c r="F656" s="198"/>
      <c r="G656" s="198"/>
      <c r="H656" s="198"/>
      <c r="I656" s="198"/>
      <c r="J656" s="198"/>
      <c r="K656" s="198"/>
      <c r="L656" s="198"/>
      <c r="M656" s="198"/>
      <c r="N656" s="151"/>
      <c r="O656" s="198"/>
      <c r="P656" s="203"/>
    </row>
    <row r="657" spans="1:16" customFormat="1" hidden="1" x14ac:dyDescent="0.2">
      <c r="A657" s="198"/>
      <c r="B657" s="198"/>
      <c r="C657" s="198"/>
      <c r="D657" s="198"/>
      <c r="E657" s="198"/>
      <c r="F657" s="198"/>
      <c r="G657" s="198"/>
      <c r="H657" s="198"/>
      <c r="I657" s="198"/>
      <c r="J657" s="198"/>
      <c r="K657" s="198"/>
      <c r="L657" s="198"/>
      <c r="M657" s="198"/>
      <c r="N657" s="151"/>
      <c r="O657" s="198"/>
      <c r="P657" s="203"/>
    </row>
    <row r="658" spans="1:16" customFormat="1" hidden="1" x14ac:dyDescent="0.2">
      <c r="A658" s="198"/>
      <c r="B658" s="198"/>
      <c r="C658" s="198"/>
      <c r="D658" s="198"/>
      <c r="E658" s="198"/>
      <c r="F658" s="198"/>
      <c r="G658" s="198"/>
      <c r="H658" s="198"/>
      <c r="I658" s="198"/>
      <c r="J658" s="198"/>
      <c r="K658" s="198"/>
      <c r="L658" s="198"/>
      <c r="M658" s="198"/>
      <c r="N658" s="151"/>
      <c r="O658" s="198"/>
      <c r="P658" s="203"/>
    </row>
    <row r="659" spans="1:16" customFormat="1" hidden="1" x14ac:dyDescent="0.2">
      <c r="A659" s="198"/>
      <c r="B659" s="198"/>
      <c r="C659" s="198"/>
      <c r="D659" s="198"/>
      <c r="E659" s="198"/>
      <c r="F659" s="198"/>
      <c r="G659" s="198"/>
      <c r="H659" s="198"/>
      <c r="I659" s="198"/>
      <c r="J659" s="198"/>
      <c r="K659" s="198"/>
      <c r="L659" s="198"/>
      <c r="M659" s="198"/>
      <c r="N659" s="151"/>
      <c r="O659" s="198"/>
      <c r="P659" s="203"/>
    </row>
    <row r="660" spans="1:16" customFormat="1" hidden="1" x14ac:dyDescent="0.2">
      <c r="A660" s="198"/>
      <c r="B660" s="198"/>
      <c r="C660" s="198"/>
      <c r="D660" s="198"/>
      <c r="E660" s="198"/>
      <c r="F660" s="198"/>
      <c r="G660" s="198"/>
      <c r="H660" s="198"/>
      <c r="I660" s="198"/>
      <c r="J660" s="198"/>
      <c r="K660" s="198"/>
      <c r="L660" s="198"/>
      <c r="M660" s="198"/>
      <c r="N660" s="151"/>
      <c r="O660" s="198"/>
      <c r="P660" s="203"/>
    </row>
    <row r="661" spans="1:16" customFormat="1" hidden="1" x14ac:dyDescent="0.2">
      <c r="A661" s="198"/>
      <c r="B661" s="198"/>
      <c r="C661" s="198"/>
      <c r="D661" s="198"/>
      <c r="E661" s="198"/>
      <c r="F661" s="198"/>
      <c r="G661" s="198"/>
      <c r="H661" s="198"/>
      <c r="I661" s="198"/>
      <c r="J661" s="198"/>
      <c r="K661" s="198"/>
      <c r="L661" s="198"/>
      <c r="M661" s="198"/>
      <c r="N661" s="151"/>
      <c r="O661" s="198"/>
      <c r="P661" s="203"/>
    </row>
    <row r="662" spans="1:16" customFormat="1" hidden="1" x14ac:dyDescent="0.2">
      <c r="A662" s="198"/>
      <c r="B662" s="198"/>
      <c r="C662" s="198"/>
      <c r="D662" s="198"/>
      <c r="E662" s="198"/>
      <c r="F662" s="198"/>
      <c r="G662" s="198"/>
      <c r="H662" s="198"/>
      <c r="I662" s="198"/>
      <c r="J662" s="198"/>
      <c r="K662" s="198"/>
      <c r="L662" s="198"/>
      <c r="M662" s="198"/>
      <c r="N662" s="151"/>
      <c r="O662" s="198"/>
      <c r="P662" s="203"/>
    </row>
    <row r="663" spans="1:16" customFormat="1" hidden="1" x14ac:dyDescent="0.2">
      <c r="A663" s="198"/>
      <c r="B663" s="198"/>
      <c r="C663" s="198"/>
      <c r="D663" s="198"/>
      <c r="E663" s="198"/>
      <c r="F663" s="198"/>
      <c r="G663" s="198"/>
      <c r="H663" s="198"/>
      <c r="I663" s="198"/>
      <c r="J663" s="198"/>
      <c r="K663" s="198"/>
      <c r="L663" s="198"/>
      <c r="M663" s="198"/>
      <c r="N663" s="151"/>
      <c r="O663" s="198"/>
      <c r="P663" s="203"/>
    </row>
    <row r="664" spans="1:16" customFormat="1" hidden="1" x14ac:dyDescent="0.2">
      <c r="A664" s="198"/>
      <c r="B664" s="198"/>
      <c r="C664" s="198"/>
      <c r="D664" s="198"/>
      <c r="E664" s="198"/>
      <c r="F664" s="198"/>
      <c r="G664" s="198"/>
      <c r="H664" s="198"/>
      <c r="I664" s="198"/>
      <c r="J664" s="198"/>
      <c r="K664" s="198"/>
      <c r="L664" s="198"/>
      <c r="M664" s="198"/>
      <c r="N664" s="151"/>
      <c r="O664" s="198"/>
      <c r="P664" s="203"/>
    </row>
    <row r="665" spans="1:16" customFormat="1" hidden="1" x14ac:dyDescent="0.2">
      <c r="A665" s="198"/>
      <c r="B665" s="198"/>
      <c r="C665" s="198"/>
      <c r="D665" s="198"/>
      <c r="E665" s="198"/>
      <c r="F665" s="198"/>
      <c r="G665" s="198"/>
      <c r="H665" s="198"/>
      <c r="I665" s="198"/>
      <c r="J665" s="198"/>
      <c r="K665" s="198"/>
      <c r="L665" s="198"/>
      <c r="M665" s="198"/>
      <c r="N665" s="151"/>
      <c r="O665" s="198"/>
      <c r="P665" s="203"/>
    </row>
    <row r="666" spans="1:16" customFormat="1" hidden="1" x14ac:dyDescent="0.2">
      <c r="A666" s="198"/>
      <c r="B666" s="198"/>
      <c r="C666" s="198"/>
      <c r="D666" s="198"/>
      <c r="E666" s="198"/>
      <c r="F666" s="198"/>
      <c r="G666" s="198"/>
      <c r="H666" s="198"/>
      <c r="I666" s="198"/>
      <c r="J666" s="198"/>
      <c r="K666" s="198"/>
      <c r="L666" s="198"/>
      <c r="M666" s="198"/>
      <c r="N666" s="151"/>
      <c r="O666" s="198"/>
      <c r="P666" s="203"/>
    </row>
    <row r="667" spans="1:16" customFormat="1" hidden="1" x14ac:dyDescent="0.2">
      <c r="A667" s="198"/>
      <c r="B667" s="198"/>
      <c r="C667" s="198"/>
      <c r="D667" s="198"/>
      <c r="E667" s="198"/>
      <c r="F667" s="198"/>
      <c r="G667" s="198"/>
      <c r="H667" s="198"/>
      <c r="I667" s="198"/>
      <c r="J667" s="198"/>
      <c r="K667" s="198"/>
      <c r="L667" s="198"/>
      <c r="M667" s="198"/>
      <c r="N667" s="151"/>
      <c r="O667" s="198"/>
      <c r="P667" s="203"/>
    </row>
    <row r="668" spans="1:16" customFormat="1" hidden="1" x14ac:dyDescent="0.2">
      <c r="A668" s="198"/>
      <c r="B668" s="198"/>
      <c r="C668" s="198"/>
      <c r="D668" s="198"/>
      <c r="E668" s="198"/>
      <c r="F668" s="198"/>
      <c r="G668" s="198"/>
      <c r="H668" s="198"/>
      <c r="I668" s="198"/>
      <c r="J668" s="198"/>
      <c r="K668" s="198"/>
      <c r="L668" s="198"/>
      <c r="M668" s="198"/>
      <c r="N668" s="151"/>
      <c r="O668" s="198"/>
      <c r="P668" s="203"/>
    </row>
    <row r="669" spans="1:16" customFormat="1" hidden="1" x14ac:dyDescent="0.2">
      <c r="A669" s="198"/>
      <c r="B669" s="198"/>
      <c r="C669" s="198"/>
      <c r="D669" s="198"/>
      <c r="E669" s="198"/>
      <c r="F669" s="198"/>
      <c r="G669" s="198"/>
      <c r="H669" s="198"/>
      <c r="I669" s="198"/>
      <c r="J669" s="198"/>
      <c r="K669" s="198"/>
      <c r="L669" s="198"/>
      <c r="M669" s="198"/>
      <c r="N669" s="151"/>
      <c r="O669" s="198"/>
      <c r="P669" s="203"/>
    </row>
    <row r="670" spans="1:16" customFormat="1" hidden="1" x14ac:dyDescent="0.2">
      <c r="A670" s="198"/>
      <c r="B670" s="198"/>
      <c r="C670" s="198"/>
      <c r="D670" s="198"/>
      <c r="E670" s="198"/>
      <c r="F670" s="198"/>
      <c r="G670" s="198"/>
      <c r="H670" s="198"/>
      <c r="I670" s="198"/>
      <c r="J670" s="198"/>
      <c r="K670" s="198"/>
      <c r="L670" s="198"/>
      <c r="M670" s="198"/>
      <c r="N670" s="151"/>
      <c r="O670" s="198"/>
      <c r="P670" s="203"/>
    </row>
    <row r="671" spans="1:16" customFormat="1" hidden="1" x14ac:dyDescent="0.2">
      <c r="A671" s="198"/>
      <c r="B671" s="198"/>
      <c r="C671" s="198"/>
      <c r="D671" s="198"/>
      <c r="E671" s="198"/>
      <c r="F671" s="198"/>
      <c r="G671" s="198"/>
      <c r="H671" s="198"/>
      <c r="I671" s="198"/>
      <c r="J671" s="198"/>
      <c r="K671" s="198"/>
      <c r="L671" s="198"/>
      <c r="M671" s="198"/>
      <c r="N671" s="151"/>
      <c r="O671" s="198"/>
      <c r="P671" s="203"/>
    </row>
    <row r="672" spans="1:16" customFormat="1" hidden="1" x14ac:dyDescent="0.2">
      <c r="A672" s="198"/>
      <c r="B672" s="198"/>
      <c r="C672" s="198"/>
      <c r="D672" s="198"/>
      <c r="E672" s="198"/>
      <c r="F672" s="198"/>
      <c r="G672" s="198"/>
      <c r="H672" s="198"/>
      <c r="I672" s="198"/>
      <c r="J672" s="198"/>
      <c r="K672" s="198"/>
      <c r="L672" s="198"/>
      <c r="M672" s="198"/>
      <c r="N672" s="151"/>
      <c r="O672" s="198"/>
      <c r="P672" s="203"/>
    </row>
    <row r="673" spans="1:16" customFormat="1" hidden="1" x14ac:dyDescent="0.2">
      <c r="A673" s="198"/>
      <c r="B673" s="198"/>
      <c r="C673" s="198"/>
      <c r="D673" s="198"/>
      <c r="E673" s="198"/>
      <c r="F673" s="198"/>
      <c r="G673" s="198"/>
      <c r="H673" s="198"/>
      <c r="I673" s="198"/>
      <c r="J673" s="198"/>
      <c r="K673" s="198"/>
      <c r="L673" s="198"/>
      <c r="M673" s="198"/>
      <c r="N673" s="151"/>
      <c r="O673" s="198"/>
      <c r="P673" s="203"/>
    </row>
    <row r="674" spans="1:16" customFormat="1" hidden="1" x14ac:dyDescent="0.2">
      <c r="A674" s="198"/>
      <c r="B674" s="198"/>
      <c r="C674" s="198"/>
      <c r="D674" s="198"/>
      <c r="E674" s="198"/>
      <c r="F674" s="198"/>
      <c r="G674" s="198"/>
      <c r="H674" s="198"/>
      <c r="I674" s="198"/>
      <c r="J674" s="198"/>
      <c r="K674" s="198"/>
      <c r="L674" s="198"/>
      <c r="M674" s="198"/>
      <c r="N674" s="151"/>
      <c r="O674" s="198"/>
      <c r="P674" s="203"/>
    </row>
    <row r="675" spans="1:16" customFormat="1" hidden="1" x14ac:dyDescent="0.2">
      <c r="A675" s="198"/>
      <c r="B675" s="198"/>
      <c r="C675" s="198"/>
      <c r="D675" s="198"/>
      <c r="E675" s="198"/>
      <c r="F675" s="198"/>
      <c r="G675" s="198"/>
      <c r="H675" s="198"/>
      <c r="I675" s="198"/>
      <c r="J675" s="198"/>
      <c r="K675" s="198"/>
      <c r="L675" s="198"/>
      <c r="M675" s="198"/>
      <c r="N675" s="151"/>
      <c r="O675" s="198"/>
      <c r="P675" s="203"/>
    </row>
    <row r="676" spans="1:16" customFormat="1" hidden="1" x14ac:dyDescent="0.2">
      <c r="A676" s="198"/>
      <c r="B676" s="198"/>
      <c r="C676" s="198"/>
      <c r="D676" s="198"/>
      <c r="E676" s="198"/>
      <c r="F676" s="198"/>
      <c r="G676" s="198"/>
      <c r="H676" s="198"/>
      <c r="I676" s="198"/>
      <c r="J676" s="198"/>
      <c r="K676" s="198"/>
      <c r="L676" s="198"/>
      <c r="M676" s="198"/>
      <c r="N676" s="151"/>
      <c r="O676" s="198"/>
      <c r="P676" s="203"/>
    </row>
    <row r="677" spans="1:16" customFormat="1" hidden="1" x14ac:dyDescent="0.2">
      <c r="A677" s="198"/>
      <c r="B677" s="198"/>
      <c r="C677" s="198"/>
      <c r="D677" s="198"/>
      <c r="E677" s="198"/>
      <c r="F677" s="198"/>
      <c r="G677" s="198"/>
      <c r="H677" s="198"/>
      <c r="I677" s="198"/>
      <c r="J677" s="198"/>
      <c r="K677" s="198"/>
      <c r="L677" s="198"/>
      <c r="M677" s="198"/>
      <c r="N677" s="151"/>
      <c r="O677" s="198"/>
      <c r="P677" s="203"/>
    </row>
    <row r="678" spans="1:16" customFormat="1" hidden="1" x14ac:dyDescent="0.2">
      <c r="A678" s="198"/>
      <c r="B678" s="198"/>
      <c r="C678" s="198"/>
      <c r="D678" s="198"/>
      <c r="E678" s="198"/>
      <c r="F678" s="198"/>
      <c r="G678" s="198"/>
      <c r="H678" s="198"/>
      <c r="I678" s="198"/>
      <c r="J678" s="198"/>
      <c r="K678" s="198"/>
      <c r="L678" s="198"/>
      <c r="M678" s="198"/>
      <c r="N678" s="151"/>
      <c r="O678" s="198"/>
      <c r="P678" s="203"/>
    </row>
    <row r="679" spans="1:16" customFormat="1" hidden="1" x14ac:dyDescent="0.2">
      <c r="A679" s="198"/>
      <c r="B679" s="198"/>
      <c r="C679" s="198"/>
      <c r="D679" s="198"/>
      <c r="E679" s="198"/>
      <c r="F679" s="198"/>
      <c r="G679" s="198"/>
      <c r="H679" s="198"/>
      <c r="I679" s="198"/>
      <c r="J679" s="198"/>
      <c r="K679" s="198"/>
      <c r="L679" s="198"/>
      <c r="M679" s="198"/>
      <c r="N679" s="151"/>
      <c r="O679" s="198"/>
      <c r="P679" s="203"/>
    </row>
    <row r="680" spans="1:16" customFormat="1" hidden="1" x14ac:dyDescent="0.2">
      <c r="A680" s="198"/>
      <c r="B680" s="198"/>
      <c r="C680" s="198"/>
      <c r="D680" s="198"/>
      <c r="E680" s="198"/>
      <c r="F680" s="198"/>
      <c r="G680" s="198"/>
      <c r="H680" s="198"/>
      <c r="I680" s="198"/>
      <c r="J680" s="198"/>
      <c r="K680" s="198"/>
      <c r="L680" s="198"/>
      <c r="M680" s="198"/>
      <c r="N680" s="151"/>
      <c r="O680" s="198"/>
      <c r="P680" s="203"/>
    </row>
    <row r="681" spans="1:16" customFormat="1" hidden="1" x14ac:dyDescent="0.2">
      <c r="A681" s="198"/>
      <c r="B681" s="198"/>
      <c r="C681" s="198"/>
      <c r="D681" s="198"/>
      <c r="E681" s="198"/>
      <c r="F681" s="198"/>
      <c r="G681" s="198"/>
      <c r="H681" s="198"/>
      <c r="I681" s="198"/>
      <c r="J681" s="198"/>
      <c r="K681" s="198"/>
      <c r="L681" s="198"/>
      <c r="M681" s="198"/>
      <c r="N681" s="151"/>
      <c r="O681" s="198"/>
      <c r="P681" s="203"/>
    </row>
    <row r="682" spans="1:16" customFormat="1" hidden="1" x14ac:dyDescent="0.2">
      <c r="A682" s="198"/>
      <c r="B682" s="198"/>
      <c r="C682" s="198"/>
      <c r="D682" s="198"/>
      <c r="E682" s="198"/>
      <c r="F682" s="198"/>
      <c r="G682" s="198"/>
      <c r="H682" s="198"/>
      <c r="I682" s="198"/>
      <c r="J682" s="198"/>
      <c r="K682" s="198"/>
      <c r="L682" s="198"/>
      <c r="M682" s="198"/>
      <c r="N682" s="151"/>
      <c r="O682" s="198"/>
      <c r="P682" s="203"/>
    </row>
    <row r="683" spans="1:16" customFormat="1" hidden="1" x14ac:dyDescent="0.2">
      <c r="A683" s="198"/>
      <c r="B683" s="198"/>
      <c r="C683" s="198"/>
      <c r="D683" s="198"/>
      <c r="E683" s="198"/>
      <c r="F683" s="198"/>
      <c r="G683" s="198"/>
      <c r="H683" s="198"/>
      <c r="I683" s="198"/>
      <c r="J683" s="198"/>
      <c r="K683" s="198"/>
      <c r="L683" s="198"/>
      <c r="M683" s="198"/>
      <c r="N683" s="151"/>
      <c r="O683" s="198"/>
      <c r="P683" s="203"/>
    </row>
    <row r="684" spans="1:16" customFormat="1" hidden="1" x14ac:dyDescent="0.2">
      <c r="A684" s="198"/>
      <c r="B684" s="198"/>
      <c r="C684" s="198"/>
      <c r="D684" s="198"/>
      <c r="E684" s="198"/>
      <c r="F684" s="198"/>
      <c r="G684" s="198"/>
      <c r="H684" s="198"/>
      <c r="I684" s="198"/>
      <c r="J684" s="198"/>
      <c r="K684" s="198"/>
      <c r="L684" s="198"/>
      <c r="M684" s="198"/>
      <c r="N684" s="151"/>
      <c r="O684" s="198"/>
      <c r="P684" s="203"/>
    </row>
    <row r="685" spans="1:16" customFormat="1" hidden="1" x14ac:dyDescent="0.2">
      <c r="A685" s="198"/>
      <c r="B685" s="198"/>
      <c r="C685" s="198"/>
      <c r="D685" s="198"/>
      <c r="E685" s="198"/>
      <c r="F685" s="198"/>
      <c r="G685" s="198"/>
      <c r="H685" s="198"/>
      <c r="I685" s="198"/>
      <c r="J685" s="198"/>
      <c r="K685" s="198"/>
      <c r="L685" s="198"/>
      <c r="M685" s="198"/>
      <c r="N685" s="151"/>
      <c r="O685" s="198"/>
      <c r="P685" s="203"/>
    </row>
    <row r="686" spans="1:16" customFormat="1" hidden="1" x14ac:dyDescent="0.2">
      <c r="A686" s="198"/>
      <c r="B686" s="198"/>
      <c r="C686" s="198"/>
      <c r="D686" s="198"/>
      <c r="E686" s="198"/>
      <c r="F686" s="198"/>
      <c r="G686" s="198"/>
      <c r="H686" s="198"/>
      <c r="I686" s="198"/>
      <c r="J686" s="198"/>
      <c r="K686" s="198"/>
      <c r="L686" s="198"/>
      <c r="M686" s="198"/>
      <c r="N686" s="151"/>
      <c r="O686" s="198"/>
      <c r="P686" s="203"/>
    </row>
    <row r="687" spans="1:16" customFormat="1" hidden="1" x14ac:dyDescent="0.2">
      <c r="A687" s="198"/>
      <c r="B687" s="198"/>
      <c r="C687" s="198"/>
      <c r="D687" s="198"/>
      <c r="E687" s="198"/>
      <c r="F687" s="198"/>
      <c r="G687" s="198"/>
      <c r="H687" s="198"/>
      <c r="I687" s="198"/>
      <c r="J687" s="198"/>
      <c r="K687" s="198"/>
      <c r="L687" s="198"/>
      <c r="M687" s="198"/>
      <c r="N687" s="151"/>
      <c r="O687" s="198"/>
      <c r="P687" s="203"/>
    </row>
    <row r="688" spans="1:16" customFormat="1" hidden="1" x14ac:dyDescent="0.2">
      <c r="A688" s="198"/>
      <c r="B688" s="198"/>
      <c r="C688" s="198"/>
      <c r="D688" s="198"/>
      <c r="E688" s="198"/>
      <c r="F688" s="198"/>
      <c r="G688" s="198"/>
      <c r="H688" s="198"/>
      <c r="I688" s="198"/>
      <c r="J688" s="198"/>
      <c r="K688" s="198"/>
      <c r="L688" s="198"/>
      <c r="M688" s="198"/>
      <c r="N688" s="151"/>
      <c r="O688" s="198"/>
      <c r="P688" s="203"/>
    </row>
    <row r="689" spans="1:16" customFormat="1" hidden="1" x14ac:dyDescent="0.2">
      <c r="A689" s="198"/>
      <c r="B689" s="198"/>
      <c r="C689" s="198"/>
      <c r="D689" s="198"/>
      <c r="E689" s="198"/>
      <c r="F689" s="198"/>
      <c r="G689" s="198"/>
      <c r="H689" s="198"/>
      <c r="I689" s="198"/>
      <c r="J689" s="198"/>
      <c r="K689" s="198"/>
      <c r="L689" s="198"/>
      <c r="M689" s="198"/>
      <c r="N689" s="151"/>
      <c r="O689" s="198"/>
      <c r="P689" s="203"/>
    </row>
    <row r="690" spans="1:16" customFormat="1" hidden="1" x14ac:dyDescent="0.2">
      <c r="A690" s="198"/>
      <c r="B690" s="198"/>
      <c r="C690" s="198"/>
      <c r="D690" s="198"/>
      <c r="E690" s="198"/>
      <c r="F690" s="198"/>
      <c r="G690" s="198"/>
      <c r="H690" s="198"/>
      <c r="I690" s="198"/>
      <c r="J690" s="198"/>
      <c r="K690" s="198"/>
      <c r="L690" s="198"/>
      <c r="M690" s="198"/>
      <c r="N690" s="151"/>
      <c r="O690" s="198"/>
      <c r="P690" s="203"/>
    </row>
    <row r="691" spans="1:16" customFormat="1" hidden="1" x14ac:dyDescent="0.2">
      <c r="A691" s="198"/>
      <c r="B691" s="198"/>
      <c r="C691" s="198"/>
      <c r="D691" s="198"/>
      <c r="E691" s="198"/>
      <c r="F691" s="198"/>
      <c r="G691" s="198"/>
      <c r="H691" s="198"/>
      <c r="I691" s="198"/>
      <c r="J691" s="198"/>
      <c r="K691" s="198"/>
      <c r="L691" s="198"/>
      <c r="M691" s="198"/>
      <c r="N691" s="151"/>
      <c r="O691" s="198"/>
      <c r="P691" s="203"/>
    </row>
    <row r="692" spans="1:16" customFormat="1" hidden="1" x14ac:dyDescent="0.2">
      <c r="A692" s="198"/>
      <c r="B692" s="198"/>
      <c r="C692" s="198"/>
      <c r="D692" s="198"/>
      <c r="E692" s="198"/>
      <c r="F692" s="198"/>
      <c r="G692" s="198"/>
      <c r="H692" s="198"/>
      <c r="I692" s="198"/>
      <c r="J692" s="198"/>
      <c r="K692" s="198"/>
      <c r="L692" s="198"/>
      <c r="M692" s="198"/>
      <c r="N692" s="151"/>
      <c r="O692" s="198"/>
      <c r="P692" s="203"/>
    </row>
    <row r="693" spans="1:16" customFormat="1" hidden="1" x14ac:dyDescent="0.2">
      <c r="A693" s="198"/>
      <c r="B693" s="198"/>
      <c r="C693" s="198"/>
      <c r="D693" s="198"/>
      <c r="E693" s="198"/>
      <c r="F693" s="198"/>
      <c r="G693" s="198"/>
      <c r="H693" s="198"/>
      <c r="I693" s="198"/>
      <c r="J693" s="198"/>
      <c r="K693" s="198"/>
      <c r="L693" s="198"/>
      <c r="M693" s="198"/>
      <c r="N693" s="151"/>
      <c r="O693" s="198"/>
      <c r="P693" s="203"/>
    </row>
    <row r="694" spans="1:16" customFormat="1" hidden="1" x14ac:dyDescent="0.2">
      <c r="A694" s="198"/>
      <c r="B694" s="198"/>
      <c r="C694" s="198"/>
      <c r="D694" s="198"/>
      <c r="E694" s="198"/>
      <c r="F694" s="198"/>
      <c r="G694" s="198"/>
      <c r="H694" s="198"/>
      <c r="I694" s="198"/>
      <c r="J694" s="198"/>
      <c r="K694" s="198"/>
      <c r="L694" s="198"/>
      <c r="M694" s="198"/>
      <c r="N694" s="151"/>
      <c r="O694" s="198"/>
      <c r="P694" s="203"/>
    </row>
    <row r="695" spans="1:16" customFormat="1" hidden="1" x14ac:dyDescent="0.2">
      <c r="A695" s="198"/>
      <c r="B695" s="198"/>
      <c r="C695" s="198"/>
      <c r="D695" s="198"/>
      <c r="E695" s="198"/>
      <c r="F695" s="198"/>
      <c r="G695" s="198"/>
      <c r="H695" s="198"/>
      <c r="I695" s="198"/>
      <c r="J695" s="198"/>
      <c r="K695" s="198"/>
      <c r="L695" s="198"/>
      <c r="M695" s="198"/>
      <c r="N695" s="151"/>
      <c r="O695" s="198"/>
      <c r="P695" s="203"/>
    </row>
    <row r="696" spans="1:16" customFormat="1" hidden="1" x14ac:dyDescent="0.2">
      <c r="A696" s="198"/>
      <c r="B696" s="198"/>
      <c r="C696" s="198"/>
      <c r="D696" s="198"/>
      <c r="E696" s="198"/>
      <c r="F696" s="198"/>
      <c r="G696" s="198"/>
      <c r="H696" s="198"/>
      <c r="I696" s="198"/>
      <c r="J696" s="198"/>
      <c r="K696" s="198"/>
      <c r="L696" s="198"/>
      <c r="M696" s="198"/>
      <c r="N696" s="151"/>
      <c r="O696" s="198"/>
      <c r="P696" s="203"/>
    </row>
    <row r="697" spans="1:16" customFormat="1" hidden="1" x14ac:dyDescent="0.2">
      <c r="A697" s="198"/>
      <c r="B697" s="198"/>
      <c r="C697" s="198"/>
      <c r="D697" s="198"/>
      <c r="E697" s="198"/>
      <c r="F697" s="198"/>
      <c r="G697" s="198"/>
      <c r="H697" s="198"/>
      <c r="I697" s="198"/>
      <c r="J697" s="198"/>
      <c r="K697" s="198"/>
      <c r="L697" s="198"/>
      <c r="M697" s="198"/>
      <c r="N697" s="151"/>
      <c r="O697" s="198"/>
      <c r="P697" s="203"/>
    </row>
    <row r="698" spans="1:16" customFormat="1" hidden="1" x14ac:dyDescent="0.2">
      <c r="A698" s="198"/>
      <c r="B698" s="198"/>
      <c r="C698" s="198"/>
      <c r="D698" s="198"/>
      <c r="E698" s="198"/>
      <c r="F698" s="198"/>
      <c r="G698" s="198"/>
      <c r="H698" s="198"/>
      <c r="I698" s="198"/>
      <c r="J698" s="198"/>
      <c r="K698" s="198"/>
      <c r="L698" s="198"/>
      <c r="M698" s="198"/>
      <c r="N698" s="151"/>
      <c r="O698" s="198"/>
      <c r="P698" s="203"/>
    </row>
    <row r="699" spans="1:16" customFormat="1" hidden="1" x14ac:dyDescent="0.2">
      <c r="A699" s="198"/>
      <c r="B699" s="198"/>
      <c r="C699" s="198"/>
      <c r="D699" s="198"/>
      <c r="E699" s="198"/>
      <c r="F699" s="198"/>
      <c r="G699" s="198"/>
      <c r="H699" s="198"/>
      <c r="I699" s="198"/>
      <c r="J699" s="198"/>
      <c r="K699" s="198"/>
      <c r="L699" s="198"/>
      <c r="M699" s="198"/>
      <c r="N699" s="151"/>
      <c r="O699" s="198"/>
      <c r="P699" s="203"/>
    </row>
    <row r="700" spans="1:16" customFormat="1" hidden="1" x14ac:dyDescent="0.2">
      <c r="A700" s="198"/>
      <c r="B700" s="198"/>
      <c r="C700" s="198"/>
      <c r="D700" s="198"/>
      <c r="E700" s="198"/>
      <c r="F700" s="198"/>
      <c r="G700" s="198"/>
      <c r="H700" s="198"/>
      <c r="I700" s="198"/>
      <c r="J700" s="198"/>
      <c r="K700" s="198"/>
      <c r="L700" s="198"/>
      <c r="M700" s="198"/>
      <c r="N700" s="151"/>
      <c r="O700" s="198"/>
      <c r="P700" s="203"/>
    </row>
    <row r="701" spans="1:16" customFormat="1" hidden="1" x14ac:dyDescent="0.2">
      <c r="A701" s="198"/>
      <c r="B701" s="198"/>
      <c r="C701" s="198"/>
      <c r="D701" s="198"/>
      <c r="E701" s="198"/>
      <c r="F701" s="198"/>
      <c r="G701" s="198"/>
      <c r="H701" s="198"/>
      <c r="I701" s="198"/>
      <c r="J701" s="198"/>
      <c r="K701" s="198"/>
      <c r="L701" s="198"/>
      <c r="M701" s="198"/>
      <c r="N701" s="151"/>
      <c r="O701" s="198"/>
      <c r="P701" s="203"/>
    </row>
    <row r="702" spans="1:16" customFormat="1" hidden="1" x14ac:dyDescent="0.2">
      <c r="A702" s="198"/>
      <c r="B702" s="198"/>
      <c r="C702" s="198"/>
      <c r="D702" s="198"/>
      <c r="E702" s="198"/>
      <c r="F702" s="198"/>
      <c r="G702" s="198"/>
      <c r="H702" s="198"/>
      <c r="I702" s="198"/>
      <c r="J702" s="198"/>
      <c r="K702" s="198"/>
      <c r="L702" s="198"/>
      <c r="M702" s="198"/>
      <c r="N702" s="151"/>
      <c r="O702" s="198"/>
      <c r="P702" s="203"/>
    </row>
    <row r="703" spans="1:16" customFormat="1" hidden="1" x14ac:dyDescent="0.2">
      <c r="A703" s="198"/>
      <c r="B703" s="198"/>
      <c r="C703" s="198"/>
      <c r="D703" s="198"/>
      <c r="E703" s="198"/>
      <c r="F703" s="198"/>
      <c r="G703" s="198"/>
      <c r="H703" s="198"/>
      <c r="I703" s="198"/>
      <c r="J703" s="198"/>
      <c r="K703" s="198"/>
      <c r="L703" s="198"/>
      <c r="M703" s="198"/>
      <c r="N703" s="151"/>
      <c r="O703" s="198"/>
      <c r="P703" s="203"/>
    </row>
    <row r="704" spans="1:16" customFormat="1" hidden="1" x14ac:dyDescent="0.2">
      <c r="A704" s="198"/>
      <c r="B704" s="198"/>
      <c r="C704" s="198"/>
      <c r="D704" s="198"/>
      <c r="E704" s="198"/>
      <c r="F704" s="198"/>
      <c r="G704" s="198"/>
      <c r="H704" s="198"/>
      <c r="I704" s="198"/>
      <c r="J704" s="198"/>
      <c r="K704" s="198"/>
      <c r="L704" s="198"/>
      <c r="M704" s="198"/>
      <c r="N704" s="151"/>
      <c r="O704" s="198"/>
      <c r="P704" s="203"/>
    </row>
    <row r="705" spans="1:16" customFormat="1" hidden="1" x14ac:dyDescent="0.2">
      <c r="A705" s="198"/>
      <c r="B705" s="198"/>
      <c r="C705" s="198"/>
      <c r="D705" s="198"/>
      <c r="E705" s="198"/>
      <c r="F705" s="198"/>
      <c r="G705" s="198"/>
      <c r="H705" s="198"/>
      <c r="I705" s="198"/>
      <c r="J705" s="198"/>
      <c r="K705" s="198"/>
      <c r="L705" s="198"/>
      <c r="M705" s="198"/>
      <c r="N705" s="151"/>
      <c r="O705" s="198"/>
      <c r="P705" s="203"/>
    </row>
    <row r="706" spans="1:16" customFormat="1" hidden="1" x14ac:dyDescent="0.2">
      <c r="A706" s="198"/>
      <c r="B706" s="198"/>
      <c r="C706" s="198"/>
      <c r="D706" s="198"/>
      <c r="E706" s="198"/>
      <c r="F706" s="198"/>
      <c r="G706" s="198"/>
      <c r="H706" s="198"/>
      <c r="I706" s="198"/>
      <c r="J706" s="198"/>
      <c r="K706" s="198"/>
      <c r="L706" s="198"/>
      <c r="M706" s="198"/>
      <c r="N706" s="151"/>
      <c r="O706" s="198"/>
      <c r="P706" s="203"/>
    </row>
    <row r="707" spans="1:16" customFormat="1" hidden="1" x14ac:dyDescent="0.2">
      <c r="A707" s="198"/>
      <c r="B707" s="198"/>
      <c r="C707" s="198"/>
      <c r="D707" s="198"/>
      <c r="E707" s="198"/>
      <c r="F707" s="198"/>
      <c r="G707" s="198"/>
      <c r="H707" s="198"/>
      <c r="I707" s="198"/>
      <c r="J707" s="198"/>
      <c r="K707" s="198"/>
      <c r="L707" s="198"/>
      <c r="M707" s="198"/>
      <c r="N707" s="151"/>
      <c r="O707" s="198"/>
      <c r="P707" s="203"/>
    </row>
    <row r="708" spans="1:16" customFormat="1" hidden="1" x14ac:dyDescent="0.2">
      <c r="A708" s="198"/>
      <c r="B708" s="198"/>
      <c r="C708" s="198"/>
      <c r="D708" s="198"/>
      <c r="E708" s="198"/>
      <c r="F708" s="198"/>
      <c r="G708" s="198"/>
      <c r="H708" s="198"/>
      <c r="I708" s="198"/>
      <c r="J708" s="198"/>
      <c r="K708" s="198"/>
      <c r="L708" s="198"/>
      <c r="M708" s="198"/>
      <c r="N708" s="151"/>
      <c r="O708" s="198"/>
      <c r="P708" s="203"/>
    </row>
    <row r="709" spans="1:16" customFormat="1" hidden="1" x14ac:dyDescent="0.2">
      <c r="A709" s="198"/>
      <c r="B709" s="198"/>
      <c r="C709" s="198"/>
      <c r="D709" s="198"/>
      <c r="E709" s="198"/>
      <c r="F709" s="198"/>
      <c r="G709" s="198"/>
      <c r="H709" s="198"/>
      <c r="I709" s="198"/>
      <c r="J709" s="198"/>
      <c r="K709" s="198"/>
      <c r="L709" s="198"/>
      <c r="M709" s="198"/>
      <c r="N709" s="151"/>
      <c r="O709" s="198"/>
      <c r="P709" s="203"/>
    </row>
    <row r="710" spans="1:16" customFormat="1" hidden="1" x14ac:dyDescent="0.2">
      <c r="A710" s="198"/>
      <c r="B710" s="198"/>
      <c r="C710" s="198"/>
      <c r="D710" s="198"/>
      <c r="E710" s="198"/>
      <c r="F710" s="198"/>
      <c r="G710" s="198"/>
      <c r="H710" s="198"/>
      <c r="I710" s="198"/>
      <c r="J710" s="198"/>
      <c r="K710" s="198"/>
      <c r="L710" s="198"/>
      <c r="M710" s="198"/>
      <c r="N710" s="151"/>
      <c r="O710" s="198"/>
      <c r="P710" s="203"/>
    </row>
    <row r="711" spans="1:16" customFormat="1" hidden="1" x14ac:dyDescent="0.2">
      <c r="A711" s="198"/>
      <c r="B711" s="198"/>
      <c r="C711" s="198"/>
      <c r="D711" s="198"/>
      <c r="E711" s="198"/>
      <c r="F711" s="198"/>
      <c r="G711" s="198"/>
      <c r="H711" s="198"/>
      <c r="I711" s="198"/>
      <c r="J711" s="198"/>
      <c r="K711" s="198"/>
      <c r="L711" s="198"/>
      <c r="M711" s="198"/>
      <c r="N711" s="151"/>
      <c r="O711" s="198"/>
      <c r="P711" s="203"/>
    </row>
    <row r="712" spans="1:16" customFormat="1" hidden="1" x14ac:dyDescent="0.2">
      <c r="A712" s="198"/>
      <c r="B712" s="198"/>
      <c r="C712" s="198"/>
      <c r="D712" s="198"/>
      <c r="E712" s="198"/>
      <c r="F712" s="198"/>
      <c r="G712" s="198"/>
      <c r="H712" s="198"/>
      <c r="I712" s="198"/>
      <c r="J712" s="198"/>
      <c r="K712" s="198"/>
      <c r="L712" s="198"/>
      <c r="M712" s="198"/>
      <c r="N712" s="151"/>
      <c r="O712" s="198"/>
      <c r="P712" s="203"/>
    </row>
    <row r="713" spans="1:16" customFormat="1" hidden="1" x14ac:dyDescent="0.2">
      <c r="A713" s="198"/>
      <c r="B713" s="198"/>
      <c r="C713" s="198"/>
      <c r="D713" s="198"/>
      <c r="E713" s="198"/>
      <c r="F713" s="198"/>
      <c r="G713" s="198"/>
      <c r="H713" s="198"/>
      <c r="I713" s="198"/>
      <c r="J713" s="198"/>
      <c r="K713" s="198"/>
      <c r="L713" s="198"/>
      <c r="M713" s="198"/>
      <c r="N713" s="151"/>
      <c r="O713" s="198"/>
      <c r="P713" s="203"/>
    </row>
    <row r="714" spans="1:16" customFormat="1" hidden="1" x14ac:dyDescent="0.2">
      <c r="A714" s="198"/>
      <c r="B714" s="198"/>
      <c r="C714" s="198"/>
      <c r="D714" s="198"/>
      <c r="E714" s="198"/>
      <c r="F714" s="198"/>
      <c r="G714" s="198"/>
      <c r="H714" s="198"/>
      <c r="I714" s="198"/>
      <c r="J714" s="198"/>
      <c r="K714" s="198"/>
      <c r="L714" s="198"/>
      <c r="M714" s="198"/>
      <c r="N714" s="151"/>
      <c r="O714" s="198"/>
      <c r="P714" s="203"/>
    </row>
    <row r="715" spans="1:16" customFormat="1" hidden="1" x14ac:dyDescent="0.2">
      <c r="A715" s="198"/>
      <c r="B715" s="198"/>
      <c r="C715" s="198"/>
      <c r="D715" s="198"/>
      <c r="E715" s="198"/>
      <c r="F715" s="198"/>
      <c r="G715" s="198"/>
      <c r="H715" s="198"/>
      <c r="I715" s="198"/>
      <c r="J715" s="198"/>
      <c r="K715" s="198"/>
      <c r="L715" s="198"/>
      <c r="M715" s="198"/>
      <c r="N715" s="151"/>
      <c r="O715" s="198"/>
      <c r="P715" s="203"/>
    </row>
    <row r="716" spans="1:16" customFormat="1" hidden="1" x14ac:dyDescent="0.2">
      <c r="A716" s="198"/>
      <c r="B716" s="198"/>
      <c r="C716" s="198"/>
      <c r="D716" s="198"/>
      <c r="E716" s="198"/>
      <c r="F716" s="198"/>
      <c r="G716" s="198"/>
      <c r="H716" s="198"/>
      <c r="I716" s="198"/>
      <c r="J716" s="198"/>
      <c r="K716" s="198"/>
      <c r="L716" s="198"/>
      <c r="M716" s="198"/>
      <c r="N716" s="151"/>
      <c r="O716" s="198"/>
      <c r="P716" s="203"/>
    </row>
    <row r="717" spans="1:16" customFormat="1" hidden="1" x14ac:dyDescent="0.2">
      <c r="A717" s="198"/>
      <c r="B717" s="198"/>
      <c r="C717" s="198"/>
      <c r="D717" s="198"/>
      <c r="E717" s="198"/>
      <c r="F717" s="198"/>
      <c r="G717" s="198"/>
      <c r="H717" s="198"/>
      <c r="I717" s="198"/>
      <c r="J717" s="198"/>
      <c r="K717" s="198"/>
      <c r="L717" s="198"/>
      <c r="M717" s="198"/>
      <c r="N717" s="151"/>
      <c r="O717" s="198"/>
      <c r="P717" s="203"/>
    </row>
    <row r="718" spans="1:16" customFormat="1" hidden="1" x14ac:dyDescent="0.2">
      <c r="A718" s="198"/>
      <c r="B718" s="198"/>
      <c r="C718" s="198"/>
      <c r="D718" s="198"/>
      <c r="E718" s="198"/>
      <c r="F718" s="198"/>
      <c r="G718" s="198"/>
      <c r="H718" s="198"/>
      <c r="I718" s="198"/>
      <c r="J718" s="198"/>
      <c r="K718" s="198"/>
      <c r="L718" s="198"/>
      <c r="M718" s="198"/>
      <c r="N718" s="151"/>
      <c r="O718" s="198"/>
      <c r="P718" s="203"/>
    </row>
    <row r="719" spans="1:16" customFormat="1" hidden="1" x14ac:dyDescent="0.2">
      <c r="A719" s="198"/>
      <c r="B719" s="198"/>
      <c r="C719" s="198"/>
      <c r="D719" s="198"/>
      <c r="E719" s="198"/>
      <c r="F719" s="198"/>
      <c r="G719" s="198"/>
      <c r="H719" s="198"/>
      <c r="I719" s="198"/>
      <c r="J719" s="198"/>
      <c r="K719" s="198"/>
      <c r="L719" s="198"/>
      <c r="M719" s="198"/>
      <c r="N719" s="151"/>
      <c r="O719" s="198"/>
      <c r="P719" s="203"/>
    </row>
    <row r="720" spans="1:16" customFormat="1" hidden="1" x14ac:dyDescent="0.2">
      <c r="A720" s="198"/>
      <c r="B720" s="198"/>
      <c r="C720" s="198"/>
      <c r="D720" s="198"/>
      <c r="E720" s="198"/>
      <c r="F720" s="198"/>
      <c r="G720" s="198"/>
      <c r="H720" s="198"/>
      <c r="I720" s="198"/>
      <c r="J720" s="198"/>
      <c r="K720" s="198"/>
      <c r="L720" s="198"/>
      <c r="M720" s="198"/>
      <c r="N720" s="151"/>
      <c r="O720" s="198"/>
      <c r="P720" s="203"/>
    </row>
    <row r="721" spans="1:16" customFormat="1" hidden="1" x14ac:dyDescent="0.2">
      <c r="A721" s="198"/>
      <c r="B721" s="198"/>
      <c r="C721" s="198"/>
      <c r="D721" s="198"/>
      <c r="E721" s="198"/>
      <c r="F721" s="198"/>
      <c r="G721" s="198"/>
      <c r="H721" s="198"/>
      <c r="I721" s="198"/>
      <c r="J721" s="198"/>
      <c r="K721" s="198"/>
      <c r="L721" s="198"/>
      <c r="M721" s="198"/>
      <c r="N721" s="151"/>
      <c r="O721" s="198"/>
      <c r="P721" s="203"/>
    </row>
    <row r="722" spans="1:16" customFormat="1" hidden="1" x14ac:dyDescent="0.2">
      <c r="A722" s="198"/>
      <c r="B722" s="198"/>
      <c r="C722" s="198"/>
      <c r="D722" s="198"/>
      <c r="E722" s="198"/>
      <c r="F722" s="198"/>
      <c r="G722" s="198"/>
      <c r="H722" s="198"/>
      <c r="I722" s="198"/>
      <c r="J722" s="198"/>
      <c r="K722" s="198"/>
      <c r="L722" s="198"/>
      <c r="M722" s="198"/>
      <c r="N722" s="151"/>
      <c r="O722" s="198"/>
      <c r="P722" s="203"/>
    </row>
    <row r="723" spans="1:16" customFormat="1" hidden="1" x14ac:dyDescent="0.2">
      <c r="A723" s="198"/>
      <c r="B723" s="198"/>
      <c r="C723" s="198"/>
      <c r="D723" s="198"/>
      <c r="E723" s="198"/>
      <c r="F723" s="198"/>
      <c r="G723" s="198"/>
      <c r="H723" s="198"/>
      <c r="I723" s="198"/>
      <c r="J723" s="198"/>
      <c r="K723" s="198"/>
      <c r="L723" s="198"/>
      <c r="M723" s="198"/>
      <c r="N723" s="151"/>
      <c r="O723" s="198"/>
      <c r="P723" s="203"/>
    </row>
    <row r="724" spans="1:16" customFormat="1" hidden="1" x14ac:dyDescent="0.2">
      <c r="A724" s="198"/>
      <c r="B724" s="198"/>
      <c r="C724" s="198"/>
      <c r="D724" s="198"/>
      <c r="E724" s="198"/>
      <c r="F724" s="198"/>
      <c r="G724" s="198"/>
      <c r="H724" s="198"/>
      <c r="I724" s="198"/>
      <c r="J724" s="198"/>
      <c r="K724" s="198"/>
      <c r="L724" s="198"/>
      <c r="M724" s="198"/>
      <c r="N724" s="151"/>
      <c r="O724" s="198"/>
      <c r="P724" s="203"/>
    </row>
    <row r="725" spans="1:16" customFormat="1" hidden="1" x14ac:dyDescent="0.2">
      <c r="A725" s="198"/>
      <c r="B725" s="198"/>
      <c r="C725" s="198"/>
      <c r="D725" s="198"/>
      <c r="E725" s="198"/>
      <c r="F725" s="198"/>
      <c r="G725" s="198"/>
      <c r="H725" s="198"/>
      <c r="I725" s="198"/>
      <c r="J725" s="198"/>
      <c r="K725" s="198"/>
      <c r="L725" s="198"/>
      <c r="M725" s="198"/>
      <c r="N725" s="151"/>
      <c r="O725" s="198"/>
      <c r="P725" s="203"/>
    </row>
    <row r="726" spans="1:16" customFormat="1" hidden="1" x14ac:dyDescent="0.2">
      <c r="A726" s="198"/>
      <c r="B726" s="198"/>
      <c r="C726" s="198"/>
      <c r="D726" s="198"/>
      <c r="E726" s="198"/>
      <c r="F726" s="198"/>
      <c r="G726" s="198"/>
      <c r="H726" s="198"/>
      <c r="I726" s="198"/>
      <c r="J726" s="198"/>
      <c r="K726" s="198"/>
      <c r="L726" s="198"/>
      <c r="M726" s="198"/>
      <c r="N726" s="151"/>
      <c r="O726" s="198"/>
      <c r="P726" s="203"/>
    </row>
    <row r="727" spans="1:16" customFormat="1" hidden="1" x14ac:dyDescent="0.2">
      <c r="A727" s="198"/>
      <c r="B727" s="198"/>
      <c r="C727" s="198"/>
      <c r="D727" s="198"/>
      <c r="E727" s="198"/>
      <c r="F727" s="198"/>
      <c r="G727" s="198"/>
      <c r="H727" s="198"/>
      <c r="I727" s="198"/>
      <c r="J727" s="198"/>
      <c r="K727" s="198"/>
      <c r="L727" s="198"/>
      <c r="M727" s="198"/>
      <c r="N727" s="151"/>
      <c r="O727" s="198"/>
      <c r="P727" s="203"/>
    </row>
    <row r="728" spans="1:16" customFormat="1" hidden="1" x14ac:dyDescent="0.2">
      <c r="A728" s="198"/>
      <c r="B728" s="198"/>
      <c r="C728" s="198"/>
      <c r="D728" s="198"/>
      <c r="E728" s="198"/>
      <c r="F728" s="198"/>
      <c r="G728" s="198"/>
      <c r="H728" s="198"/>
      <c r="I728" s="198"/>
      <c r="J728" s="198"/>
      <c r="K728" s="198"/>
      <c r="L728" s="198"/>
      <c r="M728" s="198"/>
      <c r="N728" s="151"/>
      <c r="O728" s="198"/>
      <c r="P728" s="203"/>
    </row>
    <row r="729" spans="1:16" customFormat="1" hidden="1" x14ac:dyDescent="0.2">
      <c r="A729" s="198"/>
      <c r="B729" s="198"/>
      <c r="C729" s="198"/>
      <c r="D729" s="198"/>
      <c r="E729" s="198"/>
      <c r="F729" s="198"/>
      <c r="G729" s="198"/>
      <c r="H729" s="198"/>
      <c r="I729" s="198"/>
      <c r="J729" s="198"/>
      <c r="K729" s="198"/>
      <c r="L729" s="198"/>
      <c r="M729" s="198"/>
      <c r="N729" s="151"/>
      <c r="O729" s="198"/>
      <c r="P729" s="203"/>
    </row>
    <row r="730" spans="1:16" customFormat="1" hidden="1" x14ac:dyDescent="0.2">
      <c r="A730" s="198"/>
      <c r="B730" s="198"/>
      <c r="C730" s="198"/>
      <c r="D730" s="198"/>
      <c r="E730" s="198"/>
      <c r="F730" s="198"/>
      <c r="G730" s="198"/>
      <c r="H730" s="198"/>
      <c r="I730" s="198"/>
      <c r="J730" s="198"/>
      <c r="K730" s="198"/>
      <c r="L730" s="198"/>
      <c r="M730" s="198"/>
      <c r="N730" s="151"/>
      <c r="O730" s="198"/>
      <c r="P730" s="203"/>
    </row>
    <row r="731" spans="1:16" customFormat="1" hidden="1" x14ac:dyDescent="0.2">
      <c r="A731" s="198"/>
      <c r="B731" s="198"/>
      <c r="C731" s="198"/>
      <c r="D731" s="198"/>
      <c r="E731" s="198"/>
      <c r="F731" s="198"/>
      <c r="G731" s="198"/>
      <c r="H731" s="198"/>
      <c r="I731" s="198"/>
      <c r="J731" s="198"/>
      <c r="K731" s="198"/>
      <c r="L731" s="198"/>
      <c r="M731" s="198"/>
      <c r="N731" s="151"/>
      <c r="O731" s="198"/>
      <c r="P731" s="203"/>
    </row>
    <row r="732" spans="1:16" customFormat="1" hidden="1" x14ac:dyDescent="0.2">
      <c r="A732" s="198"/>
      <c r="B732" s="198"/>
      <c r="C732" s="198"/>
      <c r="D732" s="198"/>
      <c r="E732" s="198"/>
      <c r="F732" s="198"/>
      <c r="G732" s="198"/>
      <c r="H732" s="198"/>
      <c r="I732" s="198"/>
      <c r="J732" s="198"/>
      <c r="K732" s="198"/>
      <c r="L732" s="198"/>
      <c r="M732" s="198"/>
      <c r="N732" s="151"/>
      <c r="O732" s="198"/>
      <c r="P732" s="203"/>
    </row>
    <row r="733" spans="1:16" customFormat="1" hidden="1" x14ac:dyDescent="0.2">
      <c r="A733" s="198"/>
      <c r="B733" s="198"/>
      <c r="C733" s="198"/>
      <c r="D733" s="198"/>
      <c r="E733" s="198"/>
      <c r="F733" s="198"/>
      <c r="G733" s="198"/>
      <c r="H733" s="198"/>
      <c r="I733" s="198"/>
      <c r="J733" s="198"/>
      <c r="K733" s="198"/>
      <c r="L733" s="198"/>
      <c r="M733" s="198"/>
      <c r="N733" s="151"/>
      <c r="O733" s="198"/>
      <c r="P733" s="203"/>
    </row>
    <row r="734" spans="1:16" customFormat="1" hidden="1" x14ac:dyDescent="0.2">
      <c r="A734" s="198"/>
      <c r="B734" s="198"/>
      <c r="C734" s="198"/>
      <c r="D734" s="198"/>
      <c r="E734" s="198"/>
      <c r="F734" s="198"/>
      <c r="G734" s="198"/>
      <c r="H734" s="198"/>
      <c r="I734" s="198"/>
      <c r="J734" s="198"/>
      <c r="K734" s="198"/>
      <c r="L734" s="198"/>
      <c r="M734" s="198"/>
      <c r="N734" s="151"/>
      <c r="O734" s="198"/>
      <c r="P734" s="203"/>
    </row>
    <row r="735" spans="1:16" customFormat="1" hidden="1" x14ac:dyDescent="0.2">
      <c r="A735" s="198"/>
      <c r="B735" s="198"/>
      <c r="C735" s="198"/>
      <c r="D735" s="198"/>
      <c r="E735" s="198"/>
      <c r="F735" s="198"/>
      <c r="G735" s="198"/>
      <c r="H735" s="198"/>
      <c r="I735" s="198"/>
      <c r="J735" s="198"/>
      <c r="K735" s="198"/>
      <c r="L735" s="198"/>
      <c r="M735" s="198"/>
      <c r="N735" s="151"/>
      <c r="O735" s="198"/>
      <c r="P735" s="203"/>
    </row>
    <row r="736" spans="1:16" customFormat="1" hidden="1" x14ac:dyDescent="0.2">
      <c r="A736" s="198"/>
      <c r="B736" s="198"/>
      <c r="C736" s="198"/>
      <c r="D736" s="198"/>
      <c r="E736" s="198"/>
      <c r="F736" s="198"/>
      <c r="G736" s="198"/>
      <c r="H736" s="198"/>
      <c r="I736" s="198"/>
      <c r="J736" s="198"/>
      <c r="K736" s="198"/>
      <c r="L736" s="198"/>
      <c r="M736" s="198"/>
      <c r="N736" s="151"/>
      <c r="O736" s="198"/>
      <c r="P736" s="203"/>
    </row>
    <row r="737" spans="1:16" customFormat="1" hidden="1" x14ac:dyDescent="0.2">
      <c r="A737" s="198"/>
      <c r="B737" s="198"/>
      <c r="C737" s="198"/>
      <c r="D737" s="198"/>
      <c r="E737" s="198"/>
      <c r="F737" s="198"/>
      <c r="G737" s="198"/>
      <c r="H737" s="198"/>
      <c r="I737" s="198"/>
      <c r="J737" s="198"/>
      <c r="K737" s="198"/>
      <c r="L737" s="198"/>
      <c r="M737" s="198"/>
      <c r="N737" s="151"/>
      <c r="O737" s="198"/>
      <c r="P737" s="203"/>
    </row>
    <row r="738" spans="1:16" customFormat="1" hidden="1" x14ac:dyDescent="0.2">
      <c r="A738" s="198"/>
      <c r="B738" s="198"/>
      <c r="C738" s="198"/>
      <c r="D738" s="198"/>
      <c r="E738" s="198"/>
      <c r="F738" s="198"/>
      <c r="G738" s="198"/>
      <c r="H738" s="198"/>
      <c r="I738" s="198"/>
      <c r="J738" s="198"/>
      <c r="K738" s="198"/>
      <c r="L738" s="198"/>
      <c r="M738" s="198"/>
      <c r="N738" s="151"/>
      <c r="O738" s="198"/>
      <c r="P738" s="203"/>
    </row>
    <row r="739" spans="1:16" customFormat="1" hidden="1" x14ac:dyDescent="0.2">
      <c r="A739" s="198"/>
      <c r="B739" s="198"/>
      <c r="C739" s="198"/>
      <c r="D739" s="198"/>
      <c r="E739" s="198"/>
      <c r="F739" s="198"/>
      <c r="G739" s="198"/>
      <c r="H739" s="198"/>
      <c r="I739" s="198"/>
      <c r="J739" s="198"/>
      <c r="K739" s="198"/>
      <c r="L739" s="198"/>
      <c r="M739" s="198"/>
      <c r="N739" s="151"/>
      <c r="O739" s="198"/>
      <c r="P739" s="203"/>
    </row>
    <row r="740" spans="1:16" customFormat="1" hidden="1" x14ac:dyDescent="0.2">
      <c r="A740" s="198"/>
      <c r="B740" s="198"/>
      <c r="C740" s="198"/>
      <c r="D740" s="198"/>
      <c r="E740" s="198"/>
      <c r="F740" s="198"/>
      <c r="G740" s="198"/>
      <c r="H740" s="198"/>
      <c r="I740" s="198"/>
      <c r="J740" s="198"/>
      <c r="K740" s="198"/>
      <c r="L740" s="198"/>
      <c r="M740" s="198"/>
      <c r="N740" s="151"/>
      <c r="O740" s="198"/>
      <c r="P740" s="203"/>
    </row>
    <row r="741" spans="1:16" customFormat="1" hidden="1" x14ac:dyDescent="0.2">
      <c r="A741" s="198"/>
      <c r="B741" s="198"/>
      <c r="C741" s="198"/>
      <c r="D741" s="198"/>
      <c r="E741" s="198"/>
      <c r="F741" s="198"/>
      <c r="G741" s="198"/>
      <c r="H741" s="198"/>
      <c r="I741" s="198"/>
      <c r="J741" s="198"/>
      <c r="K741" s="198"/>
      <c r="L741" s="198"/>
      <c r="M741" s="198"/>
      <c r="N741" s="151"/>
      <c r="O741" s="198"/>
      <c r="P741" s="203"/>
    </row>
    <row r="742" spans="1:16" customFormat="1" hidden="1" x14ac:dyDescent="0.2">
      <c r="A742" s="198"/>
      <c r="B742" s="198"/>
      <c r="C742" s="198"/>
      <c r="D742" s="198"/>
      <c r="E742" s="198"/>
      <c r="F742" s="198"/>
      <c r="G742" s="198"/>
      <c r="H742" s="198"/>
      <c r="I742" s="198"/>
      <c r="J742" s="198"/>
      <c r="K742" s="198"/>
      <c r="L742" s="198"/>
      <c r="M742" s="198"/>
      <c r="N742" s="151"/>
      <c r="O742" s="198"/>
      <c r="P742" s="203"/>
    </row>
    <row r="743" spans="1:16" customFormat="1" hidden="1" x14ac:dyDescent="0.2">
      <c r="A743" s="198"/>
      <c r="B743" s="198"/>
      <c r="C743" s="198"/>
      <c r="D743" s="198"/>
      <c r="E743" s="198"/>
      <c r="F743" s="198"/>
      <c r="G743" s="198"/>
      <c r="H743" s="198"/>
      <c r="I743" s="198"/>
      <c r="J743" s="198"/>
      <c r="K743" s="198"/>
      <c r="L743" s="198"/>
      <c r="M743" s="198"/>
      <c r="N743" s="151"/>
      <c r="O743" s="198"/>
      <c r="P743" s="203"/>
    </row>
    <row r="744" spans="1:16" customFormat="1" hidden="1" x14ac:dyDescent="0.2">
      <c r="A744" s="198"/>
      <c r="B744" s="198"/>
      <c r="C744" s="198"/>
      <c r="D744" s="198"/>
      <c r="E744" s="198"/>
      <c r="F744" s="198"/>
      <c r="G744" s="198"/>
      <c r="H744" s="198"/>
      <c r="I744" s="198"/>
      <c r="J744" s="198"/>
      <c r="K744" s="198"/>
      <c r="L744" s="198"/>
      <c r="M744" s="198"/>
      <c r="N744" s="151"/>
      <c r="O744" s="198"/>
      <c r="P744" s="203"/>
    </row>
    <row r="745" spans="1:16" customFormat="1" hidden="1" x14ac:dyDescent="0.2">
      <c r="A745" s="198"/>
      <c r="B745" s="198"/>
      <c r="C745" s="198"/>
      <c r="D745" s="198"/>
      <c r="E745" s="198"/>
      <c r="F745" s="198"/>
      <c r="G745" s="198"/>
      <c r="H745" s="198"/>
      <c r="I745" s="198"/>
      <c r="J745" s="198"/>
      <c r="K745" s="198"/>
      <c r="L745" s="198"/>
      <c r="M745" s="198"/>
      <c r="N745" s="151"/>
      <c r="O745" s="198"/>
      <c r="P745" s="203"/>
    </row>
    <row r="746" spans="1:16" customFormat="1" hidden="1" x14ac:dyDescent="0.2">
      <c r="A746" s="198"/>
      <c r="B746" s="198"/>
      <c r="C746" s="198"/>
      <c r="D746" s="198"/>
      <c r="E746" s="198"/>
      <c r="F746" s="198"/>
      <c r="G746" s="198"/>
      <c r="H746" s="198"/>
      <c r="I746" s="198"/>
      <c r="J746" s="198"/>
      <c r="K746" s="198"/>
      <c r="L746" s="198"/>
      <c r="M746" s="198"/>
      <c r="N746" s="151"/>
      <c r="O746" s="198"/>
      <c r="P746" s="203"/>
    </row>
    <row r="747" spans="1:16" customFormat="1" hidden="1" x14ac:dyDescent="0.2">
      <c r="A747" s="198"/>
      <c r="B747" s="198"/>
      <c r="C747" s="198"/>
      <c r="D747" s="198"/>
      <c r="E747" s="198"/>
      <c r="F747" s="198"/>
      <c r="G747" s="198"/>
      <c r="H747" s="198"/>
      <c r="I747" s="198"/>
      <c r="J747" s="198"/>
      <c r="K747" s="198"/>
      <c r="L747" s="198"/>
      <c r="M747" s="198"/>
      <c r="N747" s="151"/>
      <c r="O747" s="198"/>
      <c r="P747" s="203"/>
    </row>
    <row r="748" spans="1:16" customFormat="1" hidden="1" x14ac:dyDescent="0.2">
      <c r="A748" s="198"/>
      <c r="B748" s="198"/>
      <c r="C748" s="198"/>
      <c r="D748" s="198"/>
      <c r="E748" s="198"/>
      <c r="F748" s="198"/>
      <c r="G748" s="198"/>
      <c r="H748" s="198"/>
      <c r="I748" s="198"/>
      <c r="J748" s="198"/>
      <c r="K748" s="198"/>
      <c r="L748" s="198"/>
      <c r="M748" s="198"/>
      <c r="N748" s="151"/>
      <c r="O748" s="198"/>
      <c r="P748" s="203"/>
    </row>
    <row r="749" spans="1:16" customFormat="1" hidden="1" x14ac:dyDescent="0.2">
      <c r="A749" s="198"/>
      <c r="B749" s="198"/>
      <c r="C749" s="198"/>
      <c r="D749" s="198"/>
      <c r="E749" s="198"/>
      <c r="F749" s="198"/>
      <c r="G749" s="198"/>
      <c r="H749" s="198"/>
      <c r="I749" s="198"/>
      <c r="J749" s="198"/>
      <c r="K749" s="198"/>
      <c r="L749" s="198"/>
      <c r="M749" s="198"/>
      <c r="N749" s="151"/>
      <c r="O749" s="198"/>
      <c r="P749" s="203"/>
    </row>
    <row r="750" spans="1:16" customFormat="1" hidden="1" x14ac:dyDescent="0.2">
      <c r="A750" s="198"/>
      <c r="B750" s="198"/>
      <c r="C750" s="198"/>
      <c r="D750" s="198"/>
      <c r="E750" s="198"/>
      <c r="F750" s="198"/>
      <c r="G750" s="198"/>
      <c r="H750" s="198"/>
      <c r="I750" s="198"/>
      <c r="J750" s="198"/>
      <c r="K750" s="198"/>
      <c r="L750" s="198"/>
      <c r="M750" s="198"/>
      <c r="N750" s="151"/>
      <c r="O750" s="198"/>
      <c r="P750" s="203"/>
    </row>
    <row r="751" spans="1:16" customFormat="1" hidden="1" x14ac:dyDescent="0.2">
      <c r="A751" s="198"/>
      <c r="B751" s="198"/>
      <c r="C751" s="198"/>
      <c r="D751" s="198"/>
      <c r="E751" s="198"/>
      <c r="F751" s="198"/>
      <c r="G751" s="198"/>
      <c r="H751" s="198"/>
      <c r="I751" s="198"/>
      <c r="J751" s="198"/>
      <c r="K751" s="198"/>
      <c r="L751" s="198"/>
      <c r="M751" s="198"/>
      <c r="N751" s="151"/>
      <c r="O751" s="198"/>
      <c r="P751" s="203"/>
    </row>
    <row r="752" spans="1:16" customFormat="1" hidden="1" x14ac:dyDescent="0.2">
      <c r="A752" s="198"/>
      <c r="B752" s="198"/>
      <c r="C752" s="198"/>
      <c r="D752" s="198"/>
      <c r="E752" s="198"/>
      <c r="F752" s="198"/>
      <c r="G752" s="198"/>
      <c r="H752" s="198"/>
      <c r="I752" s="198"/>
      <c r="J752" s="198"/>
      <c r="K752" s="198"/>
      <c r="L752" s="198"/>
      <c r="M752" s="198"/>
      <c r="N752" s="151"/>
      <c r="O752" s="198"/>
      <c r="P752" s="203"/>
    </row>
    <row r="753" spans="1:16" customFormat="1" hidden="1" x14ac:dyDescent="0.2">
      <c r="A753" s="198"/>
      <c r="B753" s="198"/>
      <c r="C753" s="198"/>
      <c r="D753" s="198"/>
      <c r="E753" s="198"/>
      <c r="F753" s="198"/>
      <c r="G753" s="198"/>
      <c r="H753" s="198"/>
      <c r="I753" s="198"/>
      <c r="J753" s="198"/>
      <c r="K753" s="198"/>
      <c r="L753" s="198"/>
      <c r="M753" s="198"/>
      <c r="N753" s="151"/>
      <c r="O753" s="198"/>
      <c r="P753" s="203"/>
    </row>
    <row r="754" spans="1:16" customFormat="1" hidden="1" x14ac:dyDescent="0.2">
      <c r="A754" s="198"/>
      <c r="B754" s="198"/>
      <c r="C754" s="198"/>
      <c r="D754" s="198"/>
      <c r="E754" s="198"/>
      <c r="F754" s="198"/>
      <c r="G754" s="198"/>
      <c r="H754" s="198"/>
      <c r="I754" s="198"/>
      <c r="J754" s="198"/>
      <c r="K754" s="198"/>
      <c r="L754" s="198"/>
      <c r="M754" s="198"/>
      <c r="N754" s="151"/>
      <c r="O754" s="198"/>
      <c r="P754" s="203"/>
    </row>
    <row r="755" spans="1:16" customFormat="1" hidden="1" x14ac:dyDescent="0.2">
      <c r="A755" s="198"/>
      <c r="B755" s="198"/>
      <c r="C755" s="198"/>
      <c r="D755" s="198"/>
      <c r="E755" s="198"/>
      <c r="F755" s="198"/>
      <c r="G755" s="198"/>
      <c r="H755" s="198"/>
      <c r="I755" s="198"/>
      <c r="J755" s="198"/>
      <c r="K755" s="198"/>
      <c r="L755" s="198"/>
      <c r="M755" s="198"/>
      <c r="N755" s="151"/>
      <c r="O755" s="198"/>
      <c r="P755" s="203"/>
    </row>
    <row r="756" spans="1:16" customFormat="1" hidden="1" x14ac:dyDescent="0.2">
      <c r="A756" s="198"/>
      <c r="B756" s="198"/>
      <c r="C756" s="198"/>
      <c r="D756" s="198"/>
      <c r="E756" s="198"/>
      <c r="F756" s="198"/>
      <c r="G756" s="198"/>
      <c r="H756" s="198"/>
      <c r="I756" s="198"/>
      <c r="J756" s="198"/>
      <c r="K756" s="198"/>
      <c r="L756" s="198"/>
      <c r="M756" s="198"/>
      <c r="N756" s="151"/>
      <c r="O756" s="198"/>
      <c r="P756" s="203"/>
    </row>
    <row r="757" spans="1:16" customFormat="1" hidden="1" x14ac:dyDescent="0.2">
      <c r="A757" s="198"/>
      <c r="B757" s="198"/>
      <c r="C757" s="198"/>
      <c r="D757" s="198"/>
      <c r="E757" s="198"/>
      <c r="F757" s="198"/>
      <c r="G757" s="198"/>
      <c r="H757" s="198"/>
      <c r="I757" s="198"/>
      <c r="J757" s="198"/>
      <c r="K757" s="198"/>
      <c r="L757" s="198"/>
      <c r="M757" s="198"/>
      <c r="N757" s="151"/>
      <c r="O757" s="198"/>
      <c r="P757" s="203"/>
    </row>
    <row r="758" spans="1:16" customFormat="1" hidden="1" x14ac:dyDescent="0.2">
      <c r="A758" s="198"/>
      <c r="B758" s="198"/>
      <c r="C758" s="198"/>
      <c r="D758" s="198"/>
      <c r="E758" s="198"/>
      <c r="F758" s="198"/>
      <c r="G758" s="198"/>
      <c r="H758" s="198"/>
      <c r="I758" s="198"/>
      <c r="J758" s="198"/>
      <c r="K758" s="198"/>
      <c r="L758" s="198"/>
      <c r="M758" s="198"/>
      <c r="N758" s="151"/>
      <c r="O758" s="198"/>
      <c r="P758" s="203"/>
    </row>
    <row r="759" spans="1:16" customFormat="1" hidden="1" x14ac:dyDescent="0.2">
      <c r="A759" s="198"/>
      <c r="B759" s="198"/>
      <c r="C759" s="198"/>
      <c r="D759" s="198"/>
      <c r="E759" s="198"/>
      <c r="F759" s="198"/>
      <c r="G759" s="198"/>
      <c r="H759" s="198"/>
      <c r="I759" s="198"/>
      <c r="J759" s="198"/>
      <c r="K759" s="198"/>
      <c r="L759" s="198"/>
      <c r="M759" s="198"/>
      <c r="N759" s="151"/>
      <c r="O759" s="198"/>
      <c r="P759" s="203"/>
    </row>
    <row r="760" spans="1:16" customFormat="1" hidden="1" x14ac:dyDescent="0.2">
      <c r="A760" s="198"/>
      <c r="B760" s="198"/>
      <c r="C760" s="198"/>
      <c r="D760" s="198"/>
      <c r="E760" s="198"/>
      <c r="F760" s="198"/>
      <c r="G760" s="198"/>
      <c r="H760" s="198"/>
      <c r="I760" s="198"/>
      <c r="J760" s="198"/>
      <c r="K760" s="198"/>
      <c r="L760" s="198"/>
      <c r="M760" s="198"/>
      <c r="N760" s="151"/>
      <c r="O760" s="198"/>
      <c r="P760" s="203"/>
    </row>
    <row r="761" spans="1:16" customFormat="1" hidden="1" x14ac:dyDescent="0.2">
      <c r="A761" s="198"/>
      <c r="B761" s="198"/>
      <c r="C761" s="198"/>
      <c r="D761" s="198"/>
      <c r="E761" s="198"/>
      <c r="F761" s="198"/>
      <c r="G761" s="198"/>
      <c r="H761" s="198"/>
      <c r="I761" s="198"/>
      <c r="J761" s="198"/>
      <c r="K761" s="198"/>
      <c r="L761" s="198"/>
      <c r="M761" s="198"/>
      <c r="N761" s="151"/>
      <c r="O761" s="198"/>
      <c r="P761" s="203"/>
    </row>
    <row r="762" spans="1:16" customFormat="1" hidden="1" x14ac:dyDescent="0.2">
      <c r="A762" s="198"/>
      <c r="B762" s="198"/>
      <c r="C762" s="198"/>
      <c r="D762" s="198"/>
      <c r="E762" s="198"/>
      <c r="F762" s="198"/>
      <c r="G762" s="198"/>
      <c r="H762" s="198"/>
      <c r="I762" s="198"/>
      <c r="J762" s="198"/>
      <c r="K762" s="198"/>
      <c r="L762" s="198"/>
      <c r="M762" s="198"/>
      <c r="N762" s="151"/>
      <c r="O762" s="198"/>
      <c r="P762" s="203"/>
    </row>
    <row r="763" spans="1:16" customFormat="1" hidden="1" x14ac:dyDescent="0.2">
      <c r="A763" s="198"/>
      <c r="B763" s="198"/>
      <c r="C763" s="198"/>
      <c r="D763" s="198"/>
      <c r="E763" s="198"/>
      <c r="F763" s="198"/>
      <c r="G763" s="198"/>
      <c r="H763" s="198"/>
      <c r="I763" s="198"/>
      <c r="J763" s="198"/>
      <c r="K763" s="198"/>
      <c r="L763" s="198"/>
      <c r="M763" s="198"/>
      <c r="N763" s="151"/>
      <c r="O763" s="198"/>
      <c r="P763" s="203"/>
    </row>
    <row r="764" spans="1:16" customFormat="1" hidden="1" x14ac:dyDescent="0.2">
      <c r="A764" s="198"/>
      <c r="B764" s="198"/>
      <c r="C764" s="198"/>
      <c r="D764" s="198"/>
      <c r="E764" s="198"/>
      <c r="F764" s="198"/>
      <c r="G764" s="198"/>
      <c r="H764" s="198"/>
      <c r="I764" s="198"/>
      <c r="J764" s="198"/>
      <c r="K764" s="198"/>
      <c r="L764" s="198"/>
      <c r="M764" s="198"/>
      <c r="N764" s="151"/>
      <c r="O764" s="198"/>
      <c r="P764" s="203"/>
    </row>
    <row r="765" spans="1:16" customFormat="1" hidden="1" x14ac:dyDescent="0.2">
      <c r="A765" s="198"/>
      <c r="B765" s="198"/>
      <c r="C765" s="198"/>
      <c r="D765" s="198"/>
      <c r="E765" s="198"/>
      <c r="F765" s="198"/>
      <c r="G765" s="198"/>
      <c r="H765" s="198"/>
      <c r="I765" s="198"/>
      <c r="J765" s="198"/>
      <c r="K765" s="198"/>
      <c r="L765" s="198"/>
      <c r="M765" s="198"/>
      <c r="N765" s="151"/>
      <c r="O765" s="198"/>
      <c r="P765" s="203"/>
    </row>
    <row r="766" spans="1:16" customFormat="1" hidden="1" x14ac:dyDescent="0.2">
      <c r="A766" s="198"/>
      <c r="B766" s="198"/>
      <c r="C766" s="198"/>
      <c r="D766" s="198"/>
      <c r="E766" s="198"/>
      <c r="F766" s="198"/>
      <c r="G766" s="198"/>
      <c r="H766" s="198"/>
      <c r="I766" s="198"/>
      <c r="J766" s="198"/>
      <c r="K766" s="198"/>
      <c r="L766" s="198"/>
      <c r="M766" s="198"/>
      <c r="N766" s="151"/>
      <c r="O766" s="198"/>
      <c r="P766" s="203"/>
    </row>
    <row r="767" spans="1:16" customFormat="1" hidden="1" x14ac:dyDescent="0.2">
      <c r="A767" s="198"/>
      <c r="B767" s="198"/>
      <c r="C767" s="198"/>
      <c r="D767" s="198"/>
      <c r="E767" s="198"/>
      <c r="F767" s="198"/>
      <c r="G767" s="198"/>
      <c r="H767" s="198"/>
      <c r="I767" s="198"/>
      <c r="J767" s="198"/>
      <c r="K767" s="198"/>
      <c r="L767" s="198"/>
      <c r="M767" s="198"/>
      <c r="N767" s="151"/>
      <c r="O767" s="198"/>
      <c r="P767" s="203"/>
    </row>
    <row r="768" spans="1:16" customFormat="1" hidden="1" x14ac:dyDescent="0.2">
      <c r="A768" s="198"/>
      <c r="B768" s="198"/>
      <c r="C768" s="198"/>
      <c r="D768" s="198"/>
      <c r="E768" s="198"/>
      <c r="F768" s="198"/>
      <c r="G768" s="198"/>
      <c r="H768" s="198"/>
      <c r="I768" s="198"/>
      <c r="J768" s="198"/>
      <c r="K768" s="198"/>
      <c r="L768" s="198"/>
      <c r="M768" s="198"/>
      <c r="N768" s="151"/>
      <c r="O768" s="198"/>
      <c r="P768" s="203"/>
    </row>
    <row r="769" spans="1:16" customFormat="1" hidden="1" x14ac:dyDescent="0.2">
      <c r="A769" s="198"/>
      <c r="B769" s="198"/>
      <c r="C769" s="198"/>
      <c r="D769" s="198"/>
      <c r="E769" s="198"/>
      <c r="F769" s="198"/>
      <c r="G769" s="198"/>
      <c r="H769" s="198"/>
      <c r="I769" s="198"/>
      <c r="J769" s="198"/>
      <c r="K769" s="198"/>
      <c r="L769" s="198"/>
      <c r="M769" s="198"/>
      <c r="N769" s="151"/>
      <c r="O769" s="198"/>
      <c r="P769" s="203"/>
    </row>
    <row r="770" spans="1:16" customFormat="1" hidden="1" x14ac:dyDescent="0.2">
      <c r="A770" s="198"/>
      <c r="B770" s="198"/>
      <c r="C770" s="198"/>
      <c r="D770" s="198"/>
      <c r="E770" s="198"/>
      <c r="F770" s="198"/>
      <c r="G770" s="198"/>
      <c r="H770" s="198"/>
      <c r="I770" s="198"/>
      <c r="J770" s="198"/>
      <c r="K770" s="198"/>
      <c r="L770" s="198"/>
      <c r="M770" s="198"/>
      <c r="N770" s="151"/>
      <c r="O770" s="198"/>
      <c r="P770" s="203"/>
    </row>
    <row r="771" spans="1:16" customFormat="1" hidden="1" x14ac:dyDescent="0.2">
      <c r="A771" s="198"/>
      <c r="B771" s="198"/>
      <c r="C771" s="198"/>
      <c r="D771" s="198"/>
      <c r="E771" s="198"/>
      <c r="F771" s="198"/>
      <c r="G771" s="198"/>
      <c r="H771" s="198"/>
      <c r="I771" s="198"/>
      <c r="J771" s="198"/>
      <c r="K771" s="198"/>
      <c r="L771" s="198"/>
      <c r="M771" s="198"/>
      <c r="N771" s="151"/>
      <c r="O771" s="198"/>
      <c r="P771" s="203"/>
    </row>
    <row r="772" spans="1:16" customFormat="1" hidden="1" x14ac:dyDescent="0.2">
      <c r="A772" s="198"/>
      <c r="B772" s="198"/>
      <c r="C772" s="198"/>
      <c r="D772" s="198"/>
      <c r="E772" s="198"/>
      <c r="F772" s="198"/>
      <c r="G772" s="198"/>
      <c r="H772" s="198"/>
      <c r="I772" s="198"/>
      <c r="J772" s="198"/>
      <c r="K772" s="198"/>
      <c r="L772" s="198"/>
      <c r="M772" s="198"/>
      <c r="N772" s="151"/>
      <c r="O772" s="198"/>
      <c r="P772" s="203"/>
    </row>
    <row r="773" spans="1:16" customFormat="1" hidden="1" x14ac:dyDescent="0.2">
      <c r="A773" s="198"/>
      <c r="B773" s="198"/>
      <c r="C773" s="198"/>
      <c r="D773" s="198"/>
      <c r="E773" s="198"/>
      <c r="F773" s="198"/>
      <c r="G773" s="198"/>
      <c r="H773" s="198"/>
      <c r="I773" s="198"/>
      <c r="J773" s="198"/>
      <c r="K773" s="198"/>
      <c r="L773" s="198"/>
      <c r="M773" s="198"/>
      <c r="N773" s="151"/>
      <c r="O773" s="198"/>
      <c r="P773" s="203"/>
    </row>
    <row r="774" spans="1:16" customFormat="1" hidden="1" x14ac:dyDescent="0.2">
      <c r="A774" s="198"/>
      <c r="B774" s="198"/>
      <c r="C774" s="198"/>
      <c r="D774" s="198"/>
      <c r="E774" s="198"/>
      <c r="F774" s="198"/>
      <c r="G774" s="198"/>
      <c r="H774" s="198"/>
      <c r="I774" s="198"/>
      <c r="J774" s="198"/>
      <c r="K774" s="198"/>
      <c r="L774" s="198"/>
      <c r="M774" s="198"/>
      <c r="N774" s="151"/>
      <c r="O774" s="198"/>
      <c r="P774" s="203"/>
    </row>
    <row r="775" spans="1:16" customFormat="1" hidden="1" x14ac:dyDescent="0.2">
      <c r="A775" s="198"/>
      <c r="B775" s="198"/>
      <c r="C775" s="198"/>
      <c r="D775" s="198"/>
      <c r="E775" s="198"/>
      <c r="F775" s="198"/>
      <c r="G775" s="198"/>
      <c r="H775" s="198"/>
      <c r="I775" s="198"/>
      <c r="J775" s="198"/>
      <c r="K775" s="198"/>
      <c r="L775" s="198"/>
      <c r="M775" s="198"/>
      <c r="N775" s="151"/>
      <c r="O775" s="198"/>
      <c r="P775" s="203"/>
    </row>
    <row r="776" spans="1:16" customFormat="1" hidden="1" x14ac:dyDescent="0.2">
      <c r="A776" s="198"/>
      <c r="B776" s="198"/>
      <c r="C776" s="198"/>
      <c r="D776" s="198"/>
      <c r="E776" s="198"/>
      <c r="F776" s="198"/>
      <c r="G776" s="198"/>
      <c r="H776" s="198"/>
      <c r="I776" s="198"/>
      <c r="J776" s="198"/>
      <c r="K776" s="198"/>
      <c r="L776" s="198"/>
      <c r="M776" s="198"/>
      <c r="N776" s="151"/>
      <c r="O776" s="198"/>
      <c r="P776" s="203"/>
    </row>
    <row r="777" spans="1:16" customFormat="1" hidden="1" x14ac:dyDescent="0.2">
      <c r="A777" s="198"/>
      <c r="B777" s="198"/>
      <c r="C777" s="198"/>
      <c r="D777" s="198"/>
      <c r="E777" s="198"/>
      <c r="F777" s="198"/>
      <c r="G777" s="198"/>
      <c r="H777" s="198"/>
      <c r="I777" s="198"/>
      <c r="J777" s="198"/>
      <c r="K777" s="198"/>
      <c r="L777" s="198"/>
      <c r="M777" s="198"/>
      <c r="N777" s="151"/>
      <c r="O777" s="198"/>
      <c r="P777" s="203"/>
    </row>
    <row r="778" spans="1:16" customFormat="1" hidden="1" x14ac:dyDescent="0.2">
      <c r="A778" s="198"/>
      <c r="B778" s="198"/>
      <c r="C778" s="198"/>
      <c r="D778" s="198"/>
      <c r="E778" s="198"/>
      <c r="F778" s="198"/>
      <c r="G778" s="198"/>
      <c r="H778" s="198"/>
      <c r="I778" s="198"/>
      <c r="J778" s="198"/>
      <c r="K778" s="198"/>
      <c r="L778" s="198"/>
      <c r="M778" s="198"/>
      <c r="N778" s="151"/>
      <c r="O778" s="198"/>
      <c r="P778" s="203"/>
    </row>
    <row r="779" spans="1:16" customFormat="1" hidden="1" x14ac:dyDescent="0.2">
      <c r="A779" s="198"/>
      <c r="B779" s="198"/>
      <c r="C779" s="198"/>
      <c r="D779" s="198"/>
      <c r="E779" s="198"/>
      <c r="F779" s="198"/>
      <c r="G779" s="198"/>
      <c r="H779" s="198"/>
      <c r="I779" s="198"/>
      <c r="J779" s="198"/>
      <c r="K779" s="198"/>
      <c r="L779" s="198"/>
      <c r="M779" s="198"/>
      <c r="N779" s="151"/>
      <c r="O779" s="198"/>
      <c r="P779" s="203"/>
    </row>
    <row r="780" spans="1:16" customFormat="1" hidden="1" x14ac:dyDescent="0.2">
      <c r="A780" s="198"/>
      <c r="B780" s="198"/>
      <c r="C780" s="198"/>
      <c r="D780" s="198"/>
      <c r="E780" s="198"/>
      <c r="F780" s="198"/>
      <c r="G780" s="198"/>
      <c r="H780" s="198"/>
      <c r="I780" s="198"/>
      <c r="J780" s="198"/>
      <c r="K780" s="198"/>
      <c r="L780" s="198"/>
      <c r="M780" s="198"/>
      <c r="N780" s="151"/>
      <c r="O780" s="198"/>
      <c r="P780" s="203"/>
    </row>
    <row r="781" spans="1:16" customFormat="1" hidden="1" x14ac:dyDescent="0.2">
      <c r="A781" s="198"/>
      <c r="B781" s="198"/>
      <c r="C781" s="198"/>
      <c r="D781" s="198"/>
      <c r="E781" s="198"/>
      <c r="F781" s="198"/>
      <c r="G781" s="198"/>
      <c r="H781" s="198"/>
      <c r="I781" s="198"/>
      <c r="J781" s="198"/>
      <c r="K781" s="198"/>
      <c r="L781" s="198"/>
      <c r="M781" s="198"/>
      <c r="N781" s="151"/>
      <c r="O781" s="198"/>
      <c r="P781" s="203"/>
    </row>
    <row r="782" spans="1:16" customFormat="1" hidden="1" x14ac:dyDescent="0.2">
      <c r="A782" s="198"/>
      <c r="B782" s="198"/>
      <c r="C782" s="198"/>
      <c r="D782" s="198"/>
      <c r="E782" s="198"/>
      <c r="F782" s="198"/>
      <c r="G782" s="198"/>
      <c r="H782" s="198"/>
      <c r="I782" s="198"/>
      <c r="J782" s="198"/>
      <c r="K782" s="198"/>
      <c r="L782" s="198"/>
      <c r="M782" s="198"/>
      <c r="N782" s="151"/>
      <c r="O782" s="198"/>
      <c r="P782" s="203"/>
    </row>
    <row r="783" spans="1:16" customFormat="1" hidden="1" x14ac:dyDescent="0.2">
      <c r="A783" s="198"/>
      <c r="B783" s="198"/>
      <c r="C783" s="198"/>
      <c r="D783" s="198"/>
      <c r="E783" s="198"/>
      <c r="F783" s="198"/>
      <c r="G783" s="198"/>
      <c r="H783" s="198"/>
      <c r="I783" s="198"/>
      <c r="J783" s="198"/>
      <c r="K783" s="198"/>
      <c r="L783" s="198"/>
      <c r="M783" s="198"/>
      <c r="N783" s="151"/>
      <c r="O783" s="198"/>
      <c r="P783" s="203"/>
    </row>
    <row r="784" spans="1:16" customFormat="1" hidden="1" x14ac:dyDescent="0.2">
      <c r="A784" s="198"/>
      <c r="B784" s="198"/>
      <c r="C784" s="198"/>
      <c r="D784" s="198"/>
      <c r="E784" s="198"/>
      <c r="F784" s="198"/>
      <c r="G784" s="198"/>
      <c r="H784" s="198"/>
      <c r="I784" s="198"/>
      <c r="J784" s="198"/>
      <c r="K784" s="198"/>
      <c r="L784" s="198"/>
      <c r="M784" s="198"/>
      <c r="N784" s="151"/>
      <c r="O784" s="198"/>
      <c r="P784" s="203"/>
    </row>
    <row r="785" spans="1:16" customFormat="1" hidden="1" x14ac:dyDescent="0.2">
      <c r="A785" s="198"/>
      <c r="B785" s="198"/>
      <c r="C785" s="198"/>
      <c r="D785" s="198"/>
      <c r="E785" s="198"/>
      <c r="F785" s="198"/>
      <c r="G785" s="198"/>
      <c r="H785" s="198"/>
      <c r="I785" s="198"/>
      <c r="J785" s="198"/>
      <c r="K785" s="198"/>
      <c r="L785" s="198"/>
      <c r="M785" s="198"/>
      <c r="N785" s="151"/>
      <c r="O785" s="198"/>
      <c r="P785" s="203"/>
    </row>
    <row r="786" spans="1:16" customFormat="1" hidden="1" x14ac:dyDescent="0.2">
      <c r="A786" s="198"/>
      <c r="B786" s="198"/>
      <c r="C786" s="198"/>
      <c r="D786" s="198"/>
      <c r="E786" s="198"/>
      <c r="F786" s="198"/>
      <c r="G786" s="198"/>
      <c r="H786" s="198"/>
      <c r="I786" s="198"/>
      <c r="J786" s="198"/>
      <c r="K786" s="198"/>
      <c r="L786" s="198"/>
      <c r="M786" s="198"/>
      <c r="N786" s="151"/>
      <c r="O786" s="198"/>
      <c r="P786" s="203"/>
    </row>
    <row r="787" spans="1:16" customFormat="1" hidden="1" x14ac:dyDescent="0.2">
      <c r="A787" s="198"/>
      <c r="B787" s="198"/>
      <c r="C787" s="198"/>
      <c r="D787" s="198"/>
      <c r="E787" s="198"/>
      <c r="F787" s="198"/>
      <c r="G787" s="198"/>
      <c r="H787" s="198"/>
      <c r="I787" s="198"/>
      <c r="J787" s="198"/>
      <c r="K787" s="198"/>
      <c r="L787" s="198"/>
      <c r="M787" s="198"/>
      <c r="N787" s="151"/>
      <c r="O787" s="198"/>
      <c r="P787" s="203"/>
    </row>
    <row r="788" spans="1:16" customFormat="1" hidden="1" x14ac:dyDescent="0.2">
      <c r="A788" s="198"/>
      <c r="B788" s="198"/>
      <c r="C788" s="198"/>
      <c r="D788" s="198"/>
      <c r="E788" s="198"/>
      <c r="F788" s="198"/>
      <c r="G788" s="198"/>
      <c r="H788" s="198"/>
      <c r="I788" s="198"/>
      <c r="J788" s="198"/>
      <c r="K788" s="198"/>
      <c r="L788" s="198"/>
      <c r="M788" s="198"/>
      <c r="N788" s="151"/>
      <c r="O788" s="198"/>
      <c r="P788" s="203"/>
    </row>
    <row r="789" spans="1:16" customFormat="1" hidden="1" x14ac:dyDescent="0.2">
      <c r="A789" s="198"/>
      <c r="B789" s="198"/>
      <c r="C789" s="198"/>
      <c r="D789" s="198"/>
      <c r="E789" s="198"/>
      <c r="F789" s="198"/>
      <c r="G789" s="198"/>
      <c r="H789" s="198"/>
      <c r="I789" s="198"/>
      <c r="J789" s="198"/>
      <c r="K789" s="198"/>
      <c r="L789" s="198"/>
      <c r="M789" s="198"/>
      <c r="N789" s="151"/>
      <c r="O789" s="198"/>
      <c r="P789" s="203"/>
    </row>
    <row r="790" spans="1:16" customFormat="1" hidden="1" x14ac:dyDescent="0.2">
      <c r="A790" s="198"/>
      <c r="B790" s="198"/>
      <c r="C790" s="198"/>
      <c r="D790" s="198"/>
      <c r="E790" s="198"/>
      <c r="F790" s="198"/>
      <c r="G790" s="198"/>
      <c r="H790" s="198"/>
      <c r="I790" s="198"/>
      <c r="J790" s="198"/>
      <c r="K790" s="198"/>
      <c r="L790" s="198"/>
      <c r="M790" s="198"/>
      <c r="N790" s="151"/>
      <c r="O790" s="198"/>
      <c r="P790" s="203"/>
    </row>
    <row r="791" spans="1:16" customFormat="1" hidden="1" x14ac:dyDescent="0.2">
      <c r="A791" s="198"/>
      <c r="B791" s="198"/>
      <c r="C791" s="198"/>
      <c r="D791" s="198"/>
      <c r="E791" s="198"/>
      <c r="F791" s="198"/>
      <c r="G791" s="198"/>
      <c r="H791" s="198"/>
      <c r="I791" s="198"/>
      <c r="J791" s="198"/>
      <c r="K791" s="198"/>
      <c r="L791" s="198"/>
      <c r="M791" s="198"/>
      <c r="N791" s="151"/>
      <c r="O791" s="198"/>
      <c r="P791" s="203"/>
    </row>
    <row r="792" spans="1:16" customFormat="1" hidden="1" x14ac:dyDescent="0.2">
      <c r="A792" s="198"/>
      <c r="B792" s="198"/>
      <c r="C792" s="198"/>
      <c r="D792" s="198"/>
      <c r="E792" s="198"/>
      <c r="F792" s="198"/>
      <c r="G792" s="198"/>
      <c r="H792" s="198"/>
      <c r="I792" s="198"/>
      <c r="J792" s="198"/>
      <c r="K792" s="198"/>
      <c r="L792" s="198"/>
      <c r="M792" s="198"/>
      <c r="N792" s="151"/>
      <c r="O792" s="198"/>
      <c r="P792" s="203"/>
    </row>
    <row r="793" spans="1:16" customFormat="1" hidden="1" x14ac:dyDescent="0.2">
      <c r="A793" s="198"/>
      <c r="B793" s="198"/>
      <c r="C793" s="198"/>
      <c r="D793" s="198"/>
      <c r="E793" s="198"/>
      <c r="F793" s="198"/>
      <c r="G793" s="198"/>
      <c r="H793" s="198"/>
      <c r="I793" s="198"/>
      <c r="J793" s="198"/>
      <c r="K793" s="198"/>
      <c r="L793" s="198"/>
      <c r="M793" s="198"/>
      <c r="N793" s="151"/>
      <c r="O793" s="198"/>
      <c r="P793" s="203"/>
    </row>
    <row r="794" spans="1:16" customFormat="1" hidden="1" x14ac:dyDescent="0.2">
      <c r="A794" s="198"/>
      <c r="B794" s="198"/>
      <c r="C794" s="198"/>
      <c r="D794" s="198"/>
      <c r="E794" s="198"/>
      <c r="F794" s="198"/>
      <c r="G794" s="198"/>
      <c r="H794" s="198"/>
      <c r="I794" s="198"/>
      <c r="J794" s="198"/>
      <c r="K794" s="198"/>
      <c r="L794" s="198"/>
      <c r="M794" s="198"/>
      <c r="N794" s="151"/>
      <c r="O794" s="198"/>
      <c r="P794" s="203"/>
    </row>
    <row r="795" spans="1:16" customFormat="1" hidden="1" x14ac:dyDescent="0.2">
      <c r="A795" s="198"/>
      <c r="B795" s="198"/>
      <c r="C795" s="198"/>
      <c r="D795" s="198"/>
      <c r="E795" s="198"/>
      <c r="F795" s="198"/>
      <c r="G795" s="198"/>
      <c r="H795" s="198"/>
      <c r="I795" s="198"/>
      <c r="J795" s="198"/>
      <c r="K795" s="198"/>
      <c r="L795" s="198"/>
      <c r="M795" s="198"/>
      <c r="N795" s="151"/>
      <c r="O795" s="198"/>
      <c r="P795" s="203"/>
    </row>
    <row r="796" spans="1:16" customFormat="1" hidden="1" x14ac:dyDescent="0.2">
      <c r="A796" s="198"/>
      <c r="B796" s="198"/>
      <c r="C796" s="198"/>
      <c r="D796" s="198"/>
      <c r="E796" s="198"/>
      <c r="F796" s="198"/>
      <c r="G796" s="198"/>
      <c r="H796" s="198"/>
      <c r="I796" s="198"/>
      <c r="J796" s="198"/>
      <c r="K796" s="198"/>
      <c r="L796" s="198"/>
      <c r="M796" s="198"/>
      <c r="N796" s="151"/>
      <c r="O796" s="198"/>
      <c r="P796" s="203"/>
    </row>
    <row r="797" spans="1:16" customFormat="1" hidden="1" x14ac:dyDescent="0.2">
      <c r="A797" s="198"/>
      <c r="B797" s="198"/>
      <c r="C797" s="198"/>
      <c r="D797" s="198"/>
      <c r="E797" s="198"/>
      <c r="F797" s="198"/>
      <c r="G797" s="198"/>
      <c r="H797" s="198"/>
      <c r="I797" s="198"/>
      <c r="J797" s="198"/>
      <c r="K797" s="198"/>
      <c r="L797" s="198"/>
      <c r="M797" s="198"/>
      <c r="N797" s="151"/>
      <c r="O797" s="198"/>
      <c r="P797" s="203"/>
    </row>
    <row r="798" spans="1:16" customFormat="1" hidden="1" x14ac:dyDescent="0.2">
      <c r="A798" s="198"/>
      <c r="B798" s="198"/>
      <c r="C798" s="198"/>
      <c r="D798" s="198"/>
      <c r="E798" s="198"/>
      <c r="F798" s="198"/>
      <c r="G798" s="198"/>
      <c r="H798" s="198"/>
      <c r="I798" s="198"/>
      <c r="J798" s="198"/>
      <c r="K798" s="198"/>
      <c r="L798" s="198"/>
      <c r="M798" s="198"/>
      <c r="N798" s="151"/>
      <c r="O798" s="198"/>
      <c r="P798" s="203"/>
    </row>
    <row r="799" spans="1:16" customFormat="1" hidden="1" x14ac:dyDescent="0.2">
      <c r="A799" s="198"/>
      <c r="B799" s="198"/>
      <c r="C799" s="198"/>
      <c r="D799" s="198"/>
      <c r="E799" s="198"/>
      <c r="F799" s="198"/>
      <c r="G799" s="198"/>
      <c r="H799" s="198"/>
      <c r="I799" s="198"/>
      <c r="J799" s="198"/>
      <c r="K799" s="198"/>
      <c r="L799" s="198"/>
      <c r="M799" s="198"/>
      <c r="N799" s="151"/>
      <c r="O799" s="198"/>
      <c r="P799" s="203"/>
    </row>
    <row r="800" spans="1:16" customFormat="1" hidden="1" x14ac:dyDescent="0.2">
      <c r="A800" s="198"/>
      <c r="B800" s="198"/>
      <c r="C800" s="198"/>
      <c r="D800" s="198"/>
      <c r="E800" s="198"/>
      <c r="F800" s="198"/>
      <c r="G800" s="198"/>
      <c r="H800" s="198"/>
      <c r="I800" s="198"/>
      <c r="J800" s="198"/>
      <c r="K800" s="198"/>
      <c r="L800" s="198"/>
      <c r="M800" s="198"/>
      <c r="N800" s="151"/>
      <c r="O800" s="198"/>
      <c r="P800" s="203"/>
    </row>
    <row r="801" spans="1:16" customFormat="1" hidden="1" x14ac:dyDescent="0.2">
      <c r="A801" s="198"/>
      <c r="B801" s="198"/>
      <c r="C801" s="198"/>
      <c r="D801" s="198"/>
      <c r="E801" s="198"/>
      <c r="F801" s="198"/>
      <c r="G801" s="198"/>
      <c r="H801" s="198"/>
      <c r="I801" s="198"/>
      <c r="J801" s="198"/>
      <c r="K801" s="198"/>
      <c r="L801" s="198"/>
      <c r="M801" s="198"/>
      <c r="N801" s="151"/>
      <c r="O801" s="198"/>
      <c r="P801" s="203"/>
    </row>
    <row r="802" spans="1:16" customFormat="1" hidden="1" x14ac:dyDescent="0.2">
      <c r="A802" s="198"/>
      <c r="B802" s="198"/>
      <c r="C802" s="198"/>
      <c r="D802" s="198"/>
      <c r="E802" s="198"/>
      <c r="F802" s="198"/>
      <c r="G802" s="198"/>
      <c r="H802" s="198"/>
      <c r="I802" s="198"/>
      <c r="J802" s="198"/>
      <c r="K802" s="198"/>
      <c r="L802" s="198"/>
      <c r="M802" s="198"/>
      <c r="N802" s="151"/>
      <c r="O802" s="198"/>
      <c r="P802" s="203"/>
    </row>
    <row r="803" spans="1:16" customFormat="1" hidden="1" x14ac:dyDescent="0.2">
      <c r="A803" s="198"/>
      <c r="B803" s="198"/>
      <c r="C803" s="198"/>
      <c r="D803" s="198"/>
      <c r="E803" s="198"/>
      <c r="F803" s="198"/>
      <c r="G803" s="198"/>
      <c r="H803" s="198"/>
      <c r="I803" s="198"/>
      <c r="J803" s="198"/>
      <c r="K803" s="198"/>
      <c r="L803" s="198"/>
      <c r="M803" s="198"/>
      <c r="N803" s="151"/>
      <c r="O803" s="198"/>
      <c r="P803" s="203"/>
    </row>
    <row r="804" spans="1:16" customFormat="1" hidden="1" x14ac:dyDescent="0.2">
      <c r="A804" s="198"/>
      <c r="B804" s="198"/>
      <c r="C804" s="198"/>
      <c r="D804" s="198"/>
      <c r="E804" s="198"/>
      <c r="F804" s="198"/>
      <c r="G804" s="198"/>
      <c r="H804" s="198"/>
      <c r="I804" s="198"/>
      <c r="J804" s="198"/>
      <c r="K804" s="198"/>
      <c r="L804" s="198"/>
      <c r="M804" s="198"/>
      <c r="N804" s="151"/>
      <c r="O804" s="198"/>
      <c r="P804" s="203"/>
    </row>
    <row r="805" spans="1:16" customFormat="1" hidden="1" x14ac:dyDescent="0.2">
      <c r="A805" s="198"/>
      <c r="B805" s="198"/>
      <c r="C805" s="198"/>
      <c r="D805" s="198"/>
      <c r="E805" s="198"/>
      <c r="F805" s="198"/>
      <c r="G805" s="198"/>
      <c r="H805" s="198"/>
      <c r="I805" s="198"/>
      <c r="J805" s="198"/>
      <c r="K805" s="198"/>
      <c r="L805" s="198"/>
      <c r="M805" s="198"/>
      <c r="N805" s="151"/>
      <c r="O805" s="198"/>
      <c r="P805" s="203"/>
    </row>
    <row r="806" spans="1:16" customFormat="1" hidden="1" x14ac:dyDescent="0.2">
      <c r="A806" s="198"/>
      <c r="B806" s="198"/>
      <c r="C806" s="198"/>
      <c r="D806" s="198"/>
      <c r="E806" s="198"/>
      <c r="F806" s="198"/>
      <c r="G806" s="198"/>
      <c r="H806" s="198"/>
      <c r="I806" s="198"/>
      <c r="J806" s="198"/>
      <c r="K806" s="198"/>
      <c r="L806" s="198"/>
      <c r="M806" s="198"/>
      <c r="N806" s="151"/>
      <c r="O806" s="198"/>
      <c r="P806" s="203"/>
    </row>
    <row r="807" spans="1:16" customFormat="1" hidden="1" x14ac:dyDescent="0.2">
      <c r="A807" s="198"/>
      <c r="B807" s="198"/>
      <c r="C807" s="198"/>
      <c r="D807" s="198"/>
      <c r="E807" s="198"/>
      <c r="F807" s="198"/>
      <c r="G807" s="198"/>
      <c r="H807" s="198"/>
      <c r="I807" s="198"/>
      <c r="J807" s="198"/>
      <c r="K807" s="198"/>
      <c r="L807" s="198"/>
      <c r="M807" s="198"/>
      <c r="N807" s="151"/>
      <c r="O807" s="198"/>
      <c r="P807" s="203"/>
    </row>
    <row r="808" spans="1:16" customFormat="1" hidden="1" x14ac:dyDescent="0.2">
      <c r="A808" s="198"/>
      <c r="B808" s="198"/>
      <c r="C808" s="198"/>
      <c r="D808" s="198"/>
      <c r="E808" s="198"/>
      <c r="F808" s="198"/>
      <c r="G808" s="198"/>
      <c r="H808" s="198"/>
      <c r="I808" s="198"/>
      <c r="J808" s="198"/>
      <c r="K808" s="198"/>
      <c r="L808" s="198"/>
      <c r="M808" s="198"/>
      <c r="N808" s="151"/>
      <c r="O808" s="198"/>
      <c r="P808" s="203"/>
    </row>
    <row r="809" spans="1:16" customFormat="1" hidden="1" x14ac:dyDescent="0.2">
      <c r="A809" s="198"/>
      <c r="B809" s="198"/>
      <c r="C809" s="198"/>
      <c r="D809" s="198"/>
      <c r="E809" s="198"/>
      <c r="F809" s="198"/>
      <c r="G809" s="198"/>
      <c r="H809" s="198"/>
      <c r="I809" s="198"/>
      <c r="J809" s="198"/>
      <c r="K809" s="198"/>
      <c r="L809" s="198"/>
      <c r="M809" s="198"/>
      <c r="N809" s="151"/>
      <c r="O809" s="198"/>
      <c r="P809" s="203"/>
    </row>
    <row r="810" spans="1:16" customFormat="1" hidden="1" x14ac:dyDescent="0.2">
      <c r="A810" s="198"/>
      <c r="B810" s="198"/>
      <c r="C810" s="198"/>
      <c r="D810" s="198"/>
      <c r="E810" s="198"/>
      <c r="F810" s="198"/>
      <c r="G810" s="198"/>
      <c r="H810" s="198"/>
      <c r="I810" s="198"/>
      <c r="J810" s="198"/>
      <c r="K810" s="198"/>
      <c r="L810" s="198"/>
      <c r="M810" s="198"/>
      <c r="N810" s="151"/>
      <c r="O810" s="198"/>
      <c r="P810" s="203"/>
    </row>
    <row r="811" spans="1:16" customFormat="1" hidden="1" x14ac:dyDescent="0.2">
      <c r="A811" s="198"/>
      <c r="B811" s="198"/>
      <c r="C811" s="198"/>
      <c r="D811" s="198"/>
      <c r="E811" s="198"/>
      <c r="F811" s="198"/>
      <c r="G811" s="198"/>
      <c r="H811" s="198"/>
      <c r="I811" s="198"/>
      <c r="J811" s="198"/>
      <c r="K811" s="198"/>
      <c r="L811" s="198"/>
      <c r="M811" s="198"/>
      <c r="N811" s="151"/>
      <c r="O811" s="198"/>
      <c r="P811" s="203"/>
    </row>
    <row r="812" spans="1:16" customFormat="1" hidden="1" x14ac:dyDescent="0.2">
      <c r="A812" s="198"/>
      <c r="B812" s="198"/>
      <c r="C812" s="198"/>
      <c r="D812" s="198"/>
      <c r="E812" s="198"/>
      <c r="F812" s="198"/>
      <c r="G812" s="198"/>
      <c r="H812" s="198"/>
      <c r="I812" s="198"/>
      <c r="J812" s="198"/>
      <c r="K812" s="198"/>
      <c r="L812" s="198"/>
      <c r="M812" s="198"/>
      <c r="N812" s="151"/>
      <c r="O812" s="198"/>
      <c r="P812" s="203"/>
    </row>
    <row r="813" spans="1:16" customFormat="1" hidden="1" x14ac:dyDescent="0.2">
      <c r="A813" s="198"/>
      <c r="B813" s="198"/>
      <c r="C813" s="198"/>
      <c r="D813" s="198"/>
      <c r="E813" s="198"/>
      <c r="F813" s="198"/>
      <c r="G813" s="198"/>
      <c r="H813" s="198"/>
      <c r="I813" s="198"/>
      <c r="J813" s="198"/>
      <c r="K813" s="198"/>
      <c r="L813" s="198"/>
      <c r="M813" s="198"/>
      <c r="N813" s="151"/>
      <c r="O813" s="198"/>
      <c r="P813" s="203"/>
    </row>
    <row r="814" spans="1:16" customFormat="1" hidden="1" x14ac:dyDescent="0.2">
      <c r="A814" s="198"/>
      <c r="B814" s="198"/>
      <c r="C814" s="198"/>
      <c r="D814" s="198"/>
      <c r="E814" s="198"/>
      <c r="F814" s="198"/>
      <c r="G814" s="198"/>
      <c r="H814" s="198"/>
      <c r="I814" s="198"/>
      <c r="J814" s="198"/>
      <c r="K814" s="198"/>
      <c r="L814" s="198"/>
      <c r="M814" s="198"/>
      <c r="N814" s="151"/>
      <c r="O814" s="198"/>
      <c r="P814" s="203"/>
    </row>
    <row r="815" spans="1:16" customFormat="1" hidden="1" x14ac:dyDescent="0.2">
      <c r="A815" s="198"/>
      <c r="B815" s="198"/>
      <c r="C815" s="198"/>
      <c r="D815" s="198"/>
      <c r="E815" s="198"/>
      <c r="F815" s="198"/>
      <c r="G815" s="198"/>
      <c r="H815" s="198"/>
      <c r="I815" s="198"/>
      <c r="J815" s="198"/>
      <c r="K815" s="198"/>
      <c r="L815" s="198"/>
      <c r="M815" s="198"/>
      <c r="N815" s="151"/>
      <c r="O815" s="198"/>
      <c r="P815" s="203"/>
    </row>
    <row r="816" spans="1:16" customFormat="1" hidden="1" x14ac:dyDescent="0.2">
      <c r="A816" s="198"/>
      <c r="B816" s="198"/>
      <c r="C816" s="198"/>
      <c r="D816" s="198"/>
      <c r="E816" s="198"/>
      <c r="F816" s="198"/>
      <c r="G816" s="198"/>
      <c r="H816" s="198"/>
      <c r="I816" s="198"/>
      <c r="J816" s="198"/>
      <c r="K816" s="198"/>
      <c r="L816" s="198"/>
      <c r="M816" s="198"/>
      <c r="N816" s="151"/>
      <c r="O816" s="198"/>
      <c r="P816" s="203"/>
    </row>
    <row r="817" spans="1:16" customFormat="1" hidden="1" x14ac:dyDescent="0.2">
      <c r="A817" s="198"/>
      <c r="B817" s="198"/>
      <c r="C817" s="198"/>
      <c r="D817" s="198"/>
      <c r="E817" s="198"/>
      <c r="F817" s="198"/>
      <c r="G817" s="198"/>
      <c r="H817" s="198"/>
      <c r="I817" s="198"/>
      <c r="J817" s="198"/>
      <c r="K817" s="198"/>
      <c r="L817" s="198"/>
      <c r="M817" s="198"/>
      <c r="N817" s="151"/>
      <c r="O817" s="198"/>
      <c r="P817" s="203"/>
    </row>
    <row r="818" spans="1:16" customFormat="1" hidden="1" x14ac:dyDescent="0.2">
      <c r="A818" s="198"/>
      <c r="B818" s="198"/>
      <c r="C818" s="198"/>
      <c r="D818" s="198"/>
      <c r="E818" s="198"/>
      <c r="F818" s="198"/>
      <c r="G818" s="198"/>
      <c r="H818" s="198"/>
      <c r="I818" s="198"/>
      <c r="J818" s="198"/>
      <c r="K818" s="198"/>
      <c r="L818" s="198"/>
      <c r="M818" s="198"/>
      <c r="N818" s="151"/>
      <c r="O818" s="198"/>
      <c r="P818" s="203"/>
    </row>
    <row r="819" spans="1:16" customFormat="1" hidden="1" x14ac:dyDescent="0.2">
      <c r="A819" s="198"/>
      <c r="B819" s="198"/>
      <c r="C819" s="198"/>
      <c r="D819" s="198"/>
      <c r="E819" s="198"/>
      <c r="F819" s="198"/>
      <c r="G819" s="198"/>
      <c r="H819" s="198"/>
      <c r="I819" s="198"/>
      <c r="J819" s="198"/>
      <c r="K819" s="198"/>
      <c r="L819" s="198"/>
      <c r="M819" s="198"/>
      <c r="N819" s="151"/>
      <c r="O819" s="198"/>
      <c r="P819" s="203"/>
    </row>
    <row r="820" spans="1:16" customFormat="1" hidden="1" x14ac:dyDescent="0.2">
      <c r="A820" s="198"/>
      <c r="B820" s="198"/>
      <c r="C820" s="198"/>
      <c r="D820" s="198"/>
      <c r="E820" s="198"/>
      <c r="F820" s="198"/>
      <c r="G820" s="198"/>
      <c r="H820" s="198"/>
      <c r="I820" s="198"/>
      <c r="J820" s="198"/>
      <c r="K820" s="198"/>
      <c r="L820" s="198"/>
      <c r="M820" s="198"/>
      <c r="N820" s="151"/>
      <c r="O820" s="198"/>
      <c r="P820" s="203"/>
    </row>
    <row r="821" spans="1:16" customFormat="1" hidden="1" x14ac:dyDescent="0.2">
      <c r="A821" s="198"/>
      <c r="B821" s="198"/>
      <c r="C821" s="198"/>
      <c r="D821" s="198"/>
      <c r="E821" s="198"/>
      <c r="F821" s="198"/>
      <c r="G821" s="198"/>
      <c r="H821" s="198"/>
      <c r="I821" s="198"/>
      <c r="J821" s="198"/>
      <c r="K821" s="198"/>
      <c r="L821" s="198"/>
      <c r="M821" s="198"/>
      <c r="N821" s="151"/>
      <c r="O821" s="198"/>
      <c r="P821" s="203"/>
    </row>
    <row r="822" spans="1:16" customFormat="1" hidden="1" x14ac:dyDescent="0.2">
      <c r="A822" s="198"/>
      <c r="B822" s="198"/>
      <c r="C822" s="198"/>
      <c r="D822" s="198"/>
      <c r="E822" s="198"/>
      <c r="F822" s="198"/>
      <c r="G822" s="198"/>
      <c r="H822" s="198"/>
      <c r="I822" s="198"/>
      <c r="J822" s="198"/>
      <c r="K822" s="198"/>
      <c r="L822" s="198"/>
      <c r="M822" s="198"/>
      <c r="N822" s="151"/>
      <c r="O822" s="198"/>
      <c r="P822" s="203"/>
    </row>
    <row r="823" spans="1:16" customFormat="1" hidden="1" x14ac:dyDescent="0.2">
      <c r="A823" s="198"/>
      <c r="B823" s="198"/>
      <c r="C823" s="198"/>
      <c r="D823" s="198"/>
      <c r="E823" s="198"/>
      <c r="F823" s="198"/>
      <c r="G823" s="198"/>
      <c r="H823" s="198"/>
      <c r="I823" s="198"/>
      <c r="J823" s="198"/>
      <c r="K823" s="198"/>
      <c r="L823" s="198"/>
      <c r="M823" s="198"/>
      <c r="N823" s="151"/>
      <c r="O823" s="198"/>
      <c r="P823" s="203"/>
    </row>
    <row r="824" spans="1:16" customFormat="1" hidden="1" x14ac:dyDescent="0.2">
      <c r="A824" s="198"/>
      <c r="B824" s="198"/>
      <c r="C824" s="198"/>
      <c r="D824" s="198"/>
      <c r="E824" s="198"/>
      <c r="F824" s="198"/>
      <c r="G824" s="198"/>
      <c r="H824" s="198"/>
      <c r="I824" s="198"/>
      <c r="J824" s="198"/>
      <c r="K824" s="198"/>
      <c r="L824" s="198"/>
      <c r="M824" s="198"/>
      <c r="N824" s="151"/>
      <c r="O824" s="198"/>
      <c r="P824" s="203"/>
    </row>
    <row r="825" spans="1:16" customFormat="1" hidden="1" x14ac:dyDescent="0.2">
      <c r="A825" s="198"/>
      <c r="B825" s="198"/>
      <c r="C825" s="198"/>
      <c r="D825" s="198"/>
      <c r="E825" s="198"/>
      <c r="F825" s="198"/>
      <c r="G825" s="198"/>
      <c r="H825" s="198"/>
      <c r="I825" s="198"/>
      <c r="J825" s="198"/>
      <c r="K825" s="198"/>
      <c r="L825" s="198"/>
      <c r="M825" s="198"/>
      <c r="N825" s="151"/>
      <c r="O825" s="198"/>
      <c r="P825" s="203"/>
    </row>
    <row r="826" spans="1:16" customFormat="1" hidden="1" x14ac:dyDescent="0.2">
      <c r="A826" s="198"/>
      <c r="B826" s="198"/>
      <c r="C826" s="198"/>
      <c r="D826" s="198"/>
      <c r="E826" s="198"/>
      <c r="F826" s="198"/>
      <c r="G826" s="198"/>
      <c r="H826" s="198"/>
      <c r="I826" s="198"/>
      <c r="J826" s="198"/>
      <c r="K826" s="198"/>
      <c r="L826" s="198"/>
      <c r="M826" s="198"/>
      <c r="N826" s="151"/>
      <c r="O826" s="198"/>
      <c r="P826" s="203"/>
    </row>
    <row r="827" spans="1:16" customFormat="1" hidden="1" x14ac:dyDescent="0.2">
      <c r="A827" s="198"/>
      <c r="B827" s="198"/>
      <c r="C827" s="198"/>
      <c r="D827" s="198"/>
      <c r="E827" s="198"/>
      <c r="F827" s="198"/>
      <c r="G827" s="198"/>
      <c r="H827" s="198"/>
      <c r="I827" s="198"/>
      <c r="J827" s="198"/>
      <c r="K827" s="198"/>
      <c r="L827" s="198"/>
      <c r="M827" s="198"/>
      <c r="N827" s="151"/>
      <c r="O827" s="198"/>
      <c r="P827" s="203"/>
    </row>
    <row r="828" spans="1:16" customFormat="1" hidden="1" x14ac:dyDescent="0.2">
      <c r="A828" s="198"/>
      <c r="B828" s="198"/>
      <c r="C828" s="198"/>
      <c r="D828" s="198"/>
      <c r="E828" s="198"/>
      <c r="F828" s="198"/>
      <c r="G828" s="198"/>
      <c r="H828" s="198"/>
      <c r="I828" s="198"/>
      <c r="J828" s="198"/>
      <c r="K828" s="198"/>
      <c r="L828" s="198"/>
      <c r="M828" s="198"/>
      <c r="N828" s="151"/>
      <c r="O828" s="198"/>
      <c r="P828" s="203"/>
    </row>
    <row r="829" spans="1:16" customFormat="1" hidden="1" x14ac:dyDescent="0.2">
      <c r="A829" s="198"/>
      <c r="B829" s="198"/>
      <c r="C829" s="198"/>
      <c r="D829" s="198"/>
      <c r="E829" s="198"/>
      <c r="F829" s="198"/>
      <c r="G829" s="198"/>
      <c r="H829" s="198"/>
      <c r="I829" s="198"/>
      <c r="J829" s="198"/>
      <c r="K829" s="198"/>
      <c r="L829" s="198"/>
      <c r="M829" s="198"/>
      <c r="N829" s="151"/>
      <c r="O829" s="198"/>
      <c r="P829" s="203"/>
    </row>
    <row r="830" spans="1:16" customFormat="1" hidden="1" x14ac:dyDescent="0.2">
      <c r="A830" s="198"/>
      <c r="B830" s="198"/>
      <c r="C830" s="198"/>
      <c r="D830" s="198"/>
      <c r="E830" s="198"/>
      <c r="F830" s="198"/>
      <c r="G830" s="198"/>
      <c r="H830" s="198"/>
      <c r="I830" s="198"/>
      <c r="J830" s="198"/>
      <c r="K830" s="198"/>
      <c r="L830" s="198"/>
      <c r="M830" s="198"/>
      <c r="N830" s="151"/>
      <c r="O830" s="198"/>
      <c r="P830" s="203"/>
    </row>
    <row r="831" spans="1:16" customFormat="1" hidden="1" x14ac:dyDescent="0.2">
      <c r="A831" s="198"/>
      <c r="B831" s="198"/>
      <c r="C831" s="198"/>
      <c r="D831" s="198"/>
      <c r="E831" s="198"/>
      <c r="F831" s="198"/>
      <c r="G831" s="198"/>
      <c r="H831" s="198"/>
      <c r="I831" s="198"/>
      <c r="J831" s="198"/>
      <c r="K831" s="198"/>
      <c r="L831" s="198"/>
      <c r="M831" s="198"/>
      <c r="N831" s="151"/>
      <c r="O831" s="198"/>
      <c r="P831" s="203"/>
    </row>
    <row r="832" spans="1:16" customFormat="1" hidden="1" x14ac:dyDescent="0.2">
      <c r="A832" s="198"/>
      <c r="B832" s="198"/>
      <c r="C832" s="198"/>
      <c r="D832" s="198"/>
      <c r="E832" s="198"/>
      <c r="F832" s="198"/>
      <c r="G832" s="198"/>
      <c r="H832" s="198"/>
      <c r="I832" s="198"/>
      <c r="J832" s="198"/>
      <c r="K832" s="198"/>
      <c r="L832" s="198"/>
      <c r="M832" s="198"/>
      <c r="N832" s="151"/>
      <c r="O832" s="198"/>
      <c r="P832" s="203"/>
    </row>
    <row r="833" spans="1:16" customFormat="1" hidden="1" x14ac:dyDescent="0.2">
      <c r="A833" s="198"/>
      <c r="B833" s="198"/>
      <c r="C833" s="198"/>
      <c r="D833" s="198"/>
      <c r="E833" s="198"/>
      <c r="F833" s="198"/>
      <c r="G833" s="198"/>
      <c r="H833" s="198"/>
      <c r="I833" s="198"/>
      <c r="J833" s="198"/>
      <c r="K833" s="198"/>
      <c r="L833" s="198"/>
      <c r="M833" s="198"/>
      <c r="N833" s="151"/>
      <c r="O833" s="198"/>
      <c r="P833" s="203"/>
    </row>
    <row r="834" spans="1:16" customFormat="1" hidden="1" x14ac:dyDescent="0.2">
      <c r="A834" s="198"/>
      <c r="B834" s="198"/>
      <c r="C834" s="198"/>
      <c r="D834" s="198"/>
      <c r="E834" s="198"/>
      <c r="F834" s="198"/>
      <c r="G834" s="198"/>
      <c r="H834" s="198"/>
      <c r="I834" s="198"/>
      <c r="J834" s="198"/>
      <c r="K834" s="198"/>
      <c r="L834" s="198"/>
      <c r="M834" s="198"/>
      <c r="N834" s="151"/>
      <c r="O834" s="198"/>
      <c r="P834" s="203"/>
    </row>
    <row r="835" spans="1:16" customFormat="1" hidden="1" x14ac:dyDescent="0.2">
      <c r="A835" s="198"/>
      <c r="B835" s="198"/>
      <c r="C835" s="198"/>
      <c r="D835" s="198"/>
      <c r="E835" s="198"/>
      <c r="F835" s="198"/>
      <c r="G835" s="198"/>
      <c r="H835" s="198"/>
      <c r="I835" s="198"/>
      <c r="J835" s="198"/>
      <c r="K835" s="198"/>
      <c r="L835" s="198"/>
      <c r="M835" s="198"/>
      <c r="N835" s="151"/>
      <c r="O835" s="198"/>
      <c r="P835" s="203"/>
    </row>
    <row r="836" spans="1:16" customFormat="1" hidden="1" x14ac:dyDescent="0.2">
      <c r="A836" s="198"/>
      <c r="B836" s="198"/>
      <c r="C836" s="198"/>
      <c r="D836" s="198"/>
      <c r="E836" s="198"/>
      <c r="F836" s="198"/>
      <c r="G836" s="198"/>
      <c r="H836" s="198"/>
      <c r="I836" s="198"/>
      <c r="J836" s="198"/>
      <c r="K836" s="198"/>
      <c r="L836" s="198"/>
      <c r="M836" s="198"/>
      <c r="N836" s="151"/>
      <c r="O836" s="198"/>
      <c r="P836" s="203"/>
    </row>
    <row r="837" spans="1:16" customFormat="1" hidden="1" x14ac:dyDescent="0.2">
      <c r="A837" s="198"/>
      <c r="B837" s="198"/>
      <c r="C837" s="198"/>
      <c r="D837" s="198"/>
      <c r="E837" s="198"/>
      <c r="F837" s="198"/>
      <c r="G837" s="198"/>
      <c r="H837" s="198"/>
      <c r="I837" s="198"/>
      <c r="J837" s="198"/>
      <c r="K837" s="198"/>
      <c r="L837" s="198"/>
      <c r="M837" s="198"/>
      <c r="N837" s="151"/>
      <c r="O837" s="198"/>
      <c r="P837" s="203"/>
    </row>
    <row r="838" spans="1:16" customFormat="1" hidden="1" x14ac:dyDescent="0.2">
      <c r="A838" s="198"/>
      <c r="B838" s="198"/>
      <c r="C838" s="198"/>
      <c r="D838" s="198"/>
      <c r="E838" s="198"/>
      <c r="F838" s="198"/>
      <c r="G838" s="198"/>
      <c r="H838" s="198"/>
      <c r="I838" s="198"/>
      <c r="J838" s="198"/>
      <c r="K838" s="198"/>
      <c r="L838" s="198"/>
      <c r="M838" s="198"/>
      <c r="N838" s="151"/>
      <c r="O838" s="198"/>
      <c r="P838" s="203"/>
    </row>
    <row r="839" spans="1:16" customFormat="1" hidden="1" x14ac:dyDescent="0.2">
      <c r="A839" s="198"/>
      <c r="B839" s="198"/>
      <c r="C839" s="198"/>
      <c r="D839" s="198"/>
      <c r="E839" s="198"/>
      <c r="F839" s="198"/>
      <c r="G839" s="198"/>
      <c r="H839" s="198"/>
      <c r="I839" s="198"/>
      <c r="J839" s="198"/>
      <c r="K839" s="198"/>
      <c r="L839" s="198"/>
      <c r="M839" s="198"/>
      <c r="N839" s="151"/>
      <c r="O839" s="198"/>
      <c r="P839" s="203"/>
    </row>
    <row r="840" spans="1:16" customFormat="1" hidden="1" x14ac:dyDescent="0.2">
      <c r="A840" s="198"/>
      <c r="B840" s="198"/>
      <c r="C840" s="198"/>
      <c r="D840" s="198"/>
      <c r="E840" s="198"/>
      <c r="F840" s="198"/>
      <c r="G840" s="198"/>
      <c r="H840" s="198"/>
      <c r="I840" s="198"/>
      <c r="J840" s="198"/>
      <c r="K840" s="198"/>
      <c r="L840" s="198"/>
      <c r="M840" s="198"/>
      <c r="N840" s="151"/>
      <c r="O840" s="198"/>
      <c r="P840" s="203"/>
    </row>
    <row r="841" spans="1:16" customFormat="1" hidden="1" x14ac:dyDescent="0.2">
      <c r="A841" s="198"/>
      <c r="B841" s="198"/>
      <c r="C841" s="198"/>
      <c r="D841" s="198"/>
      <c r="E841" s="198"/>
      <c r="F841" s="198"/>
      <c r="G841" s="198"/>
      <c r="H841" s="198"/>
      <c r="I841" s="198"/>
      <c r="J841" s="198"/>
      <c r="K841" s="198"/>
      <c r="L841" s="198"/>
      <c r="M841" s="198"/>
      <c r="N841" s="151"/>
      <c r="O841" s="198"/>
      <c r="P841" s="203"/>
    </row>
    <row r="842" spans="1:16" customFormat="1" hidden="1" x14ac:dyDescent="0.2">
      <c r="A842" s="198"/>
      <c r="B842" s="198"/>
      <c r="C842" s="198"/>
      <c r="D842" s="198"/>
      <c r="E842" s="198"/>
      <c r="F842" s="198"/>
      <c r="G842" s="198"/>
      <c r="H842" s="198"/>
      <c r="I842" s="198"/>
      <c r="J842" s="198"/>
      <c r="K842" s="198"/>
      <c r="L842" s="198"/>
      <c r="M842" s="198"/>
      <c r="N842" s="151"/>
      <c r="O842" s="198"/>
      <c r="P842" s="203"/>
    </row>
    <row r="843" spans="1:16" customFormat="1" hidden="1" x14ac:dyDescent="0.2">
      <c r="A843" s="198"/>
      <c r="B843" s="198"/>
      <c r="C843" s="198"/>
      <c r="D843" s="198"/>
      <c r="E843" s="198"/>
      <c r="F843" s="198"/>
      <c r="G843" s="198"/>
      <c r="H843" s="198"/>
      <c r="I843" s="198"/>
      <c r="J843" s="198"/>
      <c r="K843" s="198"/>
      <c r="L843" s="198"/>
      <c r="M843" s="198"/>
      <c r="N843" s="151"/>
      <c r="O843" s="198"/>
      <c r="P843" s="203"/>
    </row>
    <row r="844" spans="1:16" customFormat="1" hidden="1" x14ac:dyDescent="0.2">
      <c r="A844" s="198"/>
      <c r="B844" s="198"/>
      <c r="C844" s="198"/>
      <c r="D844" s="198"/>
      <c r="E844" s="198"/>
      <c r="F844" s="198"/>
      <c r="G844" s="198"/>
      <c r="H844" s="198"/>
      <c r="I844" s="198"/>
      <c r="J844" s="198"/>
      <c r="K844" s="198"/>
      <c r="L844" s="198"/>
      <c r="M844" s="198"/>
      <c r="N844" s="151"/>
      <c r="O844" s="198"/>
      <c r="P844" s="203"/>
    </row>
    <row r="845" spans="1:16" customFormat="1" hidden="1" x14ac:dyDescent="0.2">
      <c r="A845" s="198"/>
      <c r="B845" s="198"/>
      <c r="C845" s="198"/>
      <c r="D845" s="198"/>
      <c r="E845" s="198"/>
      <c r="F845" s="198"/>
      <c r="G845" s="198"/>
      <c r="H845" s="198"/>
      <c r="I845" s="198"/>
      <c r="J845" s="198"/>
      <c r="K845" s="198"/>
      <c r="L845" s="198"/>
      <c r="M845" s="198"/>
      <c r="N845" s="151"/>
      <c r="O845" s="198"/>
      <c r="P845" s="203"/>
    </row>
    <row r="846" spans="1:16" customFormat="1" hidden="1" x14ac:dyDescent="0.2">
      <c r="A846" s="198"/>
      <c r="B846" s="198"/>
      <c r="C846" s="198"/>
      <c r="D846" s="198"/>
      <c r="E846" s="198"/>
      <c r="F846" s="198"/>
      <c r="G846" s="198"/>
      <c r="H846" s="198"/>
      <c r="I846" s="198"/>
      <c r="J846" s="198"/>
      <c r="K846" s="198"/>
      <c r="L846" s="198"/>
      <c r="M846" s="198"/>
      <c r="N846" s="151"/>
      <c r="O846" s="198"/>
      <c r="P846" s="203"/>
    </row>
    <row r="847" spans="1:16" customFormat="1" hidden="1" x14ac:dyDescent="0.2">
      <c r="A847" s="198"/>
      <c r="B847" s="198"/>
      <c r="C847" s="198"/>
      <c r="D847" s="198"/>
      <c r="E847" s="198"/>
      <c r="F847" s="198"/>
      <c r="G847" s="198"/>
      <c r="H847" s="198"/>
      <c r="I847" s="198"/>
      <c r="J847" s="198"/>
      <c r="K847" s="198"/>
      <c r="L847" s="198"/>
      <c r="M847" s="198"/>
      <c r="N847" s="151"/>
      <c r="O847" s="198"/>
      <c r="P847" s="203"/>
    </row>
    <row r="848" spans="1:16" customFormat="1" hidden="1" x14ac:dyDescent="0.2">
      <c r="A848" s="198"/>
      <c r="B848" s="198"/>
      <c r="C848" s="198"/>
      <c r="D848" s="198"/>
      <c r="E848" s="198"/>
      <c r="F848" s="198"/>
      <c r="G848" s="198"/>
      <c r="H848" s="198"/>
      <c r="I848" s="198"/>
      <c r="J848" s="198"/>
      <c r="K848" s="198"/>
      <c r="L848" s="198"/>
      <c r="M848" s="198"/>
      <c r="N848" s="151"/>
      <c r="O848" s="198"/>
      <c r="P848" s="203"/>
    </row>
    <row r="849" spans="1:16" customFormat="1" hidden="1" x14ac:dyDescent="0.2">
      <c r="A849" s="198"/>
      <c r="B849" s="198"/>
      <c r="C849" s="198"/>
      <c r="D849" s="198"/>
      <c r="E849" s="198"/>
      <c r="F849" s="198"/>
      <c r="G849" s="198"/>
      <c r="H849" s="198"/>
      <c r="I849" s="198"/>
      <c r="J849" s="198"/>
      <c r="K849" s="198"/>
      <c r="L849" s="198"/>
      <c r="M849" s="198"/>
      <c r="N849" s="151"/>
      <c r="O849" s="198"/>
      <c r="P849" s="203"/>
    </row>
    <row r="850" spans="1:16" customFormat="1" hidden="1" x14ac:dyDescent="0.2">
      <c r="A850" s="198"/>
      <c r="B850" s="198"/>
      <c r="C850" s="198"/>
      <c r="D850" s="198"/>
      <c r="E850" s="198"/>
      <c r="F850" s="198"/>
      <c r="G850" s="198"/>
      <c r="H850" s="198"/>
      <c r="I850" s="198"/>
      <c r="J850" s="198"/>
      <c r="K850" s="198"/>
      <c r="L850" s="198"/>
      <c r="M850" s="198"/>
      <c r="N850" s="151"/>
      <c r="O850" s="198"/>
      <c r="P850" s="203"/>
    </row>
    <row r="851" spans="1:16" customFormat="1" hidden="1" x14ac:dyDescent="0.2">
      <c r="A851" s="198"/>
      <c r="B851" s="198"/>
      <c r="C851" s="198"/>
      <c r="D851" s="198"/>
      <c r="E851" s="198"/>
      <c r="F851" s="198"/>
      <c r="G851" s="198"/>
      <c r="H851" s="198"/>
      <c r="I851" s="198"/>
      <c r="J851" s="198"/>
      <c r="K851" s="198"/>
      <c r="L851" s="198"/>
      <c r="M851" s="198"/>
      <c r="N851" s="151"/>
      <c r="O851" s="198"/>
      <c r="P851" s="203"/>
    </row>
    <row r="852" spans="1:16" customFormat="1" hidden="1" x14ac:dyDescent="0.2">
      <c r="A852" s="198"/>
      <c r="B852" s="198"/>
      <c r="C852" s="198"/>
      <c r="D852" s="198"/>
      <c r="E852" s="198"/>
      <c r="F852" s="198"/>
      <c r="G852" s="198"/>
      <c r="H852" s="198"/>
      <c r="I852" s="198"/>
      <c r="J852" s="198"/>
      <c r="K852" s="198"/>
      <c r="L852" s="198"/>
      <c r="M852" s="198"/>
      <c r="N852" s="151"/>
      <c r="O852" s="198"/>
      <c r="P852" s="203"/>
    </row>
    <row r="853" spans="1:16" customFormat="1" hidden="1" x14ac:dyDescent="0.2">
      <c r="A853" s="198"/>
      <c r="B853" s="198"/>
      <c r="C853" s="198"/>
      <c r="D853" s="198"/>
      <c r="E853" s="198"/>
      <c r="F853" s="198"/>
      <c r="G853" s="198"/>
      <c r="H853" s="198"/>
      <c r="I853" s="198"/>
      <c r="J853" s="198"/>
      <c r="K853" s="198"/>
      <c r="L853" s="198"/>
      <c r="M853" s="198"/>
      <c r="N853" s="151"/>
      <c r="O853" s="198"/>
      <c r="P853" s="203"/>
    </row>
    <row r="854" spans="1:16" customFormat="1" hidden="1" x14ac:dyDescent="0.2">
      <c r="A854" s="198"/>
      <c r="B854" s="198"/>
      <c r="C854" s="198"/>
      <c r="D854" s="198"/>
      <c r="E854" s="198"/>
      <c r="F854" s="198"/>
      <c r="G854" s="198"/>
      <c r="H854" s="198"/>
      <c r="I854" s="198"/>
      <c r="J854" s="198"/>
      <c r="K854" s="198"/>
      <c r="L854" s="198"/>
      <c r="M854" s="198"/>
      <c r="N854" s="151"/>
      <c r="O854" s="198"/>
      <c r="P854" s="203"/>
    </row>
    <row r="855" spans="1:16" customFormat="1" hidden="1" x14ac:dyDescent="0.2">
      <c r="A855" s="198"/>
      <c r="B855" s="198"/>
      <c r="C855" s="198"/>
      <c r="D855" s="198"/>
      <c r="E855" s="198"/>
      <c r="F855" s="198"/>
      <c r="G855" s="198"/>
      <c r="H855" s="198"/>
      <c r="I855" s="198"/>
      <c r="J855" s="198"/>
      <c r="K855" s="198"/>
      <c r="L855" s="198"/>
      <c r="M855" s="198"/>
      <c r="N855" s="151"/>
      <c r="O855" s="198"/>
      <c r="P855" s="203"/>
    </row>
    <row r="856" spans="1:16" customFormat="1" hidden="1" x14ac:dyDescent="0.2">
      <c r="A856" s="198"/>
      <c r="B856" s="198"/>
      <c r="C856" s="198"/>
      <c r="D856" s="198"/>
      <c r="E856" s="198"/>
      <c r="F856" s="198"/>
      <c r="G856" s="198"/>
      <c r="H856" s="198"/>
      <c r="I856" s="198"/>
      <c r="J856" s="198"/>
      <c r="K856" s="198"/>
      <c r="L856" s="198"/>
      <c r="M856" s="198"/>
      <c r="N856" s="151"/>
      <c r="O856" s="198"/>
      <c r="P856" s="203"/>
    </row>
    <row r="857" spans="1:16" customFormat="1" hidden="1" x14ac:dyDescent="0.2">
      <c r="A857" s="198"/>
      <c r="B857" s="198"/>
      <c r="C857" s="198"/>
      <c r="D857" s="198"/>
      <c r="E857" s="198"/>
      <c r="F857" s="198"/>
      <c r="G857" s="198"/>
      <c r="H857" s="198"/>
      <c r="I857" s="198"/>
      <c r="J857" s="198"/>
      <c r="K857" s="198"/>
      <c r="L857" s="198"/>
      <c r="M857" s="198"/>
      <c r="N857" s="151"/>
      <c r="O857" s="198"/>
      <c r="P857" s="203"/>
    </row>
    <row r="858" spans="1:16" customFormat="1" hidden="1" x14ac:dyDescent="0.2">
      <c r="A858" s="198"/>
      <c r="B858" s="198"/>
      <c r="C858" s="198"/>
      <c r="D858" s="198"/>
      <c r="E858" s="198"/>
      <c r="F858" s="198"/>
      <c r="G858" s="198"/>
      <c r="H858" s="198"/>
      <c r="I858" s="198"/>
      <c r="J858" s="198"/>
      <c r="K858" s="198"/>
      <c r="L858" s="198"/>
      <c r="M858" s="198"/>
      <c r="N858" s="151"/>
      <c r="O858" s="198"/>
      <c r="P858" s="203"/>
    </row>
    <row r="859" spans="1:16" customFormat="1" hidden="1" x14ac:dyDescent="0.2">
      <c r="A859" s="198"/>
      <c r="B859" s="198"/>
      <c r="C859" s="198"/>
      <c r="D859" s="198"/>
      <c r="E859" s="198"/>
      <c r="F859" s="198"/>
      <c r="G859" s="198"/>
      <c r="H859" s="198"/>
      <c r="I859" s="198"/>
      <c r="J859" s="198"/>
      <c r="K859" s="198"/>
      <c r="L859" s="198"/>
      <c r="M859" s="198"/>
      <c r="N859" s="151"/>
      <c r="O859" s="198"/>
      <c r="P859" s="203"/>
    </row>
    <row r="860" spans="1:16" customFormat="1" hidden="1" x14ac:dyDescent="0.2">
      <c r="A860" s="198"/>
      <c r="B860" s="198"/>
      <c r="C860" s="198"/>
      <c r="D860" s="198"/>
      <c r="E860" s="198"/>
      <c r="F860" s="198"/>
      <c r="G860" s="198"/>
      <c r="H860" s="198"/>
      <c r="I860" s="198"/>
      <c r="J860" s="198"/>
      <c r="K860" s="198"/>
      <c r="L860" s="198"/>
      <c r="M860" s="198"/>
      <c r="N860" s="151"/>
      <c r="O860" s="198"/>
      <c r="P860" s="203"/>
    </row>
    <row r="861" spans="1:16" customFormat="1" hidden="1" x14ac:dyDescent="0.2">
      <c r="A861" s="198"/>
      <c r="B861" s="198"/>
      <c r="C861" s="198"/>
      <c r="D861" s="198"/>
      <c r="E861" s="198"/>
      <c r="F861" s="198"/>
      <c r="G861" s="198"/>
      <c r="H861" s="198"/>
      <c r="I861" s="198"/>
      <c r="J861" s="198"/>
      <c r="K861" s="198"/>
      <c r="L861" s="198"/>
      <c r="M861" s="198"/>
      <c r="N861" s="151"/>
      <c r="O861" s="198"/>
      <c r="P861" s="203"/>
    </row>
    <row r="862" spans="1:16" customFormat="1" hidden="1" x14ac:dyDescent="0.2">
      <c r="A862" s="198"/>
      <c r="B862" s="198"/>
      <c r="C862" s="198"/>
      <c r="D862" s="198"/>
      <c r="E862" s="198"/>
      <c r="F862" s="198"/>
      <c r="G862" s="198"/>
      <c r="H862" s="198"/>
      <c r="I862" s="198"/>
      <c r="J862" s="198"/>
      <c r="K862" s="198"/>
      <c r="L862" s="198"/>
      <c r="M862" s="198"/>
      <c r="N862" s="151"/>
      <c r="O862" s="198"/>
      <c r="P862" s="203"/>
    </row>
    <row r="863" spans="1:16" customFormat="1" hidden="1" x14ac:dyDescent="0.2">
      <c r="A863" s="198"/>
      <c r="B863" s="198"/>
      <c r="C863" s="198"/>
      <c r="D863" s="198"/>
      <c r="E863" s="198"/>
      <c r="F863" s="198"/>
      <c r="G863" s="198"/>
      <c r="H863" s="198"/>
      <c r="I863" s="198"/>
      <c r="J863" s="198"/>
      <c r="K863" s="198"/>
      <c r="L863" s="198"/>
      <c r="M863" s="198"/>
      <c r="N863" s="151"/>
      <c r="O863" s="198"/>
      <c r="P863" s="203"/>
    </row>
    <row r="864" spans="1:16" customFormat="1" hidden="1" x14ac:dyDescent="0.2">
      <c r="A864" s="198"/>
      <c r="B864" s="198"/>
      <c r="C864" s="198"/>
      <c r="D864" s="198"/>
      <c r="E864" s="198"/>
      <c r="F864" s="198"/>
      <c r="G864" s="198"/>
      <c r="H864" s="198"/>
      <c r="I864" s="198"/>
      <c r="J864" s="198"/>
      <c r="K864" s="198"/>
      <c r="L864" s="198"/>
      <c r="M864" s="198"/>
      <c r="N864" s="151"/>
      <c r="O864" s="198"/>
      <c r="P864" s="203"/>
    </row>
    <row r="865" spans="1:16" customFormat="1" hidden="1" x14ac:dyDescent="0.2">
      <c r="A865" s="198"/>
      <c r="B865" s="198"/>
      <c r="C865" s="198"/>
      <c r="D865" s="198"/>
      <c r="E865" s="198"/>
      <c r="F865" s="198"/>
      <c r="G865" s="198"/>
      <c r="H865" s="198"/>
      <c r="I865" s="198"/>
      <c r="J865" s="198"/>
      <c r="K865" s="198"/>
      <c r="L865" s="198"/>
      <c r="M865" s="198"/>
      <c r="N865" s="151"/>
      <c r="O865" s="198"/>
      <c r="P865" s="203"/>
    </row>
    <row r="866" spans="1:16" customFormat="1" hidden="1" x14ac:dyDescent="0.2">
      <c r="A866" s="198"/>
      <c r="B866" s="198"/>
      <c r="C866" s="198"/>
      <c r="D866" s="198"/>
      <c r="E866" s="198"/>
      <c r="F866" s="198"/>
      <c r="G866" s="198"/>
      <c r="H866" s="198"/>
      <c r="I866" s="198"/>
      <c r="J866" s="198"/>
      <c r="K866" s="198"/>
      <c r="L866" s="198"/>
      <c r="M866" s="198"/>
      <c r="N866" s="151"/>
      <c r="O866" s="198"/>
      <c r="P866" s="203"/>
    </row>
    <row r="867" spans="1:16" customFormat="1" hidden="1" x14ac:dyDescent="0.2">
      <c r="A867" s="198"/>
      <c r="B867" s="198"/>
      <c r="C867" s="198"/>
      <c r="D867" s="198"/>
      <c r="E867" s="198"/>
      <c r="F867" s="198"/>
      <c r="G867" s="198"/>
      <c r="H867" s="198"/>
      <c r="I867" s="198"/>
      <c r="J867" s="198"/>
      <c r="K867" s="198"/>
      <c r="L867" s="198"/>
      <c r="M867" s="198"/>
      <c r="N867" s="151"/>
      <c r="O867" s="198"/>
      <c r="P867" s="203"/>
    </row>
    <row r="868" spans="1:16" customFormat="1" hidden="1" x14ac:dyDescent="0.2">
      <c r="A868" s="198"/>
      <c r="B868" s="198"/>
      <c r="C868" s="198"/>
      <c r="D868" s="198"/>
      <c r="E868" s="198"/>
      <c r="F868" s="198"/>
      <c r="G868" s="198"/>
      <c r="H868" s="198"/>
      <c r="I868" s="198"/>
      <c r="J868" s="198"/>
      <c r="K868" s="198"/>
      <c r="L868" s="198"/>
      <c r="M868" s="198"/>
      <c r="N868" s="151"/>
      <c r="O868" s="198"/>
      <c r="P868" s="203"/>
    </row>
    <row r="869" spans="1:16" customFormat="1" hidden="1" x14ac:dyDescent="0.2">
      <c r="A869" s="198"/>
      <c r="B869" s="198"/>
      <c r="C869" s="198"/>
      <c r="D869" s="198"/>
      <c r="E869" s="198"/>
      <c r="F869" s="198"/>
      <c r="G869" s="198"/>
      <c r="H869" s="198"/>
      <c r="I869" s="198"/>
      <c r="J869" s="198"/>
      <c r="K869" s="198"/>
      <c r="L869" s="198"/>
      <c r="M869" s="198"/>
      <c r="N869" s="151"/>
      <c r="O869" s="198"/>
      <c r="P869" s="203"/>
    </row>
    <row r="870" spans="1:16" customFormat="1" hidden="1" x14ac:dyDescent="0.2">
      <c r="A870" s="198"/>
      <c r="B870" s="198"/>
      <c r="C870" s="198"/>
      <c r="D870" s="198"/>
      <c r="E870" s="198"/>
      <c r="F870" s="198"/>
      <c r="G870" s="198"/>
      <c r="H870" s="198"/>
      <c r="I870" s="198"/>
      <c r="J870" s="198"/>
      <c r="K870" s="198"/>
      <c r="L870" s="198"/>
      <c r="M870" s="198"/>
      <c r="N870" s="151"/>
      <c r="O870" s="198"/>
      <c r="P870" s="203"/>
    </row>
    <row r="871" spans="1:16" customFormat="1" hidden="1" x14ac:dyDescent="0.2">
      <c r="A871" s="198"/>
      <c r="B871" s="198"/>
      <c r="C871" s="198"/>
      <c r="D871" s="198"/>
      <c r="E871" s="198"/>
      <c r="F871" s="198"/>
      <c r="G871" s="198"/>
      <c r="H871" s="198"/>
      <c r="I871" s="198"/>
      <c r="J871" s="198"/>
      <c r="K871" s="198"/>
      <c r="L871" s="198"/>
      <c r="M871" s="198"/>
      <c r="N871" s="151"/>
      <c r="O871" s="198"/>
      <c r="P871" s="203"/>
    </row>
    <row r="872" spans="1:16" customFormat="1" hidden="1" x14ac:dyDescent="0.2">
      <c r="A872" s="198"/>
      <c r="B872" s="198"/>
      <c r="C872" s="198"/>
      <c r="D872" s="198"/>
      <c r="E872" s="198"/>
      <c r="F872" s="198"/>
      <c r="G872" s="198"/>
      <c r="H872" s="198"/>
      <c r="I872" s="198"/>
      <c r="J872" s="198"/>
      <c r="K872" s="198"/>
      <c r="L872" s="198"/>
      <c r="M872" s="198"/>
      <c r="N872" s="151"/>
      <c r="O872" s="198"/>
      <c r="P872" s="203"/>
    </row>
    <row r="873" spans="1:16" customFormat="1" hidden="1" x14ac:dyDescent="0.2">
      <c r="A873" s="198"/>
      <c r="B873" s="198"/>
      <c r="C873" s="198"/>
      <c r="D873" s="198"/>
      <c r="E873" s="198"/>
      <c r="F873" s="198"/>
      <c r="G873" s="198"/>
      <c r="H873" s="198"/>
      <c r="I873" s="198"/>
      <c r="J873" s="198"/>
      <c r="K873" s="198"/>
      <c r="L873" s="198"/>
      <c r="M873" s="198"/>
      <c r="N873" s="151"/>
      <c r="O873" s="198"/>
      <c r="P873" s="203"/>
    </row>
    <row r="874" spans="1:16" customFormat="1" hidden="1" x14ac:dyDescent="0.2">
      <c r="A874" s="198"/>
      <c r="B874" s="198"/>
      <c r="C874" s="198"/>
      <c r="D874" s="198"/>
      <c r="E874" s="198"/>
      <c r="F874" s="198"/>
      <c r="G874" s="198"/>
      <c r="H874" s="198"/>
      <c r="I874" s="198"/>
      <c r="J874" s="198"/>
      <c r="K874" s="198"/>
      <c r="L874" s="198"/>
      <c r="M874" s="198"/>
      <c r="N874" s="151"/>
      <c r="O874" s="198"/>
      <c r="P874" s="203"/>
    </row>
    <row r="875" spans="1:16" customFormat="1" hidden="1" x14ac:dyDescent="0.2">
      <c r="A875" s="198"/>
      <c r="B875" s="198"/>
      <c r="C875" s="198"/>
      <c r="D875" s="198"/>
      <c r="E875" s="198"/>
      <c r="F875" s="198"/>
      <c r="G875" s="198"/>
      <c r="H875" s="198"/>
      <c r="I875" s="198"/>
      <c r="J875" s="198"/>
      <c r="K875" s="198"/>
      <c r="L875" s="198"/>
      <c r="M875" s="198"/>
      <c r="N875" s="151"/>
      <c r="O875" s="198"/>
      <c r="P875" s="203"/>
    </row>
    <row r="876" spans="1:16" customFormat="1" hidden="1" x14ac:dyDescent="0.2">
      <c r="A876" s="198"/>
      <c r="B876" s="198"/>
      <c r="C876" s="198"/>
      <c r="D876" s="198"/>
      <c r="E876" s="198"/>
      <c r="F876" s="198"/>
      <c r="G876" s="198"/>
      <c r="H876" s="198"/>
      <c r="I876" s="198"/>
      <c r="J876" s="198"/>
      <c r="K876" s="198"/>
      <c r="L876" s="198"/>
      <c r="M876" s="198"/>
      <c r="N876" s="151"/>
      <c r="O876" s="198"/>
      <c r="P876" s="203"/>
    </row>
    <row r="877" spans="1:16" customFormat="1" hidden="1" x14ac:dyDescent="0.2">
      <c r="A877" s="198"/>
      <c r="B877" s="198"/>
      <c r="C877" s="198"/>
      <c r="D877" s="198"/>
      <c r="E877" s="198"/>
      <c r="F877" s="198"/>
      <c r="G877" s="198"/>
      <c r="H877" s="198"/>
      <c r="I877" s="198"/>
      <c r="J877" s="198"/>
      <c r="K877" s="198"/>
      <c r="L877" s="198"/>
      <c r="M877" s="198"/>
      <c r="N877" s="151"/>
      <c r="O877" s="198"/>
      <c r="P877" s="203"/>
    </row>
    <row r="878" spans="1:16" customFormat="1" hidden="1" x14ac:dyDescent="0.2">
      <c r="A878" s="198"/>
      <c r="B878" s="198"/>
      <c r="C878" s="198"/>
      <c r="D878" s="198"/>
      <c r="E878" s="198"/>
      <c r="F878" s="198"/>
      <c r="G878" s="198"/>
      <c r="H878" s="198"/>
      <c r="I878" s="198"/>
      <c r="J878" s="198"/>
      <c r="K878" s="198"/>
      <c r="L878" s="198"/>
      <c r="M878" s="198"/>
      <c r="N878" s="151"/>
      <c r="O878" s="198"/>
      <c r="P878" s="203"/>
    </row>
    <row r="879" spans="1:16" customFormat="1" hidden="1" x14ac:dyDescent="0.2">
      <c r="A879" s="198"/>
      <c r="B879" s="198"/>
      <c r="C879" s="198"/>
      <c r="D879" s="198"/>
      <c r="E879" s="198"/>
      <c r="F879" s="198"/>
      <c r="G879" s="198"/>
      <c r="H879" s="198"/>
      <c r="I879" s="198"/>
      <c r="J879" s="198"/>
      <c r="K879" s="198"/>
      <c r="L879" s="198"/>
      <c r="M879" s="198"/>
      <c r="N879" s="151"/>
      <c r="O879" s="198"/>
      <c r="P879" s="203"/>
    </row>
    <row r="880" spans="1:16" customFormat="1" hidden="1" x14ac:dyDescent="0.2">
      <c r="A880" s="198"/>
      <c r="B880" s="198"/>
      <c r="C880" s="198"/>
      <c r="D880" s="198"/>
      <c r="E880" s="198"/>
      <c r="F880" s="198"/>
      <c r="G880" s="198"/>
      <c r="H880" s="198"/>
      <c r="I880" s="198"/>
      <c r="J880" s="198"/>
      <c r="K880" s="198"/>
      <c r="L880" s="198"/>
      <c r="M880" s="198"/>
      <c r="N880" s="151"/>
      <c r="O880" s="198"/>
      <c r="P880" s="203"/>
    </row>
    <row r="881" spans="1:16" customFormat="1" hidden="1" x14ac:dyDescent="0.2">
      <c r="A881" s="198"/>
      <c r="B881" s="198"/>
      <c r="C881" s="198"/>
      <c r="D881" s="198"/>
      <c r="E881" s="198"/>
      <c r="F881" s="198"/>
      <c r="G881" s="198"/>
      <c r="H881" s="198"/>
      <c r="I881" s="198"/>
      <c r="J881" s="198"/>
      <c r="K881" s="198"/>
      <c r="L881" s="198"/>
      <c r="M881" s="198"/>
      <c r="N881" s="151"/>
      <c r="O881" s="198"/>
      <c r="P881" s="203"/>
    </row>
    <row r="882" spans="1:16" customFormat="1" hidden="1" x14ac:dyDescent="0.2">
      <c r="A882" s="198"/>
      <c r="B882" s="198"/>
      <c r="C882" s="198"/>
      <c r="D882" s="198"/>
      <c r="E882" s="198"/>
      <c r="F882" s="198"/>
      <c r="G882" s="198"/>
      <c r="H882" s="198"/>
      <c r="I882" s="198"/>
      <c r="J882" s="198"/>
      <c r="K882" s="198"/>
      <c r="L882" s="198"/>
      <c r="M882" s="198"/>
      <c r="N882" s="151"/>
      <c r="O882" s="198"/>
      <c r="P882" s="203"/>
    </row>
    <row r="883" spans="1:16" customFormat="1" hidden="1" x14ac:dyDescent="0.2">
      <c r="A883" s="198"/>
      <c r="B883" s="198"/>
      <c r="C883" s="198"/>
      <c r="D883" s="198"/>
      <c r="E883" s="198"/>
      <c r="F883" s="198"/>
      <c r="G883" s="198"/>
      <c r="H883" s="198"/>
      <c r="I883" s="198"/>
      <c r="J883" s="198"/>
      <c r="K883" s="198"/>
      <c r="L883" s="198"/>
      <c r="M883" s="198"/>
      <c r="N883" s="151"/>
      <c r="O883" s="198"/>
      <c r="P883" s="203"/>
    </row>
    <row r="884" spans="1:16" customFormat="1" hidden="1" x14ac:dyDescent="0.2">
      <c r="A884" s="198"/>
      <c r="B884" s="198"/>
      <c r="C884" s="198"/>
      <c r="D884" s="198"/>
      <c r="E884" s="198"/>
      <c r="F884" s="198"/>
      <c r="G884" s="198"/>
      <c r="H884" s="198"/>
      <c r="I884" s="198"/>
      <c r="J884" s="198"/>
      <c r="K884" s="198"/>
      <c r="L884" s="198"/>
      <c r="M884" s="198"/>
      <c r="N884" s="151"/>
      <c r="O884" s="198"/>
      <c r="P884" s="203"/>
    </row>
    <row r="885" spans="1:16" customFormat="1" hidden="1" x14ac:dyDescent="0.2">
      <c r="A885" s="198"/>
      <c r="B885" s="198"/>
      <c r="C885" s="198"/>
      <c r="D885" s="198"/>
      <c r="E885" s="198"/>
      <c r="F885" s="198"/>
      <c r="G885" s="198"/>
      <c r="H885" s="198"/>
      <c r="I885" s="198"/>
      <c r="J885" s="198"/>
      <c r="K885" s="198"/>
      <c r="L885" s="198"/>
      <c r="M885" s="198"/>
      <c r="N885" s="151"/>
      <c r="O885" s="198"/>
      <c r="P885" s="203"/>
    </row>
    <row r="886" spans="1:16" customFormat="1" hidden="1" x14ac:dyDescent="0.2">
      <c r="A886" s="198"/>
      <c r="B886" s="198"/>
      <c r="C886" s="198"/>
      <c r="D886" s="198"/>
      <c r="E886" s="198"/>
      <c r="F886" s="198"/>
      <c r="G886" s="198"/>
      <c r="H886" s="198"/>
      <c r="I886" s="198"/>
      <c r="J886" s="198"/>
      <c r="K886" s="198"/>
      <c r="L886" s="198"/>
      <c r="M886" s="198"/>
      <c r="N886" s="151"/>
      <c r="O886" s="198"/>
      <c r="P886" s="203"/>
    </row>
    <row r="887" spans="1:16" customFormat="1" hidden="1" x14ac:dyDescent="0.2">
      <c r="A887" s="198"/>
      <c r="B887" s="198"/>
      <c r="C887" s="198"/>
      <c r="D887" s="198"/>
      <c r="E887" s="198"/>
      <c r="F887" s="198"/>
      <c r="G887" s="198"/>
      <c r="H887" s="198"/>
      <c r="I887" s="198"/>
      <c r="J887" s="198"/>
      <c r="K887" s="198"/>
      <c r="L887" s="198"/>
      <c r="M887" s="198"/>
      <c r="N887" s="151"/>
      <c r="O887" s="198"/>
      <c r="P887" s="203"/>
    </row>
    <row r="888" spans="1:16" customFormat="1" hidden="1" x14ac:dyDescent="0.2">
      <c r="A888" s="198"/>
      <c r="B888" s="198"/>
      <c r="C888" s="198"/>
      <c r="D888" s="198"/>
      <c r="E888" s="198"/>
      <c r="F888" s="198"/>
      <c r="G888" s="198"/>
      <c r="H888" s="198"/>
      <c r="I888" s="198"/>
      <c r="J888" s="198"/>
      <c r="K888" s="198"/>
      <c r="L888" s="198"/>
      <c r="M888" s="198"/>
      <c r="N888" s="151"/>
      <c r="O888" s="198"/>
      <c r="P888" s="203"/>
    </row>
    <row r="889" spans="1:16" customFormat="1" hidden="1" x14ac:dyDescent="0.2">
      <c r="A889" s="198"/>
      <c r="B889" s="198"/>
      <c r="C889" s="198"/>
      <c r="D889" s="198"/>
      <c r="E889" s="198"/>
      <c r="F889" s="198"/>
      <c r="G889" s="198"/>
      <c r="H889" s="198"/>
      <c r="I889" s="198"/>
      <c r="J889" s="198"/>
      <c r="K889" s="198"/>
      <c r="L889" s="198"/>
      <c r="M889" s="198"/>
      <c r="N889" s="151"/>
      <c r="O889" s="198"/>
      <c r="P889" s="203"/>
    </row>
    <row r="890" spans="1:16" customFormat="1" hidden="1" x14ac:dyDescent="0.2">
      <c r="A890" s="198"/>
      <c r="B890" s="198"/>
      <c r="C890" s="198"/>
      <c r="D890" s="198"/>
      <c r="E890" s="198"/>
      <c r="F890" s="198"/>
      <c r="G890" s="198"/>
      <c r="H890" s="198"/>
      <c r="I890" s="198"/>
      <c r="J890" s="198"/>
      <c r="K890" s="198"/>
      <c r="L890" s="198"/>
      <c r="M890" s="198"/>
      <c r="N890" s="151"/>
      <c r="O890" s="198"/>
      <c r="P890" s="203"/>
    </row>
    <row r="891" spans="1:16" customFormat="1" hidden="1" x14ac:dyDescent="0.2">
      <c r="A891" s="198"/>
      <c r="B891" s="198"/>
      <c r="C891" s="198"/>
      <c r="D891" s="198"/>
      <c r="E891" s="198"/>
      <c r="F891" s="198"/>
      <c r="G891" s="198"/>
      <c r="H891" s="198"/>
      <c r="I891" s="198"/>
      <c r="J891" s="198"/>
      <c r="K891" s="198"/>
      <c r="L891" s="198"/>
      <c r="M891" s="198"/>
      <c r="N891" s="151"/>
      <c r="O891" s="198"/>
      <c r="P891" s="203"/>
    </row>
    <row r="892" spans="1:16" customFormat="1" hidden="1" x14ac:dyDescent="0.2">
      <c r="A892" s="198"/>
      <c r="B892" s="198"/>
      <c r="C892" s="198"/>
      <c r="D892" s="198"/>
      <c r="E892" s="198"/>
      <c r="F892" s="198"/>
      <c r="G892" s="198"/>
      <c r="H892" s="198"/>
      <c r="I892" s="198"/>
      <c r="J892" s="198"/>
      <c r="K892" s="198"/>
      <c r="L892" s="198"/>
      <c r="M892" s="198"/>
      <c r="N892" s="151"/>
      <c r="O892" s="198"/>
      <c r="P892" s="203"/>
    </row>
    <row r="893" spans="1:16" customFormat="1" hidden="1" x14ac:dyDescent="0.2">
      <c r="A893" s="198"/>
      <c r="B893" s="198"/>
      <c r="C893" s="198"/>
      <c r="D893" s="198"/>
      <c r="E893" s="198"/>
      <c r="F893" s="198"/>
      <c r="G893" s="198"/>
      <c r="H893" s="198"/>
      <c r="I893" s="198"/>
      <c r="J893" s="198"/>
      <c r="K893" s="198"/>
      <c r="L893" s="198"/>
      <c r="M893" s="198"/>
      <c r="N893" s="151"/>
      <c r="O893" s="198"/>
      <c r="P893" s="203"/>
    </row>
    <row r="894" spans="1:16" customFormat="1" hidden="1" x14ac:dyDescent="0.2">
      <c r="A894" s="198"/>
      <c r="B894" s="198"/>
      <c r="C894" s="198"/>
      <c r="D894" s="198"/>
      <c r="E894" s="198"/>
      <c r="F894" s="198"/>
      <c r="G894" s="198"/>
      <c r="H894" s="198"/>
      <c r="I894" s="198"/>
      <c r="J894" s="198"/>
      <c r="K894" s="198"/>
      <c r="L894" s="198"/>
      <c r="M894" s="198"/>
      <c r="N894" s="151"/>
      <c r="O894" s="198"/>
      <c r="P894" s="203"/>
    </row>
    <row r="895" spans="1:16" customFormat="1" hidden="1" x14ac:dyDescent="0.2">
      <c r="A895" s="198"/>
      <c r="B895" s="198"/>
      <c r="C895" s="198"/>
      <c r="D895" s="198"/>
      <c r="E895" s="198"/>
      <c r="F895" s="198"/>
      <c r="G895" s="198"/>
      <c r="H895" s="198"/>
      <c r="I895" s="198"/>
      <c r="J895" s="198"/>
      <c r="K895" s="198"/>
      <c r="L895" s="198"/>
      <c r="M895" s="198"/>
      <c r="N895" s="151"/>
      <c r="O895" s="198"/>
      <c r="P895" s="203"/>
    </row>
    <row r="896" spans="1:16" customFormat="1" hidden="1" x14ac:dyDescent="0.2">
      <c r="A896" s="198"/>
      <c r="B896" s="198"/>
      <c r="C896" s="198"/>
      <c r="D896" s="198"/>
      <c r="E896" s="198"/>
      <c r="F896" s="198"/>
      <c r="G896" s="198"/>
      <c r="H896" s="198"/>
      <c r="I896" s="198"/>
      <c r="J896" s="198"/>
      <c r="K896" s="198"/>
      <c r="L896" s="198"/>
      <c r="M896" s="198"/>
      <c r="N896" s="151"/>
      <c r="O896" s="198"/>
      <c r="P896" s="203"/>
    </row>
    <row r="897" spans="1:16" customFormat="1" hidden="1" x14ac:dyDescent="0.2">
      <c r="A897" s="198"/>
      <c r="B897" s="198"/>
      <c r="C897" s="198"/>
      <c r="D897" s="198"/>
      <c r="E897" s="198"/>
      <c r="F897" s="198"/>
      <c r="G897" s="198"/>
      <c r="H897" s="198"/>
      <c r="I897" s="198"/>
      <c r="J897" s="198"/>
      <c r="K897" s="198"/>
      <c r="L897" s="198"/>
      <c r="M897" s="198"/>
      <c r="N897" s="151"/>
      <c r="O897" s="198"/>
      <c r="P897" s="203"/>
    </row>
    <row r="898" spans="1:16" customFormat="1" hidden="1" x14ac:dyDescent="0.2">
      <c r="A898" s="198"/>
      <c r="B898" s="198"/>
      <c r="C898" s="198"/>
      <c r="D898" s="198"/>
      <c r="E898" s="198"/>
      <c r="F898" s="198"/>
      <c r="G898" s="198"/>
      <c r="H898" s="198"/>
      <c r="I898" s="198"/>
      <c r="J898" s="198"/>
      <c r="K898" s="198"/>
      <c r="L898" s="198"/>
      <c r="M898" s="198"/>
      <c r="N898" s="151"/>
      <c r="O898" s="198"/>
      <c r="P898" s="203"/>
    </row>
    <row r="899" spans="1:16" customFormat="1" hidden="1" x14ac:dyDescent="0.2">
      <c r="A899" s="198"/>
      <c r="B899" s="198"/>
      <c r="C899" s="198"/>
      <c r="D899" s="198"/>
      <c r="E899" s="198"/>
      <c r="F899" s="198"/>
      <c r="G899" s="198"/>
      <c r="H899" s="198"/>
      <c r="I899" s="198"/>
      <c r="J899" s="198"/>
      <c r="K899" s="198"/>
      <c r="L899" s="198"/>
      <c r="M899" s="198"/>
      <c r="N899" s="151"/>
      <c r="O899" s="198"/>
      <c r="P899" s="203"/>
    </row>
    <row r="900" spans="1:16" customFormat="1" hidden="1" x14ac:dyDescent="0.2">
      <c r="A900" s="198"/>
      <c r="B900" s="198"/>
      <c r="C900" s="198"/>
      <c r="D900" s="198"/>
      <c r="E900" s="198"/>
      <c r="F900" s="198"/>
      <c r="G900" s="198"/>
      <c r="H900" s="198"/>
      <c r="I900" s="198"/>
      <c r="J900" s="198"/>
      <c r="K900" s="198"/>
      <c r="L900" s="198"/>
      <c r="M900" s="198"/>
      <c r="N900" s="151"/>
      <c r="O900" s="198"/>
      <c r="P900" s="203"/>
    </row>
    <row r="901" spans="1:16" customFormat="1" hidden="1" x14ac:dyDescent="0.2">
      <c r="A901" s="198"/>
      <c r="B901" s="198"/>
      <c r="C901" s="198"/>
      <c r="D901" s="198"/>
      <c r="E901" s="198"/>
      <c r="F901" s="198"/>
      <c r="G901" s="198"/>
      <c r="H901" s="198"/>
      <c r="I901" s="198"/>
      <c r="J901" s="198"/>
      <c r="K901" s="198"/>
      <c r="L901" s="198"/>
      <c r="M901" s="198"/>
      <c r="N901" s="151"/>
      <c r="O901" s="198"/>
      <c r="P901" s="203"/>
    </row>
    <row r="902" spans="1:16" customFormat="1" hidden="1" x14ac:dyDescent="0.2">
      <c r="A902" s="198"/>
      <c r="B902" s="198"/>
      <c r="C902" s="198"/>
      <c r="D902" s="198"/>
      <c r="E902" s="198"/>
      <c r="F902" s="198"/>
      <c r="G902" s="198"/>
      <c r="H902" s="198"/>
      <c r="I902" s="198"/>
      <c r="J902" s="198"/>
      <c r="K902" s="198"/>
      <c r="L902" s="198"/>
      <c r="M902" s="198"/>
      <c r="N902" s="151"/>
      <c r="O902" s="198"/>
      <c r="P902" s="203"/>
    </row>
    <row r="903" spans="1:16" customFormat="1" hidden="1" x14ac:dyDescent="0.2">
      <c r="A903" s="198"/>
      <c r="B903" s="198"/>
      <c r="C903" s="198"/>
      <c r="D903" s="198"/>
      <c r="E903" s="198"/>
      <c r="F903" s="198"/>
      <c r="G903" s="198"/>
      <c r="H903" s="198"/>
      <c r="I903" s="198"/>
      <c r="J903" s="198"/>
      <c r="K903" s="198"/>
      <c r="L903" s="198"/>
      <c r="M903" s="198"/>
      <c r="N903" s="151"/>
      <c r="O903" s="198"/>
      <c r="P903" s="203"/>
    </row>
    <row r="904" spans="1:16" customFormat="1" hidden="1" x14ac:dyDescent="0.2">
      <c r="A904" s="198"/>
      <c r="B904" s="198"/>
      <c r="C904" s="198"/>
      <c r="D904" s="198"/>
      <c r="E904" s="198"/>
      <c r="F904" s="198"/>
      <c r="G904" s="198"/>
      <c r="H904" s="198"/>
      <c r="I904" s="198"/>
      <c r="J904" s="198"/>
      <c r="K904" s="198"/>
      <c r="L904" s="198"/>
      <c r="M904" s="198"/>
      <c r="N904" s="151"/>
      <c r="O904" s="198"/>
      <c r="P904" s="203"/>
    </row>
    <row r="905" spans="1:16" customFormat="1" hidden="1" x14ac:dyDescent="0.2">
      <c r="A905" s="198"/>
      <c r="B905" s="198"/>
      <c r="C905" s="198"/>
      <c r="D905" s="198"/>
      <c r="E905" s="198"/>
      <c r="F905" s="198"/>
      <c r="G905" s="198"/>
      <c r="H905" s="198"/>
      <c r="I905" s="198"/>
      <c r="J905" s="198"/>
      <c r="K905" s="198"/>
      <c r="L905" s="198"/>
      <c r="M905" s="198"/>
      <c r="N905" s="151"/>
      <c r="O905" s="198"/>
      <c r="P905" s="203"/>
    </row>
    <row r="906" spans="1:16" customFormat="1" hidden="1" x14ac:dyDescent="0.2">
      <c r="A906" s="198"/>
      <c r="B906" s="198"/>
      <c r="C906" s="198"/>
      <c r="D906" s="198"/>
      <c r="E906" s="198"/>
      <c r="F906" s="198"/>
      <c r="G906" s="198"/>
      <c r="H906" s="198"/>
      <c r="I906" s="198"/>
      <c r="J906" s="198"/>
      <c r="K906" s="198"/>
      <c r="L906" s="198"/>
      <c r="M906" s="198"/>
      <c r="N906" s="151"/>
      <c r="O906" s="198"/>
      <c r="P906" s="203"/>
    </row>
    <row r="907" spans="1:16" customFormat="1" hidden="1" x14ac:dyDescent="0.2">
      <c r="A907" s="198"/>
      <c r="B907" s="198"/>
      <c r="C907" s="198"/>
      <c r="D907" s="198"/>
      <c r="E907" s="198"/>
      <c r="F907" s="198"/>
      <c r="G907" s="198"/>
      <c r="H907" s="198"/>
      <c r="I907" s="198"/>
      <c r="J907" s="198"/>
      <c r="K907" s="198"/>
      <c r="L907" s="198"/>
      <c r="M907" s="198"/>
      <c r="N907" s="151"/>
      <c r="O907" s="198"/>
      <c r="P907" s="203"/>
    </row>
    <row r="908" spans="1:16" customFormat="1" hidden="1" x14ac:dyDescent="0.2">
      <c r="A908" s="198"/>
      <c r="B908" s="198"/>
      <c r="C908" s="198"/>
      <c r="D908" s="198"/>
      <c r="E908" s="198"/>
      <c r="F908" s="198"/>
      <c r="G908" s="198"/>
      <c r="H908" s="198"/>
      <c r="I908" s="198"/>
      <c r="J908" s="198"/>
      <c r="K908" s="198"/>
      <c r="L908" s="198"/>
      <c r="M908" s="198"/>
      <c r="N908" s="151"/>
      <c r="O908" s="198"/>
      <c r="P908" s="203"/>
    </row>
    <row r="909" spans="1:16" customFormat="1" hidden="1" x14ac:dyDescent="0.2">
      <c r="A909" s="198"/>
      <c r="B909" s="198"/>
      <c r="C909" s="198"/>
      <c r="D909" s="198"/>
      <c r="E909" s="198"/>
      <c r="F909" s="198"/>
      <c r="G909" s="198"/>
      <c r="H909" s="198"/>
      <c r="I909" s="198"/>
      <c r="J909" s="198"/>
      <c r="K909" s="198"/>
      <c r="L909" s="198"/>
      <c r="M909" s="198"/>
      <c r="N909" s="151"/>
      <c r="O909" s="198"/>
      <c r="P909" s="203"/>
    </row>
    <row r="910" spans="1:16" customFormat="1" hidden="1" x14ac:dyDescent="0.2">
      <c r="A910" s="198"/>
      <c r="B910" s="198"/>
      <c r="C910" s="198"/>
      <c r="D910" s="198"/>
      <c r="E910" s="198"/>
      <c r="F910" s="198"/>
      <c r="G910" s="198"/>
      <c r="H910" s="198"/>
      <c r="I910" s="198"/>
      <c r="J910" s="198"/>
      <c r="K910" s="198"/>
      <c r="L910" s="198"/>
      <c r="M910" s="198"/>
      <c r="N910" s="151"/>
      <c r="O910" s="198"/>
      <c r="P910" s="203"/>
    </row>
    <row r="911" spans="1:16" customFormat="1" hidden="1" x14ac:dyDescent="0.2">
      <c r="A911" s="198"/>
      <c r="B911" s="198"/>
      <c r="C911" s="198"/>
      <c r="D911" s="198"/>
      <c r="E911" s="198"/>
      <c r="F911" s="198"/>
      <c r="G911" s="198"/>
      <c r="H911" s="198"/>
      <c r="I911" s="198"/>
      <c r="J911" s="198"/>
      <c r="K911" s="198"/>
      <c r="L911" s="198"/>
      <c r="M911" s="198"/>
      <c r="N911" s="151"/>
      <c r="O911" s="198"/>
      <c r="P911" s="203"/>
    </row>
    <row r="912" spans="1:16" customFormat="1" hidden="1" x14ac:dyDescent="0.2">
      <c r="A912" s="198"/>
      <c r="B912" s="198"/>
      <c r="C912" s="198"/>
      <c r="D912" s="198"/>
      <c r="E912" s="198"/>
      <c r="F912" s="198"/>
      <c r="G912" s="198"/>
      <c r="H912" s="198"/>
      <c r="I912" s="198"/>
      <c r="J912" s="198"/>
      <c r="K912" s="198"/>
      <c r="L912" s="198"/>
      <c r="M912" s="198"/>
      <c r="N912" s="151"/>
      <c r="O912" s="198"/>
      <c r="P912" s="203"/>
    </row>
    <row r="913" spans="1:16" customFormat="1" hidden="1" x14ac:dyDescent="0.2">
      <c r="A913" s="198"/>
      <c r="B913" s="198"/>
      <c r="C913" s="198"/>
      <c r="D913" s="198"/>
      <c r="E913" s="198"/>
      <c r="F913" s="198"/>
      <c r="G913" s="198"/>
      <c r="H913" s="198"/>
      <c r="I913" s="198"/>
      <c r="J913" s="198"/>
      <c r="K913" s="198"/>
      <c r="L913" s="198"/>
      <c r="M913" s="198"/>
      <c r="N913" s="151"/>
      <c r="O913" s="198"/>
      <c r="P913" s="203"/>
    </row>
    <row r="914" spans="1:16" customFormat="1" hidden="1" x14ac:dyDescent="0.2">
      <c r="A914" s="198"/>
      <c r="B914" s="198"/>
      <c r="C914" s="198"/>
      <c r="D914" s="198"/>
      <c r="E914" s="198"/>
      <c r="F914" s="198"/>
      <c r="G914" s="198"/>
      <c r="H914" s="198"/>
      <c r="I914" s="198"/>
      <c r="J914" s="198"/>
      <c r="K914" s="198"/>
      <c r="L914" s="198"/>
      <c r="M914" s="198"/>
      <c r="N914" s="151"/>
      <c r="O914" s="198"/>
      <c r="P914" s="203"/>
    </row>
    <row r="915" spans="1:16" customFormat="1" hidden="1" x14ac:dyDescent="0.2">
      <c r="A915" s="198"/>
      <c r="B915" s="198"/>
      <c r="C915" s="198"/>
      <c r="D915" s="198"/>
      <c r="E915" s="198"/>
      <c r="F915" s="198"/>
      <c r="G915" s="198"/>
      <c r="H915" s="198"/>
      <c r="I915" s="198"/>
      <c r="J915" s="198"/>
      <c r="K915" s="198"/>
      <c r="L915" s="198"/>
      <c r="M915" s="198"/>
      <c r="N915" s="151"/>
      <c r="O915" s="198"/>
      <c r="P915" s="203"/>
    </row>
    <row r="916" spans="1:16" customFormat="1" hidden="1" x14ac:dyDescent="0.2">
      <c r="A916" s="198"/>
      <c r="B916" s="198"/>
      <c r="C916" s="198"/>
      <c r="D916" s="198"/>
      <c r="E916" s="198"/>
      <c r="F916" s="198"/>
      <c r="G916" s="198"/>
      <c r="H916" s="198"/>
      <c r="I916" s="198"/>
      <c r="J916" s="198"/>
      <c r="K916" s="198"/>
      <c r="L916" s="198"/>
      <c r="M916" s="198"/>
      <c r="N916" s="151"/>
      <c r="O916" s="198"/>
      <c r="P916" s="203"/>
    </row>
    <row r="917" spans="1:16" customFormat="1" hidden="1" x14ac:dyDescent="0.2">
      <c r="A917" s="198"/>
      <c r="B917" s="198"/>
      <c r="C917" s="198"/>
      <c r="D917" s="198"/>
      <c r="E917" s="198"/>
      <c r="F917" s="198"/>
      <c r="G917" s="198"/>
      <c r="H917" s="198"/>
      <c r="I917" s="198"/>
      <c r="J917" s="198"/>
      <c r="K917" s="198"/>
      <c r="L917" s="198"/>
      <c r="M917" s="198"/>
      <c r="N917" s="151"/>
      <c r="O917" s="198"/>
      <c r="P917" s="203"/>
    </row>
    <row r="918" spans="1:16" customFormat="1" hidden="1" x14ac:dyDescent="0.2">
      <c r="A918" s="198"/>
      <c r="B918" s="198"/>
      <c r="C918" s="198"/>
      <c r="D918" s="198"/>
      <c r="E918" s="198"/>
      <c r="F918" s="198"/>
      <c r="G918" s="198"/>
      <c r="H918" s="198"/>
      <c r="I918" s="198"/>
      <c r="J918" s="198"/>
      <c r="K918" s="198"/>
      <c r="L918" s="198"/>
      <c r="M918" s="198"/>
      <c r="N918" s="151"/>
      <c r="O918" s="198"/>
      <c r="P918" s="203"/>
    </row>
    <row r="919" spans="1:16" customFormat="1" hidden="1" x14ac:dyDescent="0.2">
      <c r="A919" s="198"/>
      <c r="B919" s="198"/>
      <c r="C919" s="198"/>
      <c r="D919" s="198"/>
      <c r="E919" s="198"/>
      <c r="F919" s="198"/>
      <c r="G919" s="198"/>
      <c r="H919" s="198"/>
      <c r="I919" s="198"/>
      <c r="J919" s="198"/>
      <c r="K919" s="198"/>
      <c r="L919" s="198"/>
      <c r="M919" s="198"/>
      <c r="N919" s="151"/>
      <c r="O919" s="198"/>
      <c r="P919" s="203"/>
    </row>
    <row r="920" spans="1:16" customFormat="1" hidden="1" x14ac:dyDescent="0.2">
      <c r="A920" s="198"/>
      <c r="B920" s="198"/>
      <c r="C920" s="198"/>
      <c r="D920" s="198"/>
      <c r="E920" s="198"/>
      <c r="F920" s="198"/>
      <c r="G920" s="198"/>
      <c r="H920" s="198"/>
      <c r="I920" s="198"/>
      <c r="J920" s="198"/>
      <c r="K920" s="198"/>
      <c r="L920" s="198"/>
      <c r="M920" s="198"/>
      <c r="N920" s="151"/>
      <c r="O920" s="198"/>
      <c r="P920" s="203"/>
    </row>
    <row r="921" spans="1:16" customFormat="1" hidden="1" x14ac:dyDescent="0.2">
      <c r="A921" s="198"/>
      <c r="B921" s="198"/>
      <c r="C921" s="198"/>
      <c r="D921" s="198"/>
      <c r="E921" s="198"/>
      <c r="F921" s="198"/>
      <c r="G921" s="198"/>
      <c r="H921" s="198"/>
      <c r="I921" s="198"/>
      <c r="J921" s="198"/>
      <c r="K921" s="198"/>
      <c r="L921" s="198"/>
      <c r="M921" s="198"/>
      <c r="N921" s="151"/>
      <c r="O921" s="198"/>
      <c r="P921" s="203"/>
    </row>
    <row r="922" spans="1:16" customFormat="1" hidden="1" x14ac:dyDescent="0.2">
      <c r="A922" s="198"/>
      <c r="B922" s="198"/>
      <c r="C922" s="198"/>
      <c r="D922" s="198"/>
      <c r="E922" s="198"/>
      <c r="F922" s="198"/>
      <c r="G922" s="198"/>
      <c r="H922" s="198"/>
      <c r="I922" s="198"/>
      <c r="J922" s="198"/>
      <c r="K922" s="198"/>
      <c r="L922" s="198"/>
      <c r="M922" s="198"/>
      <c r="N922" s="151"/>
      <c r="O922" s="198"/>
      <c r="P922" s="203"/>
    </row>
    <row r="923" spans="1:16" customFormat="1" hidden="1" x14ac:dyDescent="0.2">
      <c r="A923" s="198"/>
      <c r="B923" s="198"/>
      <c r="C923" s="198"/>
      <c r="D923" s="198"/>
      <c r="E923" s="198"/>
      <c r="F923" s="198"/>
      <c r="G923" s="198"/>
      <c r="H923" s="198"/>
      <c r="I923" s="198"/>
      <c r="J923" s="198"/>
      <c r="K923" s="198"/>
      <c r="L923" s="198"/>
      <c r="M923" s="198"/>
      <c r="N923" s="151"/>
      <c r="O923" s="198"/>
      <c r="P923" s="203"/>
    </row>
    <row r="924" spans="1:16" customFormat="1" hidden="1" x14ac:dyDescent="0.2">
      <c r="A924" s="198"/>
      <c r="B924" s="198"/>
      <c r="C924" s="198"/>
      <c r="D924" s="198"/>
      <c r="E924" s="198"/>
      <c r="F924" s="198"/>
      <c r="G924" s="198"/>
      <c r="H924" s="198"/>
      <c r="I924" s="198"/>
      <c r="J924" s="198"/>
      <c r="K924" s="198"/>
      <c r="L924" s="198"/>
      <c r="M924" s="198"/>
      <c r="N924" s="151"/>
      <c r="O924" s="198"/>
      <c r="P924" s="203"/>
    </row>
    <row r="925" spans="1:16" customFormat="1" hidden="1" x14ac:dyDescent="0.2">
      <c r="A925" s="198"/>
      <c r="B925" s="198"/>
      <c r="C925" s="198"/>
      <c r="D925" s="198"/>
      <c r="E925" s="198"/>
      <c r="F925" s="198"/>
      <c r="G925" s="198"/>
      <c r="H925" s="198"/>
      <c r="I925" s="198"/>
      <c r="J925" s="198"/>
      <c r="K925" s="198"/>
      <c r="L925" s="198"/>
      <c r="M925" s="198"/>
      <c r="N925" s="151"/>
      <c r="O925" s="198"/>
      <c r="P925" s="203"/>
    </row>
    <row r="926" spans="1:16" customFormat="1" hidden="1" x14ac:dyDescent="0.2">
      <c r="A926" s="198"/>
      <c r="B926" s="198"/>
      <c r="C926" s="198"/>
      <c r="D926" s="198"/>
      <c r="E926" s="198"/>
      <c r="F926" s="198"/>
      <c r="G926" s="198"/>
      <c r="H926" s="198"/>
      <c r="I926" s="198"/>
      <c r="J926" s="198"/>
      <c r="K926" s="198"/>
      <c r="L926" s="198"/>
      <c r="M926" s="198"/>
      <c r="N926" s="151"/>
      <c r="O926" s="198"/>
      <c r="P926" s="203"/>
    </row>
    <row r="927" spans="1:16" customFormat="1" hidden="1" x14ac:dyDescent="0.2">
      <c r="A927" s="198"/>
      <c r="B927" s="198"/>
      <c r="C927" s="198"/>
      <c r="D927" s="198"/>
      <c r="E927" s="198"/>
      <c r="F927" s="198"/>
      <c r="G927" s="198"/>
      <c r="H927" s="198"/>
      <c r="I927" s="198"/>
      <c r="J927" s="198"/>
      <c r="K927" s="198"/>
      <c r="L927" s="198"/>
      <c r="M927" s="198"/>
      <c r="N927" s="151"/>
      <c r="O927" s="198"/>
      <c r="P927" s="203"/>
    </row>
    <row r="928" spans="1:16" customFormat="1" hidden="1" x14ac:dyDescent="0.2">
      <c r="A928" s="198"/>
      <c r="B928" s="198"/>
      <c r="C928" s="198"/>
      <c r="D928" s="198"/>
      <c r="E928" s="198"/>
      <c r="F928" s="198"/>
      <c r="G928" s="198"/>
      <c r="H928" s="198"/>
      <c r="I928" s="198"/>
      <c r="J928" s="198"/>
      <c r="K928" s="198"/>
      <c r="L928" s="198"/>
      <c r="M928" s="198"/>
      <c r="N928" s="151"/>
      <c r="O928" s="198"/>
      <c r="P928" s="203"/>
    </row>
    <row r="929" spans="1:16" customFormat="1" hidden="1" x14ac:dyDescent="0.2">
      <c r="A929" s="198"/>
      <c r="B929" s="198"/>
      <c r="C929" s="198"/>
      <c r="D929" s="198"/>
      <c r="E929" s="198"/>
      <c r="F929" s="198"/>
      <c r="G929" s="198"/>
      <c r="H929" s="198"/>
      <c r="I929" s="198"/>
      <c r="J929" s="198"/>
      <c r="K929" s="198"/>
      <c r="L929" s="198"/>
      <c r="M929" s="198"/>
      <c r="N929" s="151"/>
      <c r="O929" s="198"/>
      <c r="P929" s="203"/>
    </row>
    <row r="930" spans="1:16" customFormat="1" hidden="1" x14ac:dyDescent="0.2">
      <c r="A930" s="198"/>
      <c r="B930" s="198"/>
      <c r="C930" s="198"/>
      <c r="D930" s="198"/>
      <c r="E930" s="198"/>
      <c r="F930" s="198"/>
      <c r="G930" s="198"/>
      <c r="H930" s="198"/>
      <c r="I930" s="198"/>
      <c r="J930" s="198"/>
      <c r="K930" s="198"/>
      <c r="L930" s="198"/>
      <c r="M930" s="198"/>
      <c r="N930" s="151"/>
      <c r="O930" s="198"/>
      <c r="P930" s="203"/>
    </row>
    <row r="931" spans="1:16" customFormat="1" hidden="1" x14ac:dyDescent="0.2">
      <c r="A931" s="198"/>
      <c r="B931" s="198"/>
      <c r="C931" s="198"/>
      <c r="D931" s="198"/>
      <c r="E931" s="198"/>
      <c r="F931" s="198"/>
      <c r="G931" s="198"/>
      <c r="H931" s="198"/>
      <c r="I931" s="198"/>
      <c r="J931" s="198"/>
      <c r="K931" s="198"/>
      <c r="L931" s="198"/>
      <c r="M931" s="198"/>
      <c r="N931" s="151"/>
      <c r="O931" s="198"/>
      <c r="P931" s="203"/>
    </row>
    <row r="932" spans="1:16" customFormat="1" hidden="1" x14ac:dyDescent="0.2">
      <c r="A932" s="198"/>
      <c r="B932" s="198"/>
      <c r="C932" s="198"/>
      <c r="D932" s="198"/>
      <c r="E932" s="198"/>
      <c r="F932" s="198"/>
      <c r="G932" s="198"/>
      <c r="H932" s="198"/>
      <c r="I932" s="198"/>
      <c r="J932" s="198"/>
      <c r="K932" s="198"/>
      <c r="L932" s="198"/>
      <c r="M932" s="198"/>
      <c r="N932" s="151"/>
      <c r="O932" s="198"/>
      <c r="P932" s="203"/>
    </row>
    <row r="933" spans="1:16" customFormat="1" hidden="1" x14ac:dyDescent="0.2">
      <c r="A933" s="198"/>
      <c r="B933" s="198"/>
      <c r="C933" s="198"/>
      <c r="D933" s="198"/>
      <c r="E933" s="198"/>
      <c r="F933" s="198"/>
      <c r="G933" s="198"/>
      <c r="H933" s="198"/>
      <c r="I933" s="198"/>
      <c r="J933" s="198"/>
      <c r="K933" s="198"/>
      <c r="L933" s="198"/>
      <c r="M933" s="198"/>
      <c r="N933" s="151"/>
      <c r="O933" s="198"/>
      <c r="P933" s="203"/>
    </row>
    <row r="934" spans="1:16" customFormat="1" hidden="1" x14ac:dyDescent="0.2">
      <c r="A934" s="198"/>
      <c r="B934" s="198"/>
      <c r="C934" s="198"/>
      <c r="D934" s="198"/>
      <c r="E934" s="198"/>
      <c r="F934" s="198"/>
      <c r="G934" s="198"/>
      <c r="H934" s="198"/>
      <c r="I934" s="198"/>
      <c r="J934" s="198"/>
      <c r="K934" s="198"/>
      <c r="L934" s="198"/>
      <c r="M934" s="198"/>
      <c r="N934" s="151"/>
      <c r="O934" s="198"/>
      <c r="P934" s="203"/>
    </row>
    <row r="935" spans="1:16" customFormat="1" hidden="1" x14ac:dyDescent="0.2">
      <c r="A935" s="198"/>
      <c r="B935" s="198"/>
      <c r="C935" s="198"/>
      <c r="D935" s="198"/>
      <c r="E935" s="198"/>
      <c r="F935" s="198"/>
      <c r="G935" s="198"/>
      <c r="H935" s="198"/>
      <c r="I935" s="198"/>
      <c r="J935" s="198"/>
      <c r="K935" s="198"/>
      <c r="L935" s="198"/>
      <c r="M935" s="198"/>
      <c r="N935" s="151"/>
      <c r="O935" s="198"/>
      <c r="P935" s="203"/>
    </row>
    <row r="936" spans="1:16" customFormat="1" hidden="1" x14ac:dyDescent="0.2">
      <c r="A936" s="198"/>
      <c r="B936" s="198"/>
      <c r="C936" s="198"/>
      <c r="D936" s="198"/>
      <c r="E936" s="198"/>
      <c r="F936" s="198"/>
      <c r="G936" s="198"/>
      <c r="H936" s="198"/>
      <c r="I936" s="198"/>
      <c r="J936" s="198"/>
      <c r="K936" s="198"/>
      <c r="L936" s="198"/>
      <c r="M936" s="198"/>
      <c r="N936" s="151"/>
      <c r="O936" s="198"/>
      <c r="P936" s="203"/>
    </row>
    <row r="937" spans="1:16" customFormat="1" hidden="1" x14ac:dyDescent="0.2">
      <c r="A937" s="198"/>
      <c r="B937" s="198"/>
      <c r="C937" s="198"/>
      <c r="D937" s="198"/>
      <c r="E937" s="198"/>
      <c r="F937" s="198"/>
      <c r="G937" s="198"/>
      <c r="H937" s="198"/>
      <c r="I937" s="198"/>
      <c r="J937" s="198"/>
      <c r="K937" s="198"/>
      <c r="L937" s="198"/>
      <c r="M937" s="198"/>
      <c r="N937" s="151"/>
      <c r="O937" s="198"/>
      <c r="P937" s="203"/>
    </row>
    <row r="938" spans="1:16" customFormat="1" hidden="1" x14ac:dyDescent="0.2">
      <c r="A938" s="198"/>
      <c r="B938" s="198"/>
      <c r="C938" s="198"/>
      <c r="D938" s="198"/>
      <c r="E938" s="198"/>
      <c r="F938" s="198"/>
      <c r="G938" s="198"/>
      <c r="H938" s="198"/>
      <c r="I938" s="198"/>
      <c r="J938" s="198"/>
      <c r="K938" s="198"/>
      <c r="L938" s="198"/>
      <c r="M938" s="198"/>
      <c r="N938" s="151"/>
      <c r="O938" s="198"/>
      <c r="P938" s="203"/>
    </row>
    <row r="939" spans="1:16" customFormat="1" hidden="1" x14ac:dyDescent="0.2">
      <c r="A939" s="198"/>
      <c r="B939" s="198"/>
      <c r="C939" s="198"/>
      <c r="D939" s="198"/>
      <c r="E939" s="198"/>
      <c r="F939" s="198"/>
      <c r="G939" s="198"/>
      <c r="H939" s="198"/>
      <c r="I939" s="198"/>
      <c r="J939" s="198"/>
      <c r="K939" s="198"/>
      <c r="L939" s="198"/>
      <c r="M939" s="198"/>
      <c r="N939" s="151"/>
      <c r="O939" s="198"/>
      <c r="P939" s="203"/>
    </row>
    <row r="940" spans="1:16" customFormat="1" hidden="1" x14ac:dyDescent="0.2">
      <c r="A940" s="198"/>
      <c r="B940" s="198"/>
      <c r="C940" s="198"/>
      <c r="D940" s="198"/>
      <c r="E940" s="198"/>
      <c r="F940" s="198"/>
      <c r="G940" s="198"/>
      <c r="H940" s="198"/>
      <c r="I940" s="198"/>
      <c r="J940" s="198"/>
      <c r="K940" s="198"/>
      <c r="L940" s="198"/>
      <c r="M940" s="198"/>
      <c r="N940" s="151"/>
      <c r="O940" s="198"/>
      <c r="P940" s="203"/>
    </row>
    <row r="941" spans="1:16" customFormat="1" hidden="1" x14ac:dyDescent="0.2">
      <c r="A941" s="198"/>
      <c r="B941" s="198"/>
      <c r="C941" s="198"/>
      <c r="D941" s="198"/>
      <c r="E941" s="198"/>
      <c r="F941" s="198"/>
      <c r="G941" s="198"/>
      <c r="H941" s="198"/>
      <c r="I941" s="198"/>
      <c r="J941" s="198"/>
      <c r="K941" s="198"/>
      <c r="L941" s="198"/>
      <c r="M941" s="198"/>
      <c r="N941" s="151"/>
      <c r="O941" s="198"/>
      <c r="P941" s="203"/>
    </row>
    <row r="942" spans="1:16" customFormat="1" hidden="1" x14ac:dyDescent="0.2">
      <c r="A942" s="198"/>
      <c r="B942" s="198"/>
      <c r="C942" s="198"/>
      <c r="D942" s="198"/>
      <c r="E942" s="198"/>
      <c r="F942" s="198"/>
      <c r="G942" s="198"/>
      <c r="H942" s="198"/>
      <c r="I942" s="198"/>
      <c r="J942" s="198"/>
      <c r="K942" s="198"/>
      <c r="L942" s="198"/>
      <c r="M942" s="198"/>
      <c r="N942" s="151"/>
      <c r="O942" s="198"/>
      <c r="P942" s="203"/>
    </row>
    <row r="943" spans="1:16" customFormat="1" hidden="1" x14ac:dyDescent="0.2">
      <c r="A943" s="198"/>
      <c r="B943" s="198"/>
      <c r="C943" s="198"/>
      <c r="D943" s="198"/>
      <c r="E943" s="198"/>
      <c r="F943" s="198"/>
      <c r="G943" s="198"/>
      <c r="H943" s="198"/>
      <c r="I943" s="198"/>
      <c r="J943" s="198"/>
      <c r="K943" s="198"/>
      <c r="L943" s="198"/>
      <c r="M943" s="198"/>
      <c r="N943" s="151"/>
      <c r="O943" s="198"/>
      <c r="P943" s="203"/>
    </row>
    <row r="944" spans="1:16" customFormat="1" hidden="1" x14ac:dyDescent="0.2">
      <c r="A944" s="198"/>
      <c r="B944" s="198"/>
      <c r="C944" s="198"/>
      <c r="D944" s="198"/>
      <c r="E944" s="198"/>
      <c r="F944" s="198"/>
      <c r="G944" s="198"/>
      <c r="H944" s="198"/>
      <c r="I944" s="198"/>
      <c r="J944" s="198"/>
      <c r="K944" s="198"/>
      <c r="L944" s="198"/>
      <c r="M944" s="198"/>
      <c r="N944" s="151"/>
      <c r="O944" s="198"/>
      <c r="P944" s="203"/>
    </row>
    <row r="945" spans="1:16" customFormat="1" hidden="1" x14ac:dyDescent="0.2">
      <c r="A945" s="198"/>
      <c r="B945" s="198"/>
      <c r="C945" s="198"/>
      <c r="D945" s="198"/>
      <c r="E945" s="198"/>
      <c r="F945" s="198"/>
      <c r="G945" s="198"/>
      <c r="H945" s="198"/>
      <c r="I945" s="198"/>
      <c r="J945" s="198"/>
      <c r="K945" s="198"/>
      <c r="L945" s="198"/>
      <c r="M945" s="198"/>
      <c r="N945" s="151"/>
      <c r="O945" s="198"/>
      <c r="P945" s="203"/>
    </row>
    <row r="946" spans="1:16" customFormat="1" hidden="1" x14ac:dyDescent="0.2">
      <c r="A946" s="198"/>
      <c r="B946" s="198"/>
      <c r="C946" s="198"/>
      <c r="D946" s="198"/>
      <c r="E946" s="198"/>
      <c r="F946" s="198"/>
      <c r="G946" s="198"/>
      <c r="H946" s="198"/>
      <c r="I946" s="198"/>
      <c r="J946" s="198"/>
      <c r="K946" s="198"/>
      <c r="L946" s="198"/>
      <c r="M946" s="198"/>
      <c r="N946" s="151"/>
      <c r="O946" s="198"/>
      <c r="P946" s="203"/>
    </row>
    <row r="947" spans="1:16" customFormat="1" hidden="1" x14ac:dyDescent="0.2">
      <c r="A947" s="198"/>
      <c r="B947" s="198"/>
      <c r="C947" s="198"/>
      <c r="D947" s="198"/>
      <c r="E947" s="198"/>
      <c r="F947" s="198"/>
      <c r="G947" s="198"/>
      <c r="H947" s="198"/>
      <c r="I947" s="198"/>
      <c r="J947" s="198"/>
      <c r="K947" s="198"/>
      <c r="L947" s="198"/>
      <c r="M947" s="198"/>
      <c r="N947" s="151"/>
      <c r="O947" s="198"/>
      <c r="P947" s="203"/>
    </row>
    <row r="948" spans="1:16" customFormat="1" hidden="1" x14ac:dyDescent="0.2">
      <c r="A948" s="198"/>
      <c r="B948" s="198"/>
      <c r="C948" s="198"/>
      <c r="D948" s="198"/>
      <c r="E948" s="198"/>
      <c r="F948" s="198"/>
      <c r="G948" s="198"/>
      <c r="H948" s="198"/>
      <c r="I948" s="198"/>
      <c r="J948" s="198"/>
      <c r="K948" s="198"/>
      <c r="L948" s="198"/>
      <c r="M948" s="198"/>
      <c r="N948" s="151"/>
      <c r="O948" s="198"/>
      <c r="P948" s="203"/>
    </row>
    <row r="949" spans="1:16" customFormat="1" hidden="1" x14ac:dyDescent="0.2">
      <c r="A949" s="198"/>
      <c r="B949" s="198"/>
      <c r="C949" s="198"/>
      <c r="D949" s="198"/>
      <c r="E949" s="198"/>
      <c r="F949" s="198"/>
      <c r="G949" s="198"/>
      <c r="H949" s="198"/>
      <c r="I949" s="198"/>
      <c r="J949" s="198"/>
      <c r="K949" s="198"/>
      <c r="L949" s="198"/>
      <c r="M949" s="198"/>
      <c r="N949" s="151"/>
      <c r="O949" s="198"/>
      <c r="P949" s="203"/>
    </row>
    <row r="950" spans="1:16" customFormat="1" hidden="1" x14ac:dyDescent="0.2">
      <c r="A950" s="198"/>
      <c r="B950" s="198"/>
      <c r="C950" s="198"/>
      <c r="D950" s="198"/>
      <c r="E950" s="198"/>
      <c r="F950" s="198"/>
      <c r="G950" s="198"/>
      <c r="H950" s="198"/>
      <c r="I950" s="198"/>
      <c r="J950" s="198"/>
      <c r="K950" s="198"/>
      <c r="L950" s="198"/>
      <c r="M950" s="198"/>
      <c r="N950" s="151"/>
      <c r="O950" s="198"/>
      <c r="P950" s="203"/>
    </row>
    <row r="951" spans="1:16" customFormat="1" hidden="1" x14ac:dyDescent="0.2">
      <c r="A951" s="198"/>
      <c r="B951" s="198"/>
      <c r="C951" s="198"/>
      <c r="D951" s="198"/>
      <c r="E951" s="198"/>
      <c r="F951" s="198"/>
      <c r="G951" s="198"/>
      <c r="H951" s="198"/>
      <c r="I951" s="198"/>
      <c r="J951" s="198"/>
      <c r="K951" s="198"/>
      <c r="L951" s="198"/>
      <c r="M951" s="198"/>
      <c r="N951" s="151"/>
      <c r="O951" s="198"/>
      <c r="P951" s="203"/>
    </row>
    <row r="952" spans="1:16" customFormat="1" hidden="1" x14ac:dyDescent="0.2">
      <c r="A952" s="198"/>
      <c r="B952" s="198"/>
      <c r="C952" s="198"/>
      <c r="D952" s="198"/>
      <c r="E952" s="198"/>
      <c r="F952" s="198"/>
      <c r="G952" s="198"/>
      <c r="H952" s="198"/>
      <c r="I952" s="198"/>
      <c r="J952" s="198"/>
      <c r="K952" s="198"/>
      <c r="L952" s="198"/>
      <c r="M952" s="198"/>
      <c r="N952" s="151"/>
      <c r="O952" s="198"/>
      <c r="P952" s="203"/>
    </row>
    <row r="953" spans="1:16" customFormat="1" hidden="1" x14ac:dyDescent="0.2">
      <c r="A953" s="198"/>
      <c r="B953" s="198"/>
      <c r="C953" s="198"/>
      <c r="D953" s="198"/>
      <c r="E953" s="198"/>
      <c r="F953" s="198"/>
      <c r="G953" s="198"/>
      <c r="H953" s="198"/>
      <c r="I953" s="198"/>
      <c r="J953" s="198"/>
      <c r="K953" s="198"/>
      <c r="L953" s="198"/>
      <c r="M953" s="198"/>
      <c r="N953" s="151"/>
      <c r="O953" s="198"/>
      <c r="P953" s="203"/>
    </row>
    <row r="954" spans="1:16" customFormat="1" hidden="1" x14ac:dyDescent="0.2">
      <c r="A954" s="198"/>
      <c r="B954" s="198"/>
      <c r="C954" s="198"/>
      <c r="D954" s="198"/>
      <c r="E954" s="198"/>
      <c r="F954" s="198"/>
      <c r="G954" s="198"/>
      <c r="H954" s="198"/>
      <c r="I954" s="198"/>
      <c r="J954" s="198"/>
      <c r="K954" s="198"/>
      <c r="L954" s="198"/>
      <c r="M954" s="198"/>
      <c r="N954" s="151"/>
      <c r="O954" s="198"/>
      <c r="P954" s="203"/>
    </row>
    <row r="955" spans="1:16" customFormat="1" hidden="1" x14ac:dyDescent="0.2">
      <c r="A955" s="198"/>
      <c r="B955" s="198"/>
      <c r="C955" s="198"/>
      <c r="D955" s="198"/>
      <c r="E955" s="198"/>
      <c r="F955" s="198"/>
      <c r="G955" s="198"/>
      <c r="H955" s="198"/>
      <c r="I955" s="198"/>
      <c r="J955" s="198"/>
      <c r="K955" s="198"/>
      <c r="L955" s="198"/>
      <c r="M955" s="198"/>
      <c r="N955" s="151"/>
      <c r="O955" s="198"/>
      <c r="P955" s="203"/>
    </row>
    <row r="956" spans="1:16" customFormat="1" hidden="1" x14ac:dyDescent="0.2">
      <c r="A956" s="198"/>
      <c r="B956" s="198"/>
      <c r="C956" s="198"/>
      <c r="D956" s="198"/>
      <c r="E956" s="198"/>
      <c r="F956" s="198"/>
      <c r="G956" s="198"/>
      <c r="H956" s="198"/>
      <c r="I956" s="198"/>
      <c r="J956" s="198"/>
      <c r="K956" s="198"/>
      <c r="L956" s="198"/>
      <c r="M956" s="198"/>
      <c r="N956" s="151"/>
      <c r="O956" s="198"/>
      <c r="P956" s="203"/>
    </row>
    <row r="957" spans="1:16" customFormat="1" hidden="1" x14ac:dyDescent="0.2">
      <c r="A957" s="198"/>
      <c r="B957" s="198"/>
      <c r="C957" s="198"/>
      <c r="D957" s="198"/>
      <c r="E957" s="198"/>
      <c r="F957" s="198"/>
      <c r="G957" s="198"/>
      <c r="H957" s="198"/>
      <c r="I957" s="198"/>
      <c r="J957" s="198"/>
      <c r="K957" s="198"/>
      <c r="L957" s="198"/>
      <c r="M957" s="198"/>
      <c r="N957" s="151"/>
      <c r="O957" s="198"/>
      <c r="P957" s="203"/>
    </row>
    <row r="958" spans="1:16" customFormat="1" hidden="1" x14ac:dyDescent="0.2">
      <c r="A958" s="198"/>
      <c r="B958" s="198"/>
      <c r="C958" s="198"/>
      <c r="D958" s="198"/>
      <c r="E958" s="198"/>
      <c r="F958" s="198"/>
      <c r="G958" s="198"/>
      <c r="H958" s="198"/>
      <c r="I958" s="198"/>
      <c r="J958" s="198"/>
      <c r="K958" s="198"/>
      <c r="L958" s="198"/>
      <c r="M958" s="198"/>
      <c r="N958" s="151"/>
      <c r="O958" s="198"/>
      <c r="P958" s="203"/>
    </row>
    <row r="959" spans="1:16" customFormat="1" hidden="1" x14ac:dyDescent="0.2">
      <c r="A959" s="198"/>
      <c r="B959" s="198"/>
      <c r="C959" s="198"/>
      <c r="D959" s="198"/>
      <c r="E959" s="198"/>
      <c r="F959" s="198"/>
      <c r="G959" s="198"/>
      <c r="H959" s="198"/>
      <c r="I959" s="198"/>
      <c r="J959" s="198"/>
      <c r="K959" s="198"/>
      <c r="L959" s="198"/>
      <c r="M959" s="198"/>
      <c r="N959" s="151"/>
      <c r="O959" s="198"/>
      <c r="P959" s="203"/>
    </row>
    <row r="960" spans="1:16" customFormat="1" hidden="1" x14ac:dyDescent="0.2">
      <c r="A960" s="198"/>
      <c r="B960" s="198"/>
      <c r="C960" s="198"/>
      <c r="D960" s="198"/>
      <c r="E960" s="198"/>
      <c r="F960" s="198"/>
      <c r="G960" s="198"/>
      <c r="H960" s="198"/>
      <c r="I960" s="198"/>
      <c r="J960" s="198"/>
      <c r="K960" s="198"/>
      <c r="L960" s="198"/>
      <c r="M960" s="198"/>
      <c r="N960" s="151"/>
      <c r="O960" s="198"/>
      <c r="P960" s="203"/>
    </row>
    <row r="961" spans="1:16" customFormat="1" hidden="1" x14ac:dyDescent="0.2">
      <c r="A961" s="198"/>
      <c r="B961" s="198"/>
      <c r="C961" s="198"/>
      <c r="D961" s="198"/>
      <c r="E961" s="198"/>
      <c r="F961" s="198"/>
      <c r="G961" s="198"/>
      <c r="H961" s="198"/>
      <c r="I961" s="198"/>
      <c r="J961" s="198"/>
      <c r="K961" s="198"/>
      <c r="L961" s="198"/>
      <c r="M961" s="198"/>
      <c r="N961" s="151"/>
      <c r="O961" s="198"/>
      <c r="P961" s="203"/>
    </row>
    <row r="962" spans="1:16" customFormat="1" hidden="1" x14ac:dyDescent="0.2">
      <c r="A962" s="198"/>
      <c r="B962" s="198"/>
      <c r="C962" s="198"/>
      <c r="D962" s="198"/>
      <c r="E962" s="198"/>
      <c r="F962" s="198"/>
      <c r="G962" s="198"/>
      <c r="H962" s="198"/>
      <c r="I962" s="198"/>
      <c r="J962" s="198"/>
      <c r="K962" s="198"/>
      <c r="L962" s="198"/>
      <c r="M962" s="198"/>
      <c r="N962" s="151"/>
      <c r="O962" s="198"/>
      <c r="P962" s="203"/>
    </row>
    <row r="963" spans="1:16" customFormat="1" hidden="1" x14ac:dyDescent="0.2">
      <c r="A963" s="198"/>
      <c r="B963" s="198"/>
      <c r="C963" s="198"/>
      <c r="D963" s="198"/>
      <c r="E963" s="198"/>
      <c r="F963" s="198"/>
      <c r="G963" s="198"/>
      <c r="H963" s="198"/>
      <c r="I963" s="198"/>
      <c r="J963" s="198"/>
      <c r="K963" s="198"/>
      <c r="L963" s="198"/>
      <c r="M963" s="198"/>
      <c r="N963" s="151"/>
      <c r="O963" s="198"/>
      <c r="P963" s="203"/>
    </row>
    <row r="964" spans="1:16" customFormat="1" hidden="1" x14ac:dyDescent="0.2">
      <c r="A964" s="198"/>
      <c r="B964" s="198"/>
      <c r="C964" s="198"/>
      <c r="D964" s="198"/>
      <c r="E964" s="198"/>
      <c r="F964" s="198"/>
      <c r="G964" s="198"/>
      <c r="H964" s="198"/>
      <c r="I964" s="198"/>
      <c r="J964" s="198"/>
      <c r="K964" s="198"/>
      <c r="L964" s="198"/>
      <c r="M964" s="198"/>
      <c r="N964" s="151"/>
      <c r="O964" s="198"/>
      <c r="P964" s="203"/>
    </row>
    <row r="965" spans="1:16" customFormat="1" hidden="1" x14ac:dyDescent="0.2">
      <c r="A965" s="198"/>
      <c r="B965" s="198"/>
      <c r="C965" s="198"/>
      <c r="D965" s="198"/>
      <c r="E965" s="198"/>
      <c r="F965" s="198"/>
      <c r="G965" s="198"/>
      <c r="H965" s="198"/>
      <c r="I965" s="198"/>
      <c r="J965" s="198"/>
      <c r="K965" s="198"/>
      <c r="L965" s="198"/>
      <c r="M965" s="198"/>
      <c r="N965" s="151"/>
      <c r="O965" s="198"/>
      <c r="P965" s="203"/>
    </row>
    <row r="966" spans="1:16" customFormat="1" hidden="1" x14ac:dyDescent="0.2">
      <c r="A966" s="198"/>
      <c r="B966" s="198"/>
      <c r="C966" s="198"/>
      <c r="D966" s="198"/>
      <c r="E966" s="198"/>
      <c r="F966" s="198"/>
      <c r="G966" s="198"/>
      <c r="H966" s="198"/>
      <c r="I966" s="198"/>
      <c r="J966" s="198"/>
      <c r="K966" s="198"/>
      <c r="L966" s="198"/>
      <c r="M966" s="198"/>
      <c r="N966" s="151"/>
      <c r="O966" s="198"/>
      <c r="P966" s="203"/>
    </row>
    <row r="967" spans="1:16" customFormat="1" hidden="1" x14ac:dyDescent="0.2">
      <c r="A967" s="198"/>
      <c r="B967" s="198"/>
      <c r="C967" s="198"/>
      <c r="D967" s="198"/>
      <c r="E967" s="198"/>
      <c r="F967" s="198"/>
      <c r="G967" s="198"/>
      <c r="H967" s="198"/>
      <c r="I967" s="198"/>
      <c r="J967" s="198"/>
      <c r="K967" s="198"/>
      <c r="L967" s="198"/>
      <c r="M967" s="198"/>
      <c r="N967" s="151"/>
      <c r="O967" s="198"/>
      <c r="P967" s="203"/>
    </row>
    <row r="968" spans="1:16" customFormat="1" hidden="1" x14ac:dyDescent="0.2">
      <c r="A968" s="198"/>
      <c r="B968" s="198"/>
      <c r="C968" s="198"/>
      <c r="D968" s="198"/>
      <c r="E968" s="198"/>
      <c r="F968" s="198"/>
      <c r="G968" s="198"/>
      <c r="H968" s="198"/>
      <c r="I968" s="198"/>
      <c r="J968" s="198"/>
      <c r="K968" s="198"/>
      <c r="L968" s="198"/>
      <c r="M968" s="198"/>
      <c r="N968" s="151"/>
      <c r="O968" s="198"/>
      <c r="P968" s="203"/>
    </row>
    <row r="969" spans="1:16" customFormat="1" hidden="1" x14ac:dyDescent="0.2">
      <c r="A969" s="198"/>
      <c r="B969" s="198"/>
      <c r="C969" s="198"/>
      <c r="D969" s="198"/>
      <c r="E969" s="198"/>
      <c r="F969" s="198"/>
      <c r="G969" s="198"/>
      <c r="H969" s="198"/>
      <c r="I969" s="198"/>
      <c r="J969" s="198"/>
      <c r="K969" s="198"/>
      <c r="L969" s="198"/>
      <c r="M969" s="198"/>
      <c r="N969" s="151"/>
      <c r="O969" s="198"/>
      <c r="P969" s="203"/>
    </row>
    <row r="970" spans="1:16" customFormat="1" hidden="1" x14ac:dyDescent="0.2">
      <c r="A970" s="198"/>
      <c r="B970" s="198"/>
      <c r="C970" s="198"/>
      <c r="D970" s="198"/>
      <c r="E970" s="198"/>
      <c r="F970" s="198"/>
      <c r="G970" s="198"/>
      <c r="H970" s="198"/>
      <c r="I970" s="198"/>
      <c r="J970" s="198"/>
      <c r="K970" s="198"/>
      <c r="L970" s="198"/>
      <c r="M970" s="198"/>
      <c r="N970" s="151"/>
      <c r="O970" s="198"/>
      <c r="P970" s="203"/>
    </row>
    <row r="971" spans="1:16" customFormat="1" hidden="1" x14ac:dyDescent="0.2">
      <c r="A971" s="198"/>
      <c r="B971" s="198"/>
      <c r="C971" s="198"/>
      <c r="D971" s="198"/>
      <c r="E971" s="198"/>
      <c r="F971" s="198"/>
      <c r="G971" s="198"/>
      <c r="H971" s="198"/>
      <c r="I971" s="198"/>
      <c r="J971" s="198"/>
      <c r="K971" s="198"/>
      <c r="L971" s="198"/>
      <c r="M971" s="198"/>
      <c r="N971" s="151"/>
      <c r="O971" s="198"/>
      <c r="P971" s="203"/>
    </row>
    <row r="972" spans="1:16" customFormat="1" hidden="1" x14ac:dyDescent="0.2">
      <c r="A972" s="198"/>
      <c r="B972" s="198"/>
      <c r="C972" s="198"/>
      <c r="D972" s="198"/>
      <c r="E972" s="198"/>
      <c r="F972" s="198"/>
      <c r="G972" s="198"/>
      <c r="H972" s="198"/>
      <c r="I972" s="198"/>
      <c r="J972" s="198"/>
      <c r="K972" s="198"/>
      <c r="L972" s="198"/>
      <c r="M972" s="198"/>
      <c r="N972" s="151"/>
      <c r="O972" s="198"/>
      <c r="P972" s="203"/>
    </row>
    <row r="973" spans="1:16" customFormat="1" hidden="1" x14ac:dyDescent="0.2">
      <c r="A973" s="198"/>
      <c r="B973" s="198"/>
      <c r="C973" s="198"/>
      <c r="D973" s="198"/>
      <c r="E973" s="198"/>
      <c r="F973" s="198"/>
      <c r="G973" s="198"/>
      <c r="H973" s="198"/>
      <c r="I973" s="198"/>
      <c r="J973" s="198"/>
      <c r="K973" s="198"/>
      <c r="L973" s="198"/>
      <c r="M973" s="198"/>
      <c r="N973" s="151"/>
      <c r="O973" s="198"/>
      <c r="P973" s="203"/>
    </row>
    <row r="974" spans="1:16" customFormat="1" hidden="1" x14ac:dyDescent="0.2">
      <c r="A974" s="198"/>
      <c r="B974" s="198"/>
      <c r="C974" s="198"/>
      <c r="D974" s="198"/>
      <c r="E974" s="198"/>
      <c r="F974" s="198"/>
      <c r="G974" s="198"/>
      <c r="H974" s="198"/>
      <c r="I974" s="198"/>
      <c r="J974" s="198"/>
      <c r="K974" s="198"/>
      <c r="L974" s="198"/>
      <c r="M974" s="198"/>
      <c r="N974" s="151"/>
      <c r="O974" s="198"/>
      <c r="P974" s="203"/>
    </row>
    <row r="975" spans="1:16" customFormat="1" hidden="1" x14ac:dyDescent="0.2">
      <c r="A975" s="198"/>
      <c r="B975" s="198"/>
      <c r="C975" s="198"/>
      <c r="D975" s="198"/>
      <c r="E975" s="198"/>
      <c r="F975" s="198"/>
      <c r="G975" s="198"/>
      <c r="H975" s="198"/>
      <c r="I975" s="198"/>
      <c r="J975" s="198"/>
      <c r="K975" s="198"/>
      <c r="L975" s="198"/>
      <c r="M975" s="198"/>
      <c r="N975" s="151"/>
      <c r="O975" s="198"/>
      <c r="P975" s="203"/>
    </row>
    <row r="976" spans="1:16" customFormat="1" hidden="1" x14ac:dyDescent="0.2">
      <c r="A976" s="198"/>
      <c r="B976" s="198"/>
      <c r="C976" s="198"/>
      <c r="D976" s="198"/>
      <c r="E976" s="198"/>
      <c r="F976" s="198"/>
      <c r="G976" s="198"/>
      <c r="H976" s="198"/>
      <c r="I976" s="198"/>
      <c r="J976" s="198"/>
      <c r="K976" s="198"/>
      <c r="L976" s="198"/>
      <c r="M976" s="198"/>
      <c r="N976" s="151"/>
      <c r="O976" s="198"/>
      <c r="P976" s="203"/>
    </row>
    <row r="977" spans="1:16" customFormat="1" hidden="1" x14ac:dyDescent="0.2">
      <c r="A977" s="198"/>
      <c r="B977" s="198"/>
      <c r="C977" s="198"/>
      <c r="D977" s="198"/>
      <c r="E977" s="198"/>
      <c r="F977" s="198"/>
      <c r="G977" s="198"/>
      <c r="H977" s="198"/>
      <c r="I977" s="198"/>
      <c r="J977" s="198"/>
      <c r="K977" s="198"/>
      <c r="L977" s="198"/>
      <c r="M977" s="198"/>
      <c r="N977" s="151"/>
      <c r="O977" s="198"/>
      <c r="P977" s="203"/>
    </row>
    <row r="978" spans="1:16" customFormat="1" hidden="1" x14ac:dyDescent="0.2">
      <c r="A978" s="198"/>
      <c r="B978" s="198"/>
      <c r="C978" s="198"/>
      <c r="D978" s="198"/>
      <c r="E978" s="198"/>
      <c r="F978" s="198"/>
      <c r="G978" s="198"/>
      <c r="H978" s="198"/>
      <c r="I978" s="198"/>
      <c r="J978" s="198"/>
      <c r="K978" s="198"/>
      <c r="L978" s="198"/>
      <c r="M978" s="198"/>
      <c r="N978" s="151"/>
      <c r="O978" s="198"/>
      <c r="P978" s="203"/>
    </row>
    <row r="979" spans="1:16" customFormat="1" hidden="1" x14ac:dyDescent="0.2">
      <c r="A979" s="198"/>
      <c r="B979" s="198"/>
      <c r="C979" s="198"/>
      <c r="D979" s="198"/>
      <c r="E979" s="198"/>
      <c r="F979" s="198"/>
      <c r="G979" s="198"/>
      <c r="H979" s="198"/>
      <c r="I979" s="198"/>
      <c r="J979" s="198"/>
      <c r="K979" s="198"/>
      <c r="L979" s="198"/>
      <c r="M979" s="198"/>
      <c r="N979" s="151"/>
      <c r="O979" s="198"/>
      <c r="P979" s="203"/>
    </row>
    <row r="980" spans="1:16" customFormat="1" hidden="1" x14ac:dyDescent="0.2">
      <c r="A980" s="198"/>
      <c r="B980" s="198"/>
      <c r="C980" s="198"/>
      <c r="D980" s="198"/>
      <c r="E980" s="198"/>
      <c r="F980" s="198"/>
      <c r="G980" s="198"/>
      <c r="H980" s="198"/>
      <c r="I980" s="198"/>
      <c r="J980" s="198"/>
      <c r="K980" s="198"/>
      <c r="L980" s="198"/>
      <c r="M980" s="198"/>
      <c r="N980" s="151"/>
      <c r="O980" s="198"/>
      <c r="P980" s="203"/>
    </row>
    <row r="981" spans="1:16" customFormat="1" hidden="1" x14ac:dyDescent="0.2">
      <c r="A981" s="198"/>
      <c r="B981" s="198"/>
      <c r="C981" s="198"/>
      <c r="D981" s="198"/>
      <c r="E981" s="198"/>
      <c r="F981" s="198"/>
      <c r="G981" s="198"/>
      <c r="H981" s="198"/>
      <c r="I981" s="198"/>
      <c r="J981" s="198"/>
      <c r="K981" s="198"/>
      <c r="L981" s="198"/>
      <c r="M981" s="198"/>
      <c r="N981" s="151"/>
      <c r="O981" s="198"/>
      <c r="P981" s="203"/>
    </row>
    <row r="982" spans="1:16" customFormat="1" hidden="1" x14ac:dyDescent="0.2">
      <c r="A982" s="198"/>
      <c r="B982" s="198"/>
      <c r="C982" s="198"/>
      <c r="D982" s="198"/>
      <c r="E982" s="198"/>
      <c r="F982" s="198"/>
      <c r="G982" s="198"/>
      <c r="H982" s="198"/>
      <c r="I982" s="198"/>
      <c r="J982" s="198"/>
      <c r="K982" s="198"/>
      <c r="L982" s="198"/>
      <c r="M982" s="198"/>
      <c r="N982" s="151"/>
      <c r="O982" s="198"/>
      <c r="P982" s="203"/>
    </row>
    <row r="983" spans="1:16" customFormat="1" hidden="1" x14ac:dyDescent="0.2">
      <c r="A983" s="198"/>
      <c r="B983" s="198"/>
      <c r="C983" s="198"/>
      <c r="D983" s="198"/>
      <c r="E983" s="198"/>
      <c r="F983" s="198"/>
      <c r="G983" s="198"/>
      <c r="H983" s="198"/>
      <c r="I983" s="198"/>
      <c r="J983" s="198"/>
      <c r="K983" s="198"/>
      <c r="L983" s="198"/>
      <c r="M983" s="198"/>
      <c r="N983" s="151"/>
      <c r="O983" s="198"/>
      <c r="P983" s="203"/>
    </row>
    <row r="984" spans="1:16" customFormat="1" hidden="1" x14ac:dyDescent="0.2">
      <c r="A984" s="198"/>
      <c r="B984" s="198"/>
      <c r="C984" s="198"/>
      <c r="D984" s="198"/>
      <c r="E984" s="198"/>
      <c r="F984" s="198"/>
      <c r="G984" s="198"/>
      <c r="H984" s="198"/>
      <c r="I984" s="198"/>
      <c r="J984" s="198"/>
      <c r="K984" s="198"/>
      <c r="L984" s="198"/>
      <c r="M984" s="198"/>
      <c r="N984" s="151"/>
      <c r="O984" s="198"/>
      <c r="P984" s="203"/>
    </row>
    <row r="985" spans="1:16" customFormat="1" hidden="1" x14ac:dyDescent="0.2">
      <c r="A985" s="198"/>
      <c r="B985" s="198"/>
      <c r="C985" s="198"/>
      <c r="D985" s="198"/>
      <c r="E985" s="198"/>
      <c r="F985" s="198"/>
      <c r="G985" s="198"/>
      <c r="H985" s="198"/>
      <c r="I985" s="198"/>
      <c r="J985" s="198"/>
      <c r="K985" s="198"/>
      <c r="L985" s="198"/>
      <c r="M985" s="198"/>
      <c r="N985" s="151"/>
      <c r="O985" s="198"/>
      <c r="P985" s="203"/>
    </row>
    <row r="986" spans="1:16" customFormat="1" hidden="1" x14ac:dyDescent="0.2">
      <c r="A986" s="198"/>
      <c r="B986" s="198"/>
      <c r="C986" s="198"/>
      <c r="D986" s="198"/>
      <c r="E986" s="198"/>
      <c r="F986" s="198"/>
      <c r="G986" s="198"/>
      <c r="H986" s="198"/>
      <c r="I986" s="198"/>
      <c r="J986" s="198"/>
      <c r="K986" s="198"/>
      <c r="L986" s="198"/>
      <c r="M986" s="198"/>
      <c r="N986" s="151"/>
      <c r="O986" s="198"/>
      <c r="P986" s="203"/>
    </row>
    <row r="987" spans="1:16" customFormat="1" hidden="1" x14ac:dyDescent="0.2">
      <c r="A987" s="198"/>
      <c r="B987" s="198"/>
      <c r="C987" s="198"/>
      <c r="D987" s="198"/>
      <c r="E987" s="198"/>
      <c r="F987" s="198"/>
      <c r="G987" s="198"/>
      <c r="H987" s="198"/>
      <c r="I987" s="198"/>
      <c r="J987" s="198"/>
      <c r="K987" s="198"/>
      <c r="L987" s="198"/>
      <c r="M987" s="198"/>
      <c r="N987" s="151"/>
      <c r="O987" s="198"/>
      <c r="P987" s="203"/>
    </row>
    <row r="988" spans="1:16" customFormat="1" hidden="1" x14ac:dyDescent="0.2">
      <c r="A988" s="198"/>
      <c r="B988" s="198"/>
      <c r="C988" s="198"/>
      <c r="D988" s="198"/>
      <c r="E988" s="198"/>
      <c r="F988" s="198"/>
      <c r="G988" s="198"/>
      <c r="H988" s="198"/>
      <c r="I988" s="198"/>
      <c r="J988" s="198"/>
      <c r="K988" s="198"/>
      <c r="L988" s="198"/>
      <c r="M988" s="198"/>
      <c r="N988" s="151"/>
      <c r="O988" s="198"/>
      <c r="P988" s="203"/>
    </row>
    <row r="989" spans="1:16" customFormat="1" hidden="1" x14ac:dyDescent="0.2">
      <c r="A989" s="198"/>
      <c r="B989" s="198"/>
      <c r="C989" s="198"/>
      <c r="D989" s="198"/>
      <c r="E989" s="198"/>
      <c r="F989" s="198"/>
      <c r="G989" s="198"/>
      <c r="H989" s="198"/>
      <c r="I989" s="198"/>
      <c r="J989" s="198"/>
      <c r="K989" s="198"/>
      <c r="L989" s="198"/>
      <c r="M989" s="198"/>
      <c r="N989" s="151"/>
      <c r="O989" s="198"/>
      <c r="P989" s="203"/>
    </row>
    <row r="990" spans="1:16" customFormat="1" hidden="1" x14ac:dyDescent="0.2">
      <c r="A990" s="198"/>
      <c r="B990" s="198"/>
      <c r="C990" s="198"/>
      <c r="D990" s="198"/>
      <c r="E990" s="198"/>
      <c r="F990" s="198"/>
      <c r="G990" s="198"/>
      <c r="H990" s="198"/>
      <c r="I990" s="198"/>
      <c r="J990" s="198"/>
      <c r="K990" s="198"/>
      <c r="L990" s="198"/>
      <c r="M990" s="198"/>
      <c r="N990" s="151"/>
      <c r="O990" s="198"/>
      <c r="P990" s="203"/>
    </row>
    <row r="991" spans="1:16" customFormat="1" hidden="1" x14ac:dyDescent="0.2">
      <c r="A991" s="198"/>
      <c r="B991" s="198"/>
      <c r="C991" s="198"/>
      <c r="D991" s="198"/>
      <c r="E991" s="198"/>
      <c r="F991" s="198"/>
      <c r="G991" s="198"/>
      <c r="H991" s="198"/>
      <c r="I991" s="198"/>
      <c r="J991" s="198"/>
      <c r="K991" s="198"/>
      <c r="L991" s="198"/>
      <c r="M991" s="198"/>
      <c r="N991" s="151"/>
      <c r="O991" s="198"/>
      <c r="P991" s="203"/>
    </row>
    <row r="992" spans="1:16" customFormat="1" hidden="1" x14ac:dyDescent="0.2">
      <c r="A992" s="198"/>
      <c r="B992" s="198"/>
      <c r="C992" s="198"/>
      <c r="D992" s="198"/>
      <c r="E992" s="198"/>
      <c r="F992" s="198"/>
      <c r="G992" s="198"/>
      <c r="H992" s="198"/>
      <c r="I992" s="198"/>
      <c r="J992" s="198"/>
      <c r="K992" s="198"/>
      <c r="L992" s="198"/>
      <c r="M992" s="198"/>
      <c r="N992" s="151"/>
      <c r="O992" s="198"/>
      <c r="P992" s="203"/>
    </row>
    <row r="993" spans="1:16" customFormat="1" hidden="1" x14ac:dyDescent="0.2">
      <c r="A993" s="198"/>
      <c r="B993" s="198"/>
      <c r="C993" s="198"/>
      <c r="D993" s="198"/>
      <c r="E993" s="198"/>
      <c r="F993" s="198"/>
      <c r="G993" s="198"/>
      <c r="H993" s="198"/>
      <c r="I993" s="198"/>
      <c r="J993" s="198"/>
      <c r="K993" s="198"/>
      <c r="L993" s="198"/>
      <c r="M993" s="198"/>
      <c r="N993" s="151"/>
      <c r="O993" s="198"/>
      <c r="P993" s="203"/>
    </row>
    <row r="994" spans="1:16" customFormat="1" hidden="1" x14ac:dyDescent="0.2">
      <c r="A994" s="198"/>
      <c r="B994" s="198"/>
      <c r="C994" s="198"/>
      <c r="D994" s="198"/>
      <c r="E994" s="198"/>
      <c r="F994" s="198"/>
      <c r="G994" s="198"/>
      <c r="H994" s="198"/>
      <c r="I994" s="198"/>
      <c r="J994" s="198"/>
      <c r="K994" s="198"/>
      <c r="L994" s="198"/>
      <c r="M994" s="198"/>
      <c r="N994" s="151"/>
      <c r="O994" s="198"/>
      <c r="P994" s="203"/>
    </row>
    <row r="995" spans="1:16" customFormat="1" hidden="1" x14ac:dyDescent="0.2">
      <c r="A995" s="198"/>
      <c r="B995" s="198"/>
      <c r="C995" s="198"/>
      <c r="D995" s="198"/>
      <c r="E995" s="198"/>
      <c r="F995" s="198"/>
      <c r="G995" s="198"/>
      <c r="H995" s="198"/>
      <c r="I995" s="198"/>
      <c r="J995" s="198"/>
      <c r="K995" s="198"/>
      <c r="L995" s="198"/>
      <c r="M995" s="198"/>
      <c r="N995" s="151"/>
      <c r="O995" s="198"/>
      <c r="P995" s="203"/>
    </row>
    <row r="996" spans="1:16" customFormat="1" hidden="1" x14ac:dyDescent="0.2">
      <c r="A996" s="198"/>
      <c r="B996" s="198"/>
      <c r="C996" s="198"/>
      <c r="D996" s="198"/>
      <c r="E996" s="198"/>
      <c r="F996" s="198"/>
      <c r="G996" s="198"/>
      <c r="H996" s="198"/>
      <c r="I996" s="198"/>
      <c r="J996" s="198"/>
      <c r="K996" s="198"/>
      <c r="L996" s="198"/>
      <c r="M996" s="198"/>
      <c r="N996" s="151"/>
      <c r="O996" s="198"/>
      <c r="P996" s="203"/>
    </row>
    <row r="997" spans="1:16" customFormat="1" hidden="1" x14ac:dyDescent="0.2">
      <c r="A997" s="198"/>
      <c r="B997" s="198"/>
      <c r="C997" s="198"/>
      <c r="D997" s="198"/>
      <c r="E997" s="198"/>
      <c r="F997" s="198"/>
      <c r="G997" s="198"/>
      <c r="H997" s="198"/>
      <c r="I997" s="198"/>
      <c r="J997" s="198"/>
      <c r="K997" s="198"/>
      <c r="L997" s="198"/>
      <c r="M997" s="198"/>
      <c r="N997" s="151"/>
      <c r="O997" s="198"/>
      <c r="P997" s="203"/>
    </row>
    <row r="998" spans="1:16" customFormat="1" hidden="1" x14ac:dyDescent="0.2">
      <c r="A998" s="198"/>
      <c r="B998" s="198"/>
      <c r="C998" s="198"/>
      <c r="D998" s="198"/>
      <c r="E998" s="198"/>
      <c r="F998" s="198"/>
      <c r="G998" s="198"/>
      <c r="H998" s="198"/>
      <c r="I998" s="198"/>
      <c r="J998" s="198"/>
      <c r="K998" s="198"/>
      <c r="L998" s="198"/>
      <c r="M998" s="198"/>
      <c r="N998" s="151"/>
      <c r="O998" s="198"/>
      <c r="P998" s="203"/>
    </row>
    <row r="999" spans="1:16" customFormat="1" hidden="1" x14ac:dyDescent="0.2">
      <c r="A999" s="198"/>
      <c r="B999" s="198"/>
      <c r="C999" s="198"/>
      <c r="D999" s="198"/>
      <c r="E999" s="198"/>
      <c r="F999" s="198"/>
      <c r="G999" s="198"/>
      <c r="H999" s="198"/>
      <c r="I999" s="198"/>
      <c r="J999" s="198"/>
      <c r="K999" s="198"/>
      <c r="L999" s="198"/>
      <c r="M999" s="198"/>
      <c r="N999" s="151"/>
      <c r="O999" s="198"/>
      <c r="P999" s="203"/>
    </row>
    <row r="1000" spans="1:16" customFormat="1" hidden="1" x14ac:dyDescent="0.2">
      <c r="A1000" s="198"/>
      <c r="B1000" s="198"/>
      <c r="C1000" s="198"/>
      <c r="D1000" s="198"/>
      <c r="E1000" s="198"/>
      <c r="F1000" s="198"/>
      <c r="G1000" s="198"/>
      <c r="H1000" s="198"/>
      <c r="I1000" s="198"/>
      <c r="J1000" s="198"/>
      <c r="K1000" s="198"/>
      <c r="L1000" s="198"/>
      <c r="M1000" s="198"/>
      <c r="N1000" s="151"/>
      <c r="O1000" s="198"/>
      <c r="P1000" s="203"/>
    </row>
    <row r="1001" spans="1:16" customFormat="1" hidden="1" x14ac:dyDescent="0.2">
      <c r="A1001" s="198"/>
      <c r="B1001" s="198"/>
      <c r="C1001" s="198"/>
      <c r="D1001" s="198"/>
      <c r="E1001" s="198"/>
      <c r="F1001" s="198"/>
      <c r="G1001" s="198"/>
      <c r="H1001" s="198"/>
      <c r="I1001" s="198"/>
      <c r="J1001" s="198"/>
      <c r="K1001" s="198"/>
      <c r="L1001" s="198"/>
      <c r="M1001" s="198"/>
      <c r="N1001" s="151"/>
      <c r="O1001" s="198"/>
      <c r="P1001" s="203"/>
    </row>
    <row r="1002" spans="1:16" customFormat="1" hidden="1" x14ac:dyDescent="0.2">
      <c r="A1002" s="198"/>
      <c r="B1002" s="198"/>
      <c r="C1002" s="198"/>
      <c r="D1002" s="198"/>
      <c r="E1002" s="198"/>
      <c r="F1002" s="198"/>
      <c r="G1002" s="198"/>
      <c r="H1002" s="198"/>
      <c r="I1002" s="198"/>
      <c r="J1002" s="198"/>
      <c r="K1002" s="198"/>
      <c r="L1002" s="198"/>
      <c r="M1002" s="198"/>
      <c r="N1002" s="151"/>
      <c r="O1002" s="198"/>
      <c r="P1002" s="203"/>
    </row>
    <row r="1003" spans="1:16" customFormat="1" hidden="1" x14ac:dyDescent="0.2">
      <c r="A1003" s="198"/>
      <c r="B1003" s="198"/>
      <c r="C1003" s="198"/>
      <c r="D1003" s="198"/>
      <c r="E1003" s="198"/>
      <c r="F1003" s="198"/>
      <c r="G1003" s="198"/>
      <c r="H1003" s="198"/>
      <c r="I1003" s="198"/>
      <c r="J1003" s="198"/>
      <c r="K1003" s="198"/>
      <c r="L1003" s="198"/>
      <c r="M1003" s="198"/>
      <c r="N1003" s="151"/>
      <c r="O1003" s="198"/>
      <c r="P1003" s="203"/>
    </row>
    <row r="1004" spans="1:16" customFormat="1" hidden="1" x14ac:dyDescent="0.2">
      <c r="A1004" s="198"/>
      <c r="B1004" s="198"/>
      <c r="C1004" s="198"/>
      <c r="D1004" s="198"/>
      <c r="E1004" s="198"/>
      <c r="F1004" s="198"/>
      <c r="G1004" s="198"/>
      <c r="H1004" s="198"/>
      <c r="I1004" s="198"/>
      <c r="J1004" s="198"/>
      <c r="K1004" s="198"/>
      <c r="L1004" s="198"/>
      <c r="M1004" s="198"/>
      <c r="N1004" s="151"/>
      <c r="O1004" s="198"/>
      <c r="P1004" s="203"/>
    </row>
    <row r="1005" spans="1:16" customFormat="1" hidden="1" x14ac:dyDescent="0.2">
      <c r="A1005" s="198"/>
      <c r="B1005" s="198"/>
      <c r="C1005" s="198"/>
      <c r="D1005" s="198"/>
      <c r="E1005" s="198"/>
      <c r="F1005" s="198"/>
      <c r="G1005" s="198"/>
      <c r="H1005" s="198"/>
      <c r="I1005" s="198"/>
      <c r="J1005" s="198"/>
      <c r="K1005" s="198"/>
      <c r="L1005" s="198"/>
      <c r="M1005" s="198"/>
      <c r="N1005" s="151"/>
      <c r="O1005" s="198"/>
      <c r="P1005" s="203"/>
    </row>
    <row r="1006" spans="1:16" customFormat="1" hidden="1" x14ac:dyDescent="0.2">
      <c r="A1006" s="198"/>
      <c r="B1006" s="198"/>
      <c r="C1006" s="198"/>
      <c r="D1006" s="198"/>
      <c r="E1006" s="198"/>
      <c r="F1006" s="198"/>
      <c r="G1006" s="198"/>
      <c r="H1006" s="198"/>
      <c r="I1006" s="198"/>
      <c r="J1006" s="198"/>
      <c r="K1006" s="198"/>
      <c r="L1006" s="198"/>
      <c r="M1006" s="198"/>
      <c r="N1006" s="151"/>
      <c r="O1006" s="198"/>
      <c r="P1006" s="203"/>
    </row>
    <row r="1007" spans="1:16" customFormat="1" hidden="1" x14ac:dyDescent="0.2">
      <c r="A1007" s="198"/>
      <c r="B1007" s="198"/>
      <c r="C1007" s="198"/>
      <c r="D1007" s="198"/>
      <c r="E1007" s="198"/>
      <c r="F1007" s="198"/>
      <c r="G1007" s="198"/>
      <c r="H1007" s="198"/>
      <c r="I1007" s="198"/>
      <c r="J1007" s="198"/>
      <c r="K1007" s="198"/>
      <c r="L1007" s="198"/>
      <c r="M1007" s="198"/>
      <c r="N1007" s="151"/>
      <c r="O1007" s="198"/>
      <c r="P1007" s="203"/>
    </row>
    <row r="1008" spans="1:16" customFormat="1" hidden="1" x14ac:dyDescent="0.2">
      <c r="A1008" s="198"/>
      <c r="B1008" s="198"/>
      <c r="C1008" s="198"/>
      <c r="D1008" s="198"/>
      <c r="E1008" s="198"/>
      <c r="F1008" s="198"/>
      <c r="G1008" s="198"/>
      <c r="H1008" s="198"/>
      <c r="I1008" s="198"/>
      <c r="J1008" s="198"/>
      <c r="K1008" s="198"/>
      <c r="L1008" s="198"/>
      <c r="M1008" s="198"/>
      <c r="N1008" s="151"/>
      <c r="O1008" s="198"/>
      <c r="P1008" s="203"/>
    </row>
    <row r="1009" spans="1:16" customFormat="1" hidden="1" x14ac:dyDescent="0.2">
      <c r="A1009" s="198"/>
      <c r="B1009" s="198"/>
      <c r="C1009" s="198"/>
      <c r="D1009" s="198"/>
      <c r="E1009" s="198"/>
      <c r="F1009" s="198"/>
      <c r="G1009" s="198"/>
      <c r="H1009" s="198"/>
      <c r="I1009" s="198"/>
      <c r="J1009" s="198"/>
      <c r="K1009" s="198"/>
      <c r="L1009" s="198"/>
      <c r="M1009" s="198"/>
      <c r="N1009" s="151"/>
      <c r="O1009" s="198"/>
      <c r="P1009" s="203"/>
    </row>
    <row r="1010" spans="1:16" customFormat="1" hidden="1" x14ac:dyDescent="0.2">
      <c r="A1010" s="198"/>
      <c r="B1010" s="198"/>
      <c r="C1010" s="198"/>
      <c r="D1010" s="198"/>
      <c r="E1010" s="198"/>
      <c r="F1010" s="198"/>
      <c r="G1010" s="198"/>
      <c r="H1010" s="198"/>
      <c r="I1010" s="198"/>
      <c r="J1010" s="198"/>
      <c r="K1010" s="198"/>
      <c r="L1010" s="198"/>
      <c r="M1010" s="198"/>
      <c r="N1010" s="151"/>
      <c r="O1010" s="198"/>
      <c r="P1010" s="203"/>
    </row>
    <row r="1011" spans="1:16" customFormat="1" hidden="1" x14ac:dyDescent="0.2">
      <c r="A1011" s="198"/>
      <c r="B1011" s="198"/>
      <c r="C1011" s="198"/>
      <c r="D1011" s="198"/>
      <c r="E1011" s="198"/>
      <c r="F1011" s="198"/>
      <c r="G1011" s="198"/>
      <c r="H1011" s="198"/>
      <c r="I1011" s="198"/>
      <c r="J1011" s="198"/>
      <c r="K1011" s="198"/>
      <c r="L1011" s="198"/>
      <c r="M1011" s="198"/>
      <c r="N1011" s="151"/>
      <c r="O1011" s="198"/>
      <c r="P1011" s="203"/>
    </row>
    <row r="1012" spans="1:16" customFormat="1" hidden="1" x14ac:dyDescent="0.2">
      <c r="A1012" s="198"/>
      <c r="B1012" s="198"/>
      <c r="C1012" s="198"/>
      <c r="D1012" s="198"/>
      <c r="E1012" s="198"/>
      <c r="F1012" s="198"/>
      <c r="G1012" s="198"/>
      <c r="H1012" s="198"/>
      <c r="I1012" s="198"/>
      <c r="J1012" s="198"/>
      <c r="K1012" s="198"/>
      <c r="L1012" s="198"/>
      <c r="M1012" s="198"/>
      <c r="N1012" s="151"/>
      <c r="O1012" s="198"/>
      <c r="P1012" s="203"/>
    </row>
    <row r="1013" spans="1:16" customFormat="1" hidden="1" x14ac:dyDescent="0.2">
      <c r="A1013" s="198"/>
      <c r="B1013" s="198"/>
      <c r="C1013" s="198"/>
      <c r="D1013" s="198"/>
      <c r="E1013" s="198"/>
      <c r="F1013" s="198"/>
      <c r="G1013" s="198"/>
      <c r="H1013" s="198"/>
      <c r="I1013" s="198"/>
      <c r="J1013" s="198"/>
      <c r="K1013" s="198"/>
      <c r="L1013" s="198"/>
      <c r="M1013" s="198"/>
      <c r="N1013" s="151"/>
      <c r="O1013" s="198"/>
      <c r="P1013" s="203"/>
    </row>
    <row r="1014" spans="1:16" customFormat="1" hidden="1" x14ac:dyDescent="0.2">
      <c r="A1014" s="198"/>
      <c r="B1014" s="198"/>
      <c r="C1014" s="198"/>
      <c r="D1014" s="198"/>
      <c r="E1014" s="198"/>
      <c r="F1014" s="198"/>
      <c r="G1014" s="198"/>
      <c r="H1014" s="198"/>
      <c r="I1014" s="198"/>
      <c r="J1014" s="198"/>
      <c r="K1014" s="198"/>
      <c r="L1014" s="198"/>
      <c r="M1014" s="198"/>
      <c r="N1014" s="151"/>
      <c r="O1014" s="198"/>
      <c r="P1014" s="203"/>
    </row>
    <row r="1015" spans="1:16" customFormat="1" hidden="1" x14ac:dyDescent="0.2">
      <c r="A1015" s="198"/>
      <c r="B1015" s="198"/>
      <c r="C1015" s="198"/>
      <c r="D1015" s="198"/>
      <c r="E1015" s="198"/>
      <c r="F1015" s="198"/>
      <c r="G1015" s="198"/>
      <c r="H1015" s="198"/>
      <c r="I1015" s="198"/>
      <c r="J1015" s="198"/>
      <c r="K1015" s="198"/>
      <c r="L1015" s="198"/>
      <c r="M1015" s="198"/>
      <c r="N1015" s="151"/>
      <c r="O1015" s="198"/>
      <c r="P1015" s="203"/>
    </row>
    <row r="1016" spans="1:16" customFormat="1" hidden="1" x14ac:dyDescent="0.2">
      <c r="A1016" s="198"/>
      <c r="B1016" s="198"/>
      <c r="C1016" s="198"/>
      <c r="D1016" s="198"/>
      <c r="E1016" s="198"/>
      <c r="F1016" s="198"/>
      <c r="G1016" s="198"/>
      <c r="H1016" s="198"/>
      <c r="I1016" s="198"/>
      <c r="J1016" s="198"/>
      <c r="K1016" s="198"/>
      <c r="L1016" s="198"/>
      <c r="M1016" s="198"/>
      <c r="N1016" s="151"/>
      <c r="O1016" s="198"/>
      <c r="P1016" s="203"/>
    </row>
    <row r="1017" spans="1:16" customFormat="1" hidden="1" x14ac:dyDescent="0.2">
      <c r="A1017" s="198"/>
      <c r="B1017" s="198"/>
      <c r="C1017" s="198"/>
      <c r="D1017" s="198"/>
      <c r="E1017" s="198"/>
      <c r="F1017" s="198"/>
      <c r="G1017" s="198"/>
      <c r="H1017" s="198"/>
      <c r="I1017" s="198"/>
      <c r="J1017" s="198"/>
      <c r="K1017" s="198"/>
      <c r="L1017" s="198"/>
      <c r="M1017" s="198"/>
      <c r="N1017" s="151"/>
      <c r="O1017" s="198"/>
      <c r="P1017" s="203"/>
    </row>
    <row r="1018" spans="1:16" customFormat="1" hidden="1" x14ac:dyDescent="0.2">
      <c r="A1018" s="198"/>
      <c r="B1018" s="198"/>
      <c r="C1018" s="198"/>
      <c r="D1018" s="198"/>
      <c r="E1018" s="198"/>
      <c r="F1018" s="198"/>
      <c r="G1018" s="198"/>
      <c r="H1018" s="198"/>
      <c r="I1018" s="198"/>
      <c r="J1018" s="198"/>
      <c r="K1018" s="198"/>
      <c r="L1018" s="198"/>
      <c r="M1018" s="198"/>
      <c r="N1018" s="151"/>
      <c r="O1018" s="198"/>
      <c r="P1018" s="203"/>
    </row>
    <row r="1019" spans="1:16" customFormat="1" hidden="1" x14ac:dyDescent="0.2">
      <c r="A1019" s="198"/>
      <c r="B1019" s="198"/>
      <c r="C1019" s="198"/>
      <c r="D1019" s="198"/>
      <c r="E1019" s="198"/>
      <c r="F1019" s="198"/>
      <c r="G1019" s="198"/>
      <c r="H1019" s="198"/>
      <c r="I1019" s="198"/>
      <c r="J1019" s="198"/>
      <c r="K1019" s="198"/>
      <c r="L1019" s="198"/>
      <c r="M1019" s="198"/>
      <c r="N1019" s="151"/>
      <c r="O1019" s="198"/>
      <c r="P1019" s="203"/>
    </row>
    <row r="1020" spans="1:16" customFormat="1" hidden="1" x14ac:dyDescent="0.2">
      <c r="A1020" s="198"/>
      <c r="B1020" s="198"/>
      <c r="C1020" s="198"/>
      <c r="D1020" s="198"/>
      <c r="E1020" s="198"/>
      <c r="F1020" s="198"/>
      <c r="G1020" s="198"/>
      <c r="H1020" s="198"/>
      <c r="I1020" s="198"/>
      <c r="J1020" s="198"/>
      <c r="K1020" s="198"/>
      <c r="L1020" s="198"/>
      <c r="M1020" s="198"/>
      <c r="N1020" s="151"/>
      <c r="O1020" s="198"/>
      <c r="P1020" s="203"/>
    </row>
    <row r="1021" spans="1:16" customFormat="1" hidden="1" x14ac:dyDescent="0.2">
      <c r="A1021" s="198"/>
      <c r="B1021" s="198"/>
      <c r="C1021" s="198"/>
      <c r="D1021" s="198"/>
      <c r="E1021" s="198"/>
      <c r="F1021" s="198"/>
      <c r="G1021" s="198"/>
      <c r="H1021" s="198"/>
      <c r="I1021" s="198"/>
      <c r="J1021" s="198"/>
      <c r="K1021" s="198"/>
      <c r="L1021" s="198"/>
      <c r="M1021" s="198"/>
      <c r="N1021" s="151"/>
      <c r="O1021" s="198"/>
      <c r="P1021" s="203"/>
    </row>
    <row r="1022" spans="1:16" customFormat="1" hidden="1" x14ac:dyDescent="0.2">
      <c r="A1022" s="198"/>
      <c r="B1022" s="198"/>
      <c r="C1022" s="198"/>
      <c r="D1022" s="198"/>
      <c r="E1022" s="198"/>
      <c r="F1022" s="198"/>
      <c r="G1022" s="198"/>
      <c r="H1022" s="198"/>
      <c r="I1022" s="198"/>
      <c r="J1022" s="198"/>
      <c r="K1022" s="198"/>
      <c r="L1022" s="198"/>
      <c r="M1022" s="198"/>
      <c r="N1022" s="151"/>
      <c r="O1022" s="198"/>
      <c r="P1022" s="203"/>
    </row>
    <row r="1023" spans="1:16" customFormat="1" hidden="1" x14ac:dyDescent="0.2">
      <c r="A1023" s="198"/>
      <c r="B1023" s="198"/>
      <c r="C1023" s="198"/>
      <c r="D1023" s="198"/>
      <c r="E1023" s="198"/>
      <c r="F1023" s="198"/>
      <c r="G1023" s="198"/>
      <c r="H1023" s="198"/>
      <c r="I1023" s="198"/>
      <c r="J1023" s="198"/>
      <c r="K1023" s="198"/>
      <c r="L1023" s="198"/>
      <c r="M1023" s="198"/>
      <c r="N1023" s="151"/>
      <c r="O1023" s="198"/>
      <c r="P1023" s="203"/>
    </row>
    <row r="1024" spans="1:16" customFormat="1" hidden="1" x14ac:dyDescent="0.2">
      <c r="A1024" s="198"/>
      <c r="B1024" s="198"/>
      <c r="C1024" s="198"/>
      <c r="D1024" s="198"/>
      <c r="E1024" s="198"/>
      <c r="F1024" s="198"/>
      <c r="G1024" s="198"/>
      <c r="H1024" s="198"/>
      <c r="I1024" s="198"/>
      <c r="J1024" s="198"/>
      <c r="K1024" s="198"/>
      <c r="L1024" s="198"/>
      <c r="M1024" s="198"/>
      <c r="N1024" s="151"/>
      <c r="O1024" s="198"/>
      <c r="P1024" s="203"/>
    </row>
    <row r="1025" spans="1:16" customFormat="1" hidden="1" x14ac:dyDescent="0.2">
      <c r="A1025" s="198"/>
      <c r="B1025" s="198"/>
      <c r="C1025" s="198"/>
      <c r="D1025" s="198"/>
      <c r="E1025" s="198"/>
      <c r="F1025" s="198"/>
      <c r="G1025" s="198"/>
      <c r="H1025" s="198"/>
      <c r="I1025" s="198"/>
      <c r="J1025" s="198"/>
      <c r="K1025" s="198"/>
      <c r="L1025" s="198"/>
      <c r="M1025" s="198"/>
      <c r="N1025" s="151"/>
      <c r="O1025" s="198"/>
      <c r="P1025" s="203"/>
    </row>
    <row r="1026" spans="1:16" customFormat="1" hidden="1" x14ac:dyDescent="0.2">
      <c r="A1026" s="198"/>
      <c r="B1026" s="198"/>
      <c r="C1026" s="198"/>
      <c r="D1026" s="198"/>
      <c r="E1026" s="198"/>
      <c r="F1026" s="198"/>
      <c r="G1026" s="198"/>
      <c r="H1026" s="198"/>
      <c r="I1026" s="198"/>
      <c r="J1026" s="198"/>
      <c r="K1026" s="198"/>
      <c r="L1026" s="198"/>
      <c r="M1026" s="198"/>
      <c r="N1026" s="151"/>
      <c r="O1026" s="198"/>
      <c r="P1026" s="203"/>
    </row>
    <row r="1027" spans="1:16" customFormat="1" hidden="1" x14ac:dyDescent="0.2">
      <c r="A1027" s="198"/>
      <c r="B1027" s="198"/>
      <c r="C1027" s="198"/>
      <c r="D1027" s="198"/>
      <c r="E1027" s="198"/>
      <c r="F1027" s="198"/>
      <c r="G1027" s="198"/>
      <c r="H1027" s="198"/>
      <c r="I1027" s="198"/>
      <c r="J1027" s="198"/>
      <c r="K1027" s="198"/>
      <c r="L1027" s="198"/>
      <c r="M1027" s="198"/>
      <c r="N1027" s="151"/>
      <c r="O1027" s="198"/>
      <c r="P1027" s="203"/>
    </row>
    <row r="1028" spans="1:16" customFormat="1" hidden="1" x14ac:dyDescent="0.2">
      <c r="A1028" s="198"/>
      <c r="B1028" s="198"/>
      <c r="C1028" s="198"/>
      <c r="D1028" s="198"/>
      <c r="E1028" s="198"/>
      <c r="F1028" s="198"/>
      <c r="G1028" s="198"/>
      <c r="H1028" s="198"/>
      <c r="I1028" s="198"/>
      <c r="J1028" s="198"/>
      <c r="K1028" s="198"/>
      <c r="L1028" s="198"/>
      <c r="M1028" s="198"/>
      <c r="N1028" s="151"/>
      <c r="O1028" s="198"/>
      <c r="P1028" s="203"/>
    </row>
    <row r="1029" spans="1:16" customFormat="1" hidden="1" x14ac:dyDescent="0.2">
      <c r="A1029" s="198"/>
      <c r="B1029" s="198"/>
      <c r="C1029" s="198"/>
      <c r="D1029" s="198"/>
      <c r="E1029" s="198"/>
      <c r="F1029" s="198"/>
      <c r="G1029" s="198"/>
      <c r="H1029" s="198"/>
      <c r="I1029" s="198"/>
      <c r="J1029" s="198"/>
      <c r="K1029" s="198"/>
      <c r="L1029" s="198"/>
      <c r="M1029" s="198"/>
      <c r="N1029" s="151"/>
      <c r="O1029" s="198"/>
      <c r="P1029" s="203"/>
    </row>
    <row r="1030" spans="1:16" customFormat="1" hidden="1" x14ac:dyDescent="0.2">
      <c r="A1030" s="198"/>
      <c r="B1030" s="198"/>
      <c r="C1030" s="198"/>
      <c r="D1030" s="198"/>
      <c r="E1030" s="198"/>
      <c r="F1030" s="198"/>
      <c r="G1030" s="198"/>
      <c r="H1030" s="198"/>
      <c r="I1030" s="198"/>
      <c r="J1030" s="198"/>
      <c r="K1030" s="198"/>
      <c r="L1030" s="198"/>
      <c r="M1030" s="198"/>
      <c r="N1030" s="151"/>
      <c r="O1030" s="198"/>
      <c r="P1030" s="203"/>
    </row>
    <row r="1031" spans="1:16" customFormat="1" hidden="1" x14ac:dyDescent="0.2">
      <c r="A1031" s="198"/>
      <c r="B1031" s="198"/>
      <c r="C1031" s="198"/>
      <c r="D1031" s="198"/>
      <c r="E1031" s="198"/>
      <c r="F1031" s="198"/>
      <c r="G1031" s="198"/>
      <c r="H1031" s="198"/>
      <c r="I1031" s="198"/>
      <c r="J1031" s="198"/>
      <c r="K1031" s="198"/>
      <c r="L1031" s="198"/>
      <c r="M1031" s="198"/>
      <c r="N1031" s="151"/>
      <c r="O1031" s="198"/>
      <c r="P1031" s="203"/>
    </row>
    <row r="1032" spans="1:16" customFormat="1" hidden="1" x14ac:dyDescent="0.2">
      <c r="A1032" s="198"/>
      <c r="B1032" s="198"/>
      <c r="C1032" s="198"/>
      <c r="D1032" s="198"/>
      <c r="E1032" s="198"/>
      <c r="F1032" s="198"/>
      <c r="G1032" s="198"/>
      <c r="H1032" s="198"/>
      <c r="I1032" s="198"/>
      <c r="J1032" s="198"/>
      <c r="K1032" s="198"/>
      <c r="L1032" s="198"/>
      <c r="M1032" s="198"/>
      <c r="N1032" s="151"/>
      <c r="O1032" s="198"/>
      <c r="P1032" s="203"/>
    </row>
    <row r="1033" spans="1:16" customFormat="1" hidden="1" x14ac:dyDescent="0.2">
      <c r="A1033" s="198"/>
      <c r="B1033" s="198"/>
      <c r="C1033" s="198"/>
      <c r="D1033" s="198"/>
      <c r="E1033" s="198"/>
      <c r="F1033" s="198"/>
      <c r="G1033" s="198"/>
      <c r="H1033" s="198"/>
      <c r="I1033" s="198"/>
      <c r="J1033" s="198"/>
      <c r="K1033" s="198"/>
      <c r="L1033" s="198"/>
      <c r="M1033" s="198"/>
      <c r="N1033" s="151"/>
      <c r="O1033" s="198"/>
      <c r="P1033" s="203"/>
    </row>
    <row r="1034" spans="1:16" customFormat="1" hidden="1" x14ac:dyDescent="0.2">
      <c r="A1034" s="198"/>
      <c r="B1034" s="198"/>
      <c r="C1034" s="198"/>
      <c r="D1034" s="198"/>
      <c r="E1034" s="198"/>
      <c r="F1034" s="198"/>
      <c r="G1034" s="198"/>
      <c r="H1034" s="198"/>
      <c r="I1034" s="198"/>
      <c r="J1034" s="198"/>
      <c r="K1034" s="198"/>
      <c r="L1034" s="198"/>
      <c r="M1034" s="198"/>
      <c r="N1034" s="151"/>
      <c r="O1034" s="198"/>
      <c r="P1034" s="203"/>
    </row>
    <row r="1035" spans="1:16" customFormat="1" hidden="1" x14ac:dyDescent="0.2">
      <c r="A1035" s="198"/>
      <c r="B1035" s="198"/>
      <c r="C1035" s="198"/>
      <c r="D1035" s="198"/>
      <c r="E1035" s="198"/>
      <c r="F1035" s="198"/>
      <c r="G1035" s="198"/>
      <c r="H1035" s="198"/>
      <c r="I1035" s="198"/>
      <c r="J1035" s="198"/>
      <c r="K1035" s="198"/>
      <c r="L1035" s="198"/>
      <c r="M1035" s="198"/>
      <c r="N1035" s="151"/>
      <c r="O1035" s="198"/>
      <c r="P1035" s="203"/>
    </row>
    <row r="1036" spans="1:16" customFormat="1" hidden="1" x14ac:dyDescent="0.2">
      <c r="A1036" s="198"/>
      <c r="B1036" s="198"/>
      <c r="C1036" s="198"/>
      <c r="D1036" s="198"/>
      <c r="E1036" s="198"/>
      <c r="F1036" s="198"/>
      <c r="G1036" s="198"/>
      <c r="H1036" s="198"/>
      <c r="I1036" s="198"/>
      <c r="J1036" s="198"/>
      <c r="K1036" s="198"/>
      <c r="L1036" s="198"/>
      <c r="M1036" s="198"/>
      <c r="N1036" s="151"/>
      <c r="O1036" s="198"/>
      <c r="P1036" s="203"/>
    </row>
    <row r="1037" spans="1:16" customFormat="1" hidden="1" x14ac:dyDescent="0.2">
      <c r="A1037" s="198"/>
      <c r="B1037" s="198"/>
      <c r="C1037" s="198"/>
      <c r="D1037" s="198"/>
      <c r="E1037" s="198"/>
      <c r="F1037" s="198"/>
      <c r="G1037" s="198"/>
      <c r="H1037" s="198"/>
      <c r="I1037" s="198"/>
      <c r="J1037" s="198"/>
      <c r="K1037" s="198"/>
      <c r="L1037" s="198"/>
      <c r="M1037" s="198"/>
      <c r="N1037" s="151"/>
      <c r="O1037" s="198"/>
      <c r="P1037" s="203"/>
    </row>
    <row r="1038" spans="1:16" customFormat="1" hidden="1" x14ac:dyDescent="0.2">
      <c r="A1038" s="198"/>
      <c r="B1038" s="198"/>
      <c r="C1038" s="198"/>
      <c r="D1038" s="198"/>
      <c r="E1038" s="198"/>
      <c r="F1038" s="198"/>
      <c r="G1038" s="198"/>
      <c r="H1038" s="198"/>
      <c r="I1038" s="198"/>
      <c r="J1038" s="198"/>
      <c r="K1038" s="198"/>
      <c r="L1038" s="198"/>
      <c r="M1038" s="198"/>
      <c r="N1038" s="151"/>
      <c r="O1038" s="198"/>
      <c r="P1038" s="203"/>
    </row>
    <row r="1039" spans="1:16" customFormat="1" hidden="1" x14ac:dyDescent="0.2">
      <c r="A1039" s="198"/>
      <c r="B1039" s="198"/>
      <c r="C1039" s="198"/>
      <c r="D1039" s="198"/>
      <c r="E1039" s="198"/>
      <c r="F1039" s="198"/>
      <c r="G1039" s="198"/>
      <c r="H1039" s="198"/>
      <c r="I1039" s="198"/>
      <c r="J1039" s="198"/>
      <c r="K1039" s="198"/>
      <c r="L1039" s="198"/>
      <c r="M1039" s="198"/>
      <c r="N1039" s="151"/>
      <c r="O1039" s="198"/>
      <c r="P1039" s="203"/>
    </row>
    <row r="1040" spans="1:16" customFormat="1" hidden="1" x14ac:dyDescent="0.2">
      <c r="A1040" s="198"/>
      <c r="B1040" s="198"/>
      <c r="C1040" s="198"/>
      <c r="D1040" s="198"/>
      <c r="E1040" s="198"/>
      <c r="F1040" s="198"/>
      <c r="G1040" s="198"/>
      <c r="H1040" s="198"/>
      <c r="I1040" s="198"/>
      <c r="J1040" s="198"/>
      <c r="K1040" s="198"/>
      <c r="L1040" s="198"/>
      <c r="M1040" s="198"/>
      <c r="N1040" s="151"/>
      <c r="O1040" s="198"/>
      <c r="P1040" s="203"/>
    </row>
    <row r="1041" spans="1:16" customFormat="1" hidden="1" x14ac:dyDescent="0.2">
      <c r="A1041" s="198"/>
      <c r="B1041" s="198"/>
      <c r="C1041" s="198"/>
      <c r="D1041" s="198"/>
      <c r="E1041" s="198"/>
      <c r="F1041" s="198"/>
      <c r="G1041" s="198"/>
      <c r="H1041" s="198"/>
      <c r="I1041" s="198"/>
      <c r="J1041" s="198"/>
      <c r="K1041" s="198"/>
      <c r="L1041" s="198"/>
      <c r="M1041" s="198"/>
      <c r="N1041" s="151"/>
      <c r="O1041" s="198"/>
      <c r="P1041" s="203"/>
    </row>
    <row r="1042" spans="1:16" customFormat="1" hidden="1" x14ac:dyDescent="0.2">
      <c r="A1042" s="198"/>
      <c r="B1042" s="198"/>
      <c r="C1042" s="198"/>
      <c r="D1042" s="198"/>
      <c r="E1042" s="198"/>
      <c r="F1042" s="198"/>
      <c r="G1042" s="198"/>
      <c r="H1042" s="198"/>
      <c r="I1042" s="198"/>
      <c r="J1042" s="198"/>
      <c r="K1042" s="198"/>
      <c r="L1042" s="198"/>
      <c r="M1042" s="198"/>
      <c r="N1042" s="151"/>
      <c r="O1042" s="198"/>
      <c r="P1042" s="203"/>
    </row>
    <row r="1043" spans="1:16" customFormat="1" hidden="1" x14ac:dyDescent="0.2">
      <c r="A1043" s="198"/>
      <c r="B1043" s="198"/>
      <c r="C1043" s="198"/>
      <c r="D1043" s="198"/>
      <c r="E1043" s="198"/>
      <c r="F1043" s="198"/>
      <c r="G1043" s="198"/>
      <c r="H1043" s="198"/>
      <c r="I1043" s="198"/>
      <c r="J1043" s="198"/>
      <c r="K1043" s="198"/>
      <c r="L1043" s="198"/>
      <c r="M1043" s="198"/>
      <c r="N1043" s="151"/>
      <c r="O1043" s="198"/>
      <c r="P1043" s="203"/>
    </row>
    <row r="1044" spans="1:16" customFormat="1" hidden="1" x14ac:dyDescent="0.2">
      <c r="A1044" s="198"/>
      <c r="B1044" s="198"/>
      <c r="C1044" s="198"/>
      <c r="D1044" s="198"/>
      <c r="E1044" s="198"/>
      <c r="F1044" s="198"/>
      <c r="G1044" s="198"/>
      <c r="H1044" s="198"/>
      <c r="I1044" s="198"/>
      <c r="J1044" s="198"/>
      <c r="K1044" s="198"/>
      <c r="L1044" s="198"/>
      <c r="M1044" s="198"/>
      <c r="N1044" s="151"/>
      <c r="O1044" s="198"/>
      <c r="P1044" s="203"/>
    </row>
    <row r="1045" spans="1:16" customFormat="1" hidden="1" x14ac:dyDescent="0.2">
      <c r="A1045" s="198"/>
      <c r="B1045" s="198"/>
      <c r="C1045" s="198"/>
      <c r="D1045" s="198"/>
      <c r="E1045" s="198"/>
      <c r="F1045" s="198"/>
      <c r="G1045" s="198"/>
      <c r="H1045" s="198"/>
      <c r="I1045" s="198"/>
      <c r="J1045" s="198"/>
      <c r="K1045" s="198"/>
      <c r="L1045" s="198"/>
      <c r="M1045" s="198"/>
      <c r="N1045" s="151"/>
      <c r="O1045" s="198"/>
      <c r="P1045" s="203"/>
    </row>
    <row r="1046" spans="1:16" customFormat="1" hidden="1" x14ac:dyDescent="0.2">
      <c r="A1046" s="198"/>
      <c r="B1046" s="198"/>
      <c r="C1046" s="198"/>
      <c r="D1046" s="198"/>
      <c r="E1046" s="198"/>
      <c r="F1046" s="198"/>
      <c r="G1046" s="198"/>
      <c r="H1046" s="198"/>
      <c r="I1046" s="198"/>
      <c r="J1046" s="198"/>
      <c r="K1046" s="198"/>
      <c r="L1046" s="198"/>
      <c r="M1046" s="198"/>
      <c r="N1046" s="151"/>
      <c r="O1046" s="198"/>
      <c r="P1046" s="203"/>
    </row>
    <row r="1047" spans="1:16" customFormat="1" hidden="1" x14ac:dyDescent="0.2">
      <c r="A1047" s="198"/>
      <c r="B1047" s="198"/>
      <c r="C1047" s="198"/>
      <c r="D1047" s="198"/>
      <c r="E1047" s="198"/>
      <c r="F1047" s="198"/>
      <c r="G1047" s="198"/>
      <c r="H1047" s="198"/>
      <c r="I1047" s="198"/>
      <c r="J1047" s="198"/>
      <c r="K1047" s="198"/>
      <c r="L1047" s="198"/>
      <c r="M1047" s="198"/>
      <c r="N1047" s="151"/>
      <c r="O1047" s="198"/>
      <c r="P1047" s="203"/>
    </row>
    <row r="1048" spans="1:16" customFormat="1" hidden="1" x14ac:dyDescent="0.2">
      <c r="A1048" s="198"/>
      <c r="B1048" s="198"/>
      <c r="C1048" s="198"/>
      <c r="D1048" s="198"/>
      <c r="E1048" s="198"/>
      <c r="F1048" s="198"/>
      <c r="G1048" s="198"/>
      <c r="H1048" s="198"/>
      <c r="I1048" s="198"/>
      <c r="J1048" s="198"/>
      <c r="K1048" s="198"/>
      <c r="L1048" s="198"/>
      <c r="M1048" s="198"/>
      <c r="N1048" s="151"/>
      <c r="O1048" s="198"/>
      <c r="P1048" s="203"/>
    </row>
    <row r="1049" spans="1:16" customFormat="1" hidden="1" x14ac:dyDescent="0.2">
      <c r="A1049" s="198"/>
      <c r="B1049" s="198"/>
      <c r="C1049" s="198"/>
      <c r="D1049" s="198"/>
      <c r="E1049" s="198"/>
      <c r="F1049" s="198"/>
      <c r="G1049" s="198"/>
      <c r="H1049" s="198"/>
      <c r="I1049" s="198"/>
      <c r="J1049" s="198"/>
      <c r="K1049" s="198"/>
      <c r="L1049" s="198"/>
      <c r="M1049" s="198"/>
      <c r="N1049" s="151"/>
      <c r="O1049" s="198"/>
      <c r="P1049" s="203"/>
    </row>
    <row r="1050" spans="1:16" customFormat="1" hidden="1" x14ac:dyDescent="0.2">
      <c r="A1050" s="198"/>
      <c r="B1050" s="198"/>
      <c r="C1050" s="198"/>
      <c r="D1050" s="198"/>
      <c r="E1050" s="198"/>
      <c r="F1050" s="198"/>
      <c r="G1050" s="198"/>
      <c r="H1050" s="198"/>
      <c r="I1050" s="198"/>
      <c r="J1050" s="198"/>
      <c r="K1050" s="198"/>
      <c r="L1050" s="198"/>
      <c r="M1050" s="198"/>
      <c r="N1050" s="151"/>
      <c r="O1050" s="198"/>
      <c r="P1050" s="203"/>
    </row>
    <row r="1051" spans="1:16" customFormat="1" hidden="1" x14ac:dyDescent="0.2">
      <c r="A1051" s="198"/>
      <c r="B1051" s="198"/>
      <c r="C1051" s="198"/>
      <c r="D1051" s="198"/>
      <c r="E1051" s="198"/>
      <c r="F1051" s="198"/>
      <c r="G1051" s="198"/>
      <c r="H1051" s="198"/>
      <c r="I1051" s="198"/>
      <c r="J1051" s="198"/>
      <c r="K1051" s="198"/>
      <c r="L1051" s="198"/>
      <c r="M1051" s="198"/>
      <c r="N1051" s="151"/>
      <c r="O1051" s="198"/>
      <c r="P1051" s="203"/>
    </row>
    <row r="1052" spans="1:16" customFormat="1" hidden="1" x14ac:dyDescent="0.2">
      <c r="A1052" s="198"/>
      <c r="B1052" s="198"/>
      <c r="C1052" s="198"/>
      <c r="D1052" s="198"/>
      <c r="E1052" s="198"/>
      <c r="F1052" s="198"/>
      <c r="G1052" s="198"/>
      <c r="H1052" s="198"/>
      <c r="I1052" s="198"/>
      <c r="J1052" s="198"/>
      <c r="K1052" s="198"/>
      <c r="L1052" s="198"/>
      <c r="M1052" s="198"/>
      <c r="N1052" s="151"/>
      <c r="O1052" s="198"/>
      <c r="P1052" s="203"/>
    </row>
    <row r="1053" spans="1:16" customFormat="1" hidden="1" x14ac:dyDescent="0.2">
      <c r="A1053" s="198"/>
      <c r="B1053" s="198"/>
      <c r="C1053" s="198"/>
      <c r="D1053" s="198"/>
      <c r="E1053" s="198"/>
      <c r="F1053" s="198"/>
      <c r="G1053" s="198"/>
      <c r="H1053" s="198"/>
      <c r="I1053" s="198"/>
      <c r="J1053" s="198"/>
      <c r="K1053" s="198"/>
      <c r="L1053" s="198"/>
      <c r="M1053" s="198"/>
      <c r="N1053" s="151"/>
      <c r="O1053" s="198"/>
      <c r="P1053" s="203"/>
    </row>
    <row r="1054" spans="1:16" customFormat="1" hidden="1" x14ac:dyDescent="0.2">
      <c r="A1054" s="198"/>
      <c r="B1054" s="198"/>
      <c r="C1054" s="198"/>
      <c r="D1054" s="198"/>
      <c r="E1054" s="198"/>
      <c r="F1054" s="198"/>
      <c r="G1054" s="198"/>
      <c r="H1054" s="198"/>
      <c r="I1054" s="198"/>
      <c r="J1054" s="198"/>
      <c r="K1054" s="198"/>
      <c r="L1054" s="198"/>
      <c r="M1054" s="198"/>
      <c r="N1054" s="151"/>
      <c r="O1054" s="198"/>
      <c r="P1054" s="203"/>
    </row>
    <row r="1055" spans="1:16" customFormat="1" hidden="1" x14ac:dyDescent="0.2">
      <c r="A1055" s="198"/>
      <c r="B1055" s="198"/>
      <c r="C1055" s="198"/>
      <c r="D1055" s="198"/>
      <c r="E1055" s="198"/>
      <c r="F1055" s="198"/>
      <c r="G1055" s="198"/>
      <c r="H1055" s="198"/>
      <c r="I1055" s="198"/>
      <c r="J1055" s="198"/>
      <c r="K1055" s="198"/>
      <c r="L1055" s="198"/>
      <c r="M1055" s="198"/>
      <c r="N1055" s="151"/>
      <c r="O1055" s="198"/>
      <c r="P1055" s="203"/>
    </row>
    <row r="1056" spans="1:16" customFormat="1" hidden="1" x14ac:dyDescent="0.2"/>
    <row r="1057" spans="1:19" customFormat="1" hidden="1" x14ac:dyDescent="0.2">
      <c r="A1057" s="198"/>
      <c r="C1057" s="198"/>
      <c r="D1057" s="272"/>
      <c r="E1057" s="261"/>
      <c r="F1057" s="198"/>
      <c r="G1057" s="198"/>
      <c r="H1057" s="198"/>
      <c r="I1057" s="198"/>
      <c r="J1057" s="198"/>
      <c r="K1057" s="198"/>
      <c r="L1057" s="198"/>
      <c r="M1057" s="198"/>
      <c r="N1057" s="151"/>
      <c r="O1057" s="198"/>
      <c r="P1057" s="198"/>
      <c r="Q1057" s="198"/>
      <c r="R1057" s="203"/>
      <c r="S1057" s="203"/>
    </row>
    <row r="1058" spans="1:19" hidden="1" x14ac:dyDescent="0.2"/>
    <row r="1059" spans="1:19" hidden="1" x14ac:dyDescent="0.2"/>
    <row r="1060" spans="1:19" hidden="1" x14ac:dyDescent="0.2">
      <c r="A1060"/>
      <c r="B1060" s="198"/>
      <c r="C1060" s="198"/>
      <c r="F1060" s="198"/>
      <c r="G1060" s="198"/>
      <c r="H1060" s="198"/>
      <c r="I1060" s="198"/>
      <c r="J1060" s="198"/>
      <c r="K1060" s="198"/>
      <c r="L1060" s="198"/>
      <c r="M1060" s="198"/>
      <c r="N1060" s="151"/>
      <c r="O1060" s="203"/>
    </row>
    <row r="1061" spans="1:19" hidden="1" x14ac:dyDescent="0.2">
      <c r="A1061"/>
      <c r="B1061" s="198"/>
      <c r="C1061" s="198"/>
      <c r="F1061" s="198"/>
      <c r="G1061" s="198"/>
      <c r="H1061" s="198"/>
      <c r="I1061" s="198"/>
      <c r="J1061" s="198"/>
      <c r="K1061" s="198"/>
      <c r="L1061" s="198"/>
      <c r="M1061" s="198"/>
      <c r="N1061" s="151"/>
      <c r="O1061" s="203"/>
    </row>
    <row r="1062" spans="1:19" s="289" customFormat="1" hidden="1" x14ac:dyDescent="0.2">
      <c r="A1062" s="211"/>
      <c r="B1062" s="212"/>
      <c r="C1062" s="212"/>
      <c r="D1062" s="212"/>
      <c r="E1062" s="291"/>
      <c r="F1062" s="212"/>
      <c r="G1062" s="212"/>
      <c r="H1062" s="212"/>
      <c r="I1062" s="212"/>
      <c r="J1062" s="212"/>
      <c r="K1062" s="212"/>
      <c r="L1062" s="212"/>
      <c r="M1062" s="212"/>
      <c r="N1062" s="214"/>
      <c r="O1062" s="213"/>
      <c r="R1062" s="290"/>
    </row>
    <row r="1063" spans="1:19" hidden="1" x14ac:dyDescent="0.2"/>
    <row r="1064" spans="1:19" hidden="1" x14ac:dyDescent="0.2">
      <c r="B1064"/>
      <c r="C1064"/>
      <c r="D1064"/>
      <c r="E1064" s="261"/>
      <c r="F1064"/>
      <c r="G1064"/>
      <c r="H1064"/>
      <c r="I1064"/>
      <c r="J1064"/>
      <c r="K1064"/>
      <c r="L1064"/>
      <c r="M1064"/>
      <c r="N1064" s="151"/>
      <c r="O1064"/>
    </row>
    <row r="1065" spans="1:19" hidden="1" x14ac:dyDescent="0.2">
      <c r="B1065"/>
      <c r="C1065"/>
      <c r="D1065"/>
      <c r="E1065" s="261"/>
      <c r="F1065"/>
      <c r="G1065"/>
      <c r="H1065"/>
      <c r="I1065"/>
      <c r="J1065"/>
      <c r="K1065"/>
      <c r="L1065"/>
      <c r="M1065"/>
      <c r="N1065" s="157">
        <f>SUM(N2:N1064)</f>
        <v>166071.4599999997</v>
      </c>
      <c r="O1065"/>
    </row>
    <row r="1066" spans="1:19" hidden="1" x14ac:dyDescent="0.2">
      <c r="B1066"/>
      <c r="C1066"/>
      <c r="D1066"/>
      <c r="E1066" s="261"/>
      <c r="F1066"/>
      <c r="G1066"/>
      <c r="H1066"/>
      <c r="I1066"/>
      <c r="J1066"/>
      <c r="K1066"/>
      <c r="L1066"/>
      <c r="M1066"/>
      <c r="N1066"/>
      <c r="O1066"/>
      <c r="P1066" s="28" t="s">
        <v>1309</v>
      </c>
    </row>
    <row r="1067" spans="1:19" hidden="1" x14ac:dyDescent="0.2">
      <c r="B1067"/>
      <c r="C1067"/>
      <c r="D1067"/>
      <c r="E1067" s="261"/>
      <c r="F1067"/>
      <c r="G1067"/>
      <c r="H1067"/>
      <c r="I1067"/>
      <c r="J1067"/>
      <c r="K1067"/>
      <c r="L1067" s="168">
        <v>5711</v>
      </c>
      <c r="M1067" s="169" t="s">
        <v>118</v>
      </c>
      <c r="N1067" s="174">
        <f>SUMIF($E$2:$E$1064,L1067,$N$2:$N$1064)</f>
        <v>-854024.51000000013</v>
      </c>
      <c r="O1067"/>
      <c r="P1067" s="214">
        <v>-854024.51000000013</v>
      </c>
      <c r="Q1067" s="221">
        <f t="shared" ref="Q1067:Q1069" si="0">SUM(N1067-P1067)</f>
        <v>0</v>
      </c>
      <c r="R1067" s="54"/>
    </row>
    <row r="1068" spans="1:19" hidden="1" x14ac:dyDescent="0.2">
      <c r="B1068"/>
      <c r="C1068"/>
      <c r="D1068"/>
      <c r="E1068" s="261"/>
      <c r="F1068"/>
      <c r="G1068"/>
      <c r="H1068"/>
      <c r="I1068"/>
      <c r="J1068"/>
      <c r="K1068"/>
      <c r="L1068" s="170">
        <v>5712</v>
      </c>
      <c r="M1068" s="54" t="s">
        <v>120</v>
      </c>
      <c r="N1068" s="175">
        <f>SUMIF($E$2:$E$1064,L1068,$N$2:$N$1064)</f>
        <v>-134797.88</v>
      </c>
      <c r="O1068"/>
      <c r="P1068" s="214">
        <v>-134797.88</v>
      </c>
      <c r="Q1068" s="221">
        <f t="shared" si="0"/>
        <v>0</v>
      </c>
      <c r="R1068" s="221">
        <f>SUM(N1067:N1068)</f>
        <v>-988822.39000000013</v>
      </c>
    </row>
    <row r="1069" spans="1:19" hidden="1" x14ac:dyDescent="0.2">
      <c r="B1069"/>
      <c r="C1069"/>
      <c r="D1069"/>
      <c r="E1069" s="261"/>
      <c r="F1069"/>
      <c r="G1069"/>
      <c r="H1069"/>
      <c r="I1069"/>
      <c r="J1069"/>
      <c r="K1069"/>
      <c r="L1069" s="170">
        <v>5713</v>
      </c>
      <c r="M1069" s="54" t="s">
        <v>122</v>
      </c>
      <c r="N1069" s="175">
        <f>SUMIF($E$2:$E$1064,L1069,$N$2:$N$1064)</f>
        <v>-146400.41</v>
      </c>
      <c r="O1069"/>
      <c r="P1069" s="214">
        <v>-146400.41</v>
      </c>
      <c r="Q1069" s="221">
        <f t="shared" si="0"/>
        <v>0</v>
      </c>
      <c r="R1069" s="221">
        <f>+N1069</f>
        <v>-146400.41</v>
      </c>
    </row>
    <row r="1070" spans="1:19" hidden="1" x14ac:dyDescent="0.2">
      <c r="B1070"/>
      <c r="C1070"/>
      <c r="D1070"/>
      <c r="E1070" s="261"/>
      <c r="F1070"/>
      <c r="G1070"/>
      <c r="H1070"/>
      <c r="I1070"/>
      <c r="J1070"/>
      <c r="K1070"/>
      <c r="L1070" s="170"/>
      <c r="N1070" s="175"/>
      <c r="O1070"/>
      <c r="P1070" s="151">
        <v>0</v>
      </c>
      <c r="Q1070" s="221"/>
      <c r="R1070" s="54"/>
    </row>
    <row r="1071" spans="1:19" ht="15" hidden="1" x14ac:dyDescent="0.25">
      <c r="B1071"/>
      <c r="C1071"/>
      <c r="D1071"/>
      <c r="E1071" s="261"/>
      <c r="F1071"/>
      <c r="G1071"/>
      <c r="H1071"/>
      <c r="I1071"/>
      <c r="J1071"/>
      <c r="K1071"/>
      <c r="L1071" s="171" t="s">
        <v>1200</v>
      </c>
      <c r="M1071" s="172"/>
      <c r="N1071" s="176">
        <f>SUM(N1067:N1070)</f>
        <v>-1135222.8</v>
      </c>
      <c r="O1071"/>
      <c r="P1071" s="157">
        <f>SUM(P1067:P1070)</f>
        <v>-1135222.8</v>
      </c>
      <c r="Q1071" s="221"/>
      <c r="R1071" s="215">
        <f>SUM(R1067:R1069)</f>
        <v>-1135222.8</v>
      </c>
    </row>
    <row r="1072" spans="1:19" hidden="1" x14ac:dyDescent="0.2">
      <c r="B1072"/>
      <c r="C1072"/>
      <c r="D1072"/>
      <c r="E1072" s="261"/>
      <c r="F1072"/>
      <c r="G1072"/>
      <c r="H1072"/>
      <c r="I1072"/>
      <c r="J1072"/>
      <c r="K1072"/>
      <c r="L1072" s="170"/>
      <c r="N1072" s="175"/>
      <c r="O1072"/>
      <c r="P1072" s="151"/>
      <c r="Q1072" s="221"/>
      <c r="R1072" s="54"/>
    </row>
    <row r="1073" spans="2:18" hidden="1" x14ac:dyDescent="0.2">
      <c r="B1073"/>
      <c r="C1073"/>
      <c r="D1073"/>
      <c r="E1073" s="201"/>
      <c r="F1073"/>
      <c r="G1073"/>
      <c r="H1073"/>
      <c r="I1073"/>
      <c r="J1073"/>
      <c r="K1073"/>
      <c r="L1073" s="170">
        <v>5706</v>
      </c>
      <c r="M1073" s="54" t="s">
        <v>113</v>
      </c>
      <c r="N1073" s="175">
        <f>SUMIF($E$2:$E$1064,L1073,$N$2:$N$1064)</f>
        <v>15485.720000000001</v>
      </c>
      <c r="O1073"/>
      <c r="P1073" s="214">
        <v>15485.720000000001</v>
      </c>
      <c r="Q1073" s="221">
        <f>SUM(N1073-P1073)</f>
        <v>0</v>
      </c>
      <c r="R1073" s="54"/>
    </row>
    <row r="1074" spans="2:18" hidden="1" x14ac:dyDescent="0.2">
      <c r="B1074"/>
      <c r="C1074"/>
      <c r="D1074"/>
      <c r="E1074" s="201"/>
      <c r="F1074"/>
      <c r="G1074"/>
      <c r="H1074"/>
      <c r="I1074"/>
      <c r="J1074"/>
      <c r="K1074"/>
      <c r="L1074" s="170">
        <v>5707</v>
      </c>
      <c r="M1074" s="54" t="s">
        <v>114</v>
      </c>
      <c r="N1074" s="175">
        <f>SUMIF($E$2:$E$1064,L1074,$N$2:$N$1064)</f>
        <v>905777.33</v>
      </c>
      <c r="O1074"/>
      <c r="P1074" s="214">
        <v>905777.33</v>
      </c>
      <c r="Q1074" s="221">
        <f t="shared" ref="Q1074:Q1076" si="1">SUM(N1074-P1074)</f>
        <v>0</v>
      </c>
      <c r="R1074" s="54"/>
    </row>
    <row r="1075" spans="2:18" hidden="1" x14ac:dyDescent="0.2">
      <c r="B1075"/>
      <c r="C1075"/>
      <c r="D1075"/>
      <c r="E1075" s="261"/>
      <c r="F1075"/>
      <c r="G1075"/>
      <c r="H1075"/>
      <c r="I1075"/>
      <c r="J1075"/>
      <c r="K1075"/>
      <c r="L1075" s="170">
        <v>5708</v>
      </c>
      <c r="M1075" s="54" t="s">
        <v>115</v>
      </c>
      <c r="N1075" s="175">
        <f>SUMIF($E$2:$E$1064,L1075,$N$2:$N$1064)</f>
        <v>99723.26</v>
      </c>
      <c r="O1075"/>
      <c r="P1075" s="214">
        <v>99723.26</v>
      </c>
      <c r="Q1075" s="221">
        <f t="shared" si="1"/>
        <v>0</v>
      </c>
      <c r="R1075" s="54"/>
    </row>
    <row r="1076" spans="2:18" hidden="1" x14ac:dyDescent="0.2">
      <c r="B1076"/>
      <c r="C1076"/>
      <c r="D1076"/>
      <c r="E1076" s="293"/>
      <c r="F1076"/>
      <c r="G1076"/>
      <c r="H1076"/>
      <c r="I1076"/>
      <c r="J1076"/>
      <c r="K1076"/>
      <c r="L1076" s="170">
        <v>5709</v>
      </c>
      <c r="M1076" s="54" t="s">
        <v>116</v>
      </c>
      <c r="N1076" s="175">
        <f>SUMIF($E$2:$E$1064,L1076,$N$2:$N$1064)</f>
        <v>280307.95</v>
      </c>
      <c r="O1076"/>
      <c r="P1076" s="214">
        <v>280307.95</v>
      </c>
      <c r="Q1076" s="221">
        <f t="shared" si="1"/>
        <v>0</v>
      </c>
      <c r="R1076" s="54"/>
    </row>
    <row r="1077" spans="2:18" hidden="1" x14ac:dyDescent="0.2">
      <c r="B1077"/>
      <c r="C1077"/>
      <c r="D1077"/>
      <c r="E1077" s="201"/>
      <c r="F1077"/>
      <c r="G1077"/>
      <c r="H1077"/>
      <c r="I1077"/>
      <c r="J1077"/>
      <c r="K1077"/>
      <c r="L1077" s="170"/>
      <c r="N1077" s="177"/>
      <c r="O1077"/>
      <c r="P1077" s="151">
        <v>0</v>
      </c>
      <c r="R1077" s="54"/>
    </row>
    <row r="1078" spans="2:18" ht="15" hidden="1" x14ac:dyDescent="0.25">
      <c r="B1078"/>
      <c r="C1078"/>
      <c r="D1078"/>
      <c r="E1078" s="293"/>
      <c r="F1078"/>
      <c r="G1078"/>
      <c r="H1078"/>
      <c r="I1078"/>
      <c r="J1078"/>
      <c r="K1078"/>
      <c r="L1078" s="171" t="s">
        <v>1201</v>
      </c>
      <c r="M1078" s="172"/>
      <c r="N1078" s="176">
        <f>SUM(N1073:N1077)</f>
        <v>1301294.26</v>
      </c>
      <c r="O1078"/>
      <c r="P1078" s="157">
        <f>SUM(P1073:P1077)</f>
        <v>1301294.26</v>
      </c>
      <c r="R1078" s="54"/>
    </row>
    <row r="1079" spans="2:18" hidden="1" x14ac:dyDescent="0.2">
      <c r="B1079"/>
      <c r="C1079"/>
      <c r="D1079"/>
      <c r="E1079" s="201"/>
      <c r="F1079"/>
      <c r="G1079"/>
      <c r="H1079"/>
      <c r="I1079"/>
      <c r="J1079"/>
      <c r="K1079"/>
      <c r="L1079" s="170"/>
      <c r="M1079"/>
      <c r="N1079" s="177"/>
      <c r="O1079"/>
      <c r="P1079" s="151"/>
      <c r="R1079" s="54"/>
    </row>
    <row r="1080" spans="2:18" ht="15" hidden="1" x14ac:dyDescent="0.25">
      <c r="B1080"/>
      <c r="C1080"/>
      <c r="D1080"/>
      <c r="E1080" s="261"/>
      <c r="F1080"/>
      <c r="G1080"/>
      <c r="H1080"/>
      <c r="I1080"/>
      <c r="J1080"/>
      <c r="K1080"/>
      <c r="L1080" s="171" t="s">
        <v>117</v>
      </c>
      <c r="M1080" s="173"/>
      <c r="N1080" s="176">
        <f>SUM(N1078,N1071)</f>
        <v>166071.45999999996</v>
      </c>
      <c r="O1080"/>
      <c r="P1080" s="157">
        <f>SUM(P1071,P1078)</f>
        <v>166071.45999999996</v>
      </c>
      <c r="Q1080" s="221">
        <f>+N1080-P1080</f>
        <v>0</v>
      </c>
      <c r="R1080" s="54"/>
    </row>
    <row r="1081" spans="2:18" hidden="1" x14ac:dyDescent="0.2">
      <c r="B1081"/>
      <c r="C1081"/>
      <c r="D1081"/>
      <c r="E1081" s="261"/>
      <c r="F1081"/>
      <c r="G1081"/>
      <c r="H1081"/>
      <c r="I1081"/>
      <c r="J1081"/>
      <c r="K1081"/>
      <c r="L1081"/>
      <c r="M1081"/>
      <c r="N1081" s="116"/>
      <c r="O1081"/>
      <c r="P1081" s="151"/>
      <c r="R1081" s="54"/>
    </row>
    <row r="1082" spans="2:18" hidden="1" x14ac:dyDescent="0.2">
      <c r="B1082"/>
      <c r="C1082"/>
      <c r="D1082"/>
      <c r="E1082" s="261"/>
      <c r="F1082"/>
      <c r="G1082"/>
      <c r="H1082"/>
      <c r="I1082"/>
      <c r="J1082"/>
      <c r="K1082"/>
      <c r="L1082"/>
      <c r="M1082"/>
      <c r="N1082" s="157">
        <f>SUM(N1065-N1080)</f>
        <v>-2.6193447411060333E-10</v>
      </c>
      <c r="O1082"/>
      <c r="P1082" s="151"/>
      <c r="R1082" s="54"/>
    </row>
    <row r="1083" spans="2:18" hidden="1" x14ac:dyDescent="0.2">
      <c r="B1083"/>
      <c r="C1083"/>
      <c r="D1083"/>
      <c r="E1083" s="201"/>
      <c r="F1083"/>
      <c r="G1083"/>
      <c r="H1083"/>
      <c r="I1083"/>
      <c r="J1083"/>
      <c r="K1083"/>
      <c r="L1083"/>
      <c r="M1083"/>
      <c r="N1083" s="151"/>
      <c r="O1083">
        <v>5714</v>
      </c>
      <c r="P1083" s="221">
        <v>0</v>
      </c>
      <c r="R1083" s="54"/>
    </row>
    <row r="1084" spans="2:18" hidden="1" x14ac:dyDescent="0.2">
      <c r="B1084"/>
      <c r="C1084"/>
      <c r="D1084"/>
      <c r="E1084" s="261"/>
      <c r="F1084"/>
      <c r="G1084"/>
      <c r="H1084"/>
      <c r="I1084"/>
      <c r="J1084"/>
      <c r="K1084"/>
      <c r="L1084" s="154"/>
      <c r="M1084"/>
      <c r="N1084" s="151"/>
      <c r="O1084">
        <v>5710</v>
      </c>
      <c r="P1084" s="221">
        <v>0</v>
      </c>
      <c r="R1084" s="54"/>
    </row>
    <row r="1085" spans="2:18" hidden="1" x14ac:dyDescent="0.2">
      <c r="N1085" s="151"/>
      <c r="P1085" s="221">
        <f>SUM(P1083-P1084)</f>
        <v>0</v>
      </c>
      <c r="R1085" s="54"/>
    </row>
    <row r="1086" spans="2:18" hidden="1" x14ac:dyDescent="0.2">
      <c r="L1086" s="54" t="s">
        <v>703</v>
      </c>
      <c r="N1086" s="215">
        <f>SUM(N1078)</f>
        <v>1301294.26</v>
      </c>
      <c r="R1086" s="54"/>
    </row>
    <row r="1087" spans="2:18" hidden="1" x14ac:dyDescent="0.2">
      <c r="N1087" s="241"/>
      <c r="R1087" s="54"/>
    </row>
    <row r="1088" spans="2:18" hidden="1" x14ac:dyDescent="0.2"/>
    <row r="1089" spans="12:18" hidden="1" x14ac:dyDescent="0.2">
      <c r="L1089" s="54" t="s">
        <v>645</v>
      </c>
      <c r="N1089" s="215">
        <f>SUM(N1086:N1087)</f>
        <v>1301294.26</v>
      </c>
      <c r="R1089" s="54"/>
    </row>
    <row r="1090" spans="12:18" hidden="1" x14ac:dyDescent="0.2"/>
    <row r="1091" spans="12:18" hidden="1" x14ac:dyDescent="0.2">
      <c r="L1091" s="54" t="s">
        <v>702</v>
      </c>
      <c r="N1091" s="221"/>
      <c r="R1091" s="54"/>
    </row>
    <row r="1092" spans="12:18" hidden="1" x14ac:dyDescent="0.2"/>
    <row r="1093" spans="12:18" hidden="1" x14ac:dyDescent="0.2">
      <c r="L1093" s="54" t="s">
        <v>645</v>
      </c>
      <c r="N1093" s="215">
        <f>SUM(N1089:N1092)</f>
        <v>1301294.26</v>
      </c>
      <c r="R1093" s="54"/>
    </row>
  </sheetData>
  <autoFilter ref="A1:S1093" xr:uid="{00000000-0009-0000-0000-000004000000}">
    <filterColumn colId="0">
      <filters>
        <filter val="3833"/>
      </filters>
    </filterColumn>
  </autoFilter>
  <sortState xmlns:xlrd2="http://schemas.microsoft.com/office/spreadsheetml/2017/richdata2" ref="A13:N578">
    <sortCondition ref="E13:E578"/>
    <sortCondition ref="A13:A578"/>
  </sortState>
  <phoneticPr fontId="7"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64"/>
  <sheetViews>
    <sheetView topLeftCell="A16" workbookViewId="0">
      <selection activeCell="E317" sqref="E317:E319"/>
    </sheetView>
  </sheetViews>
  <sheetFormatPr defaultRowHeight="12.75" outlineLevelCol="1" x14ac:dyDescent="0.2"/>
  <cols>
    <col min="2" max="2" width="10.85546875" customWidth="1"/>
    <col min="3" max="3" width="12.42578125" customWidth="1"/>
    <col min="4" max="4" width="21.85546875" hidden="1" customWidth="1" outlineLevel="1"/>
    <col min="5" max="5" width="22.140625" customWidth="1" collapsed="1"/>
    <col min="6" max="6" width="12" customWidth="1"/>
    <col min="7" max="7" width="13.85546875" customWidth="1"/>
    <col min="8" max="11" width="12" customWidth="1"/>
    <col min="12" max="12" width="9.85546875" customWidth="1"/>
    <col min="15" max="15" width="48.28515625" customWidth="1"/>
    <col min="16" max="17" width="11" style="261" customWidth="1"/>
    <col min="18" max="18" width="16.42578125" customWidth="1"/>
    <col min="19" max="21" width="14.7109375" customWidth="1"/>
  </cols>
  <sheetData>
    <row r="1" spans="1:21" ht="12.75" customHeight="1" x14ac:dyDescent="0.2">
      <c r="A1" s="7" t="s">
        <v>1214</v>
      </c>
      <c r="Q1" s="363" t="s">
        <v>1279</v>
      </c>
      <c r="R1" s="363" t="s">
        <v>93</v>
      </c>
      <c r="S1" s="363" t="s">
        <v>1312</v>
      </c>
      <c r="T1" s="361" t="s">
        <v>1313</v>
      </c>
      <c r="U1" s="363" t="s">
        <v>625</v>
      </c>
    </row>
    <row r="2" spans="1:21" ht="18" customHeight="1" x14ac:dyDescent="0.2">
      <c r="E2" s="242" t="s">
        <v>1254</v>
      </c>
      <c r="F2" s="242" t="s">
        <v>1253</v>
      </c>
      <c r="G2" s="242" t="s">
        <v>1285</v>
      </c>
      <c r="Q2" s="364"/>
      <c r="R2" s="364"/>
      <c r="S2" s="364"/>
      <c r="T2" s="362"/>
      <c r="U2" s="364"/>
    </row>
    <row r="3" spans="1:21" s="28" customFormat="1" ht="12.75" customHeight="1" x14ac:dyDescent="0.2">
      <c r="A3" s="28" t="s">
        <v>677</v>
      </c>
      <c r="B3" s="28" t="s">
        <v>93</v>
      </c>
      <c r="C3" s="28" t="s">
        <v>623</v>
      </c>
      <c r="D3" s="28" t="s">
        <v>1198</v>
      </c>
      <c r="E3" s="28">
        <v>49108</v>
      </c>
      <c r="F3" s="28" t="s">
        <v>233</v>
      </c>
      <c r="Q3" s="364"/>
      <c r="R3" s="364"/>
      <c r="S3" s="364"/>
      <c r="T3" s="362"/>
      <c r="U3" s="364"/>
    </row>
    <row r="4" spans="1:21" x14ac:dyDescent="0.2">
      <c r="B4">
        <v>1234</v>
      </c>
      <c r="C4" s="43"/>
      <c r="E4" s="154" t="s">
        <v>1286</v>
      </c>
      <c r="F4" s="154" t="s">
        <v>1301</v>
      </c>
      <c r="G4" t="s">
        <v>1314</v>
      </c>
      <c r="H4" t="s">
        <v>1398</v>
      </c>
      <c r="I4" s="168">
        <v>90101</v>
      </c>
      <c r="J4" s="248" t="s">
        <v>118</v>
      </c>
      <c r="K4" s="248" t="s">
        <v>110</v>
      </c>
      <c r="L4" s="249">
        <v>5711</v>
      </c>
      <c r="Q4" s="322"/>
      <c r="R4" s="322"/>
      <c r="S4" s="323" t="s">
        <v>19</v>
      </c>
      <c r="T4" s="338" t="s">
        <v>19</v>
      </c>
      <c r="U4" s="323" t="s">
        <v>19</v>
      </c>
    </row>
    <row r="5" spans="1:21" x14ac:dyDescent="0.2">
      <c r="A5" s="98">
        <v>1</v>
      </c>
      <c r="C5" s="43"/>
      <c r="D5" s="154" t="s">
        <v>1252</v>
      </c>
      <c r="E5" t="str">
        <f>CONCATENATE("ED",B5,"01")</f>
        <v>ED01</v>
      </c>
      <c r="F5" s="154" t="str">
        <f>CONCATENATE("ED",B5,"00")</f>
        <v>ED00</v>
      </c>
      <c r="G5" s="154"/>
      <c r="I5" s="170">
        <v>90102</v>
      </c>
      <c r="J5" t="s">
        <v>120</v>
      </c>
      <c r="K5" t="s">
        <v>1192</v>
      </c>
      <c r="L5" s="250">
        <v>5712</v>
      </c>
      <c r="Q5" s="321"/>
      <c r="S5" s="129"/>
      <c r="T5" s="339"/>
      <c r="U5" s="129"/>
    </row>
    <row r="6" spans="1:21" x14ac:dyDescent="0.2">
      <c r="A6" s="98">
        <v>2</v>
      </c>
      <c r="C6" s="43"/>
      <c r="D6" s="154" t="s">
        <v>1252</v>
      </c>
      <c r="E6" t="str">
        <f t="shared" ref="E6:E12" si="0">CONCATENATE("ED",B6,"01")</f>
        <v>ED01</v>
      </c>
      <c r="F6" s="154" t="str">
        <f>CONCATENATE("ED",B6,"00")</f>
        <v>ED00</v>
      </c>
      <c r="G6" s="154"/>
      <c r="I6" s="251">
        <v>90103</v>
      </c>
      <c r="J6" s="252" t="s">
        <v>122</v>
      </c>
      <c r="K6" s="252" t="s">
        <v>1191</v>
      </c>
      <c r="L6" s="253">
        <v>5713</v>
      </c>
      <c r="Q6" s="321"/>
      <c r="S6" s="129"/>
      <c r="T6" s="339"/>
      <c r="U6" s="129"/>
    </row>
    <row r="7" spans="1:21" x14ac:dyDescent="0.2">
      <c r="A7" s="98">
        <v>3</v>
      </c>
      <c r="C7" s="43">
        <v>0</v>
      </c>
      <c r="D7" s="154" t="s">
        <v>1252</v>
      </c>
      <c r="E7" t="str">
        <f t="shared" si="0"/>
        <v>ED01</v>
      </c>
      <c r="F7" s="154" t="str">
        <f t="shared" ref="F7:F12" si="1">CONCATENATE("ED",B7,"00")</f>
        <v>ED00</v>
      </c>
      <c r="G7" s="154"/>
      <c r="H7" s="43"/>
      <c r="I7" s="248"/>
      <c r="J7" s="248"/>
      <c r="K7" s="248"/>
      <c r="O7" s="154"/>
      <c r="Q7" s="321" t="str">
        <f>CONCATENATE("ED",B7,)</f>
        <v>ED</v>
      </c>
      <c r="R7">
        <f>G7</f>
        <v>0</v>
      </c>
      <c r="S7" s="129"/>
      <c r="T7" s="339">
        <f>+C7</f>
        <v>0</v>
      </c>
      <c r="U7" s="129"/>
    </row>
    <row r="8" spans="1:21" x14ac:dyDescent="0.2">
      <c r="A8" s="98">
        <v>4</v>
      </c>
      <c r="C8" s="43">
        <v>0</v>
      </c>
      <c r="D8" s="154" t="s">
        <v>1252</v>
      </c>
      <c r="E8" t="str">
        <f t="shared" si="0"/>
        <v>ED01</v>
      </c>
      <c r="F8" s="154" t="str">
        <f t="shared" si="1"/>
        <v>ED00</v>
      </c>
      <c r="G8" s="154"/>
      <c r="O8" s="154"/>
      <c r="Q8" s="321"/>
      <c r="S8" s="129"/>
      <c r="T8" s="339"/>
      <c r="U8" s="129"/>
    </row>
    <row r="9" spans="1:21" x14ac:dyDescent="0.2">
      <c r="A9" s="98">
        <v>5</v>
      </c>
      <c r="C9" s="43">
        <v>0</v>
      </c>
      <c r="D9" s="154" t="s">
        <v>1252</v>
      </c>
      <c r="E9" t="str">
        <f t="shared" si="0"/>
        <v>ED01</v>
      </c>
      <c r="F9" s="154" t="str">
        <f t="shared" si="1"/>
        <v>ED00</v>
      </c>
      <c r="G9" s="154"/>
      <c r="L9" s="154"/>
      <c r="Q9" s="321" t="str">
        <f>CONCATENATE("ED",B9,)</f>
        <v>ED</v>
      </c>
      <c r="R9">
        <f>G9</f>
        <v>0</v>
      </c>
      <c r="S9" s="129"/>
      <c r="T9" s="339">
        <f>+C9</f>
        <v>0</v>
      </c>
      <c r="U9" s="129"/>
    </row>
    <row r="10" spans="1:21" x14ac:dyDescent="0.2">
      <c r="A10" s="98">
        <v>6</v>
      </c>
      <c r="C10" s="43">
        <f t="shared" ref="C10:C11" si="2">5389-5389</f>
        <v>0</v>
      </c>
      <c r="D10" s="154" t="s">
        <v>1252</v>
      </c>
      <c r="E10" t="str">
        <f t="shared" si="0"/>
        <v>ED01</v>
      </c>
      <c r="F10" s="154" t="str">
        <f t="shared" si="1"/>
        <v>ED00</v>
      </c>
      <c r="G10" s="154"/>
      <c r="L10" s="154"/>
      <c r="Q10" s="321"/>
      <c r="S10" s="129"/>
      <c r="T10" s="339"/>
      <c r="U10" s="129"/>
    </row>
    <row r="11" spans="1:21" x14ac:dyDescent="0.2">
      <c r="A11" s="98">
        <v>7</v>
      </c>
      <c r="C11" s="43">
        <f t="shared" si="2"/>
        <v>0</v>
      </c>
      <c r="D11" s="154" t="s">
        <v>1252</v>
      </c>
      <c r="E11" t="str">
        <f t="shared" si="0"/>
        <v>ED01</v>
      </c>
      <c r="F11" s="154" t="str">
        <f t="shared" si="1"/>
        <v>ED00</v>
      </c>
      <c r="G11" s="154"/>
      <c r="Q11" s="321"/>
      <c r="S11" s="129"/>
      <c r="T11" s="339"/>
      <c r="U11" s="129"/>
    </row>
    <row r="12" spans="1:21" x14ac:dyDescent="0.2">
      <c r="A12" s="98">
        <v>8</v>
      </c>
      <c r="B12" s="154"/>
      <c r="C12" s="221"/>
      <c r="D12" s="154" t="s">
        <v>1252</v>
      </c>
      <c r="E12" t="str">
        <f t="shared" si="0"/>
        <v>ED01</v>
      </c>
      <c r="F12" s="154" t="str">
        <f t="shared" si="1"/>
        <v>ED00</v>
      </c>
      <c r="G12" s="154"/>
      <c r="Q12" s="209"/>
      <c r="R12" s="286" t="s">
        <v>117</v>
      </c>
      <c r="S12" s="133">
        <f>SUM(S5:S11)</f>
        <v>0</v>
      </c>
      <c r="T12" s="340">
        <f>SUM(T5:T11)</f>
        <v>0</v>
      </c>
      <c r="U12" s="133">
        <f>SUM(U5:U11)</f>
        <v>0</v>
      </c>
    </row>
    <row r="13" spans="1:21" x14ac:dyDescent="0.2">
      <c r="A13" s="98"/>
      <c r="C13" s="43"/>
      <c r="F13" s="154"/>
      <c r="S13" s="130"/>
      <c r="T13" s="130"/>
      <c r="U13" s="130"/>
    </row>
    <row r="14" spans="1:21" x14ac:dyDescent="0.2">
      <c r="A14" s="98"/>
      <c r="C14" s="44">
        <f>SUM(C5:C13)</f>
        <v>0</v>
      </c>
      <c r="G14" t="s">
        <v>1362</v>
      </c>
      <c r="H14" s="151">
        <f>+'E30 transactions'!N34</f>
        <v>146400.41</v>
      </c>
      <c r="S14" s="130"/>
      <c r="T14" s="130"/>
      <c r="U14" s="130"/>
    </row>
    <row r="15" spans="1:21" x14ac:dyDescent="0.2">
      <c r="A15" s="98"/>
      <c r="C15" s="215"/>
      <c r="S15" s="130"/>
      <c r="T15" s="130"/>
      <c r="U15" s="130"/>
    </row>
    <row r="16" spans="1:21" x14ac:dyDescent="0.2">
      <c r="A16" s="103" t="s">
        <v>182</v>
      </c>
      <c r="C16" s="43"/>
      <c r="S16" s="130"/>
      <c r="T16" s="130"/>
      <c r="U16" s="130"/>
    </row>
    <row r="17" spans="1:21" s="242" customFormat="1" x14ac:dyDescent="0.2">
      <c r="A17" s="295"/>
      <c r="B17" s="242" t="s">
        <v>93</v>
      </c>
      <c r="C17" s="296" t="s">
        <v>623</v>
      </c>
      <c r="D17" s="242" t="s">
        <v>1278</v>
      </c>
      <c r="E17" s="242" t="s">
        <v>1279</v>
      </c>
      <c r="G17" s="242" t="s">
        <v>93</v>
      </c>
      <c r="H17" s="242" t="s">
        <v>32</v>
      </c>
      <c r="Q17" s="347" t="s">
        <v>1328</v>
      </c>
      <c r="R17" s="347" t="s">
        <v>1411</v>
      </c>
      <c r="S17" s="349" t="s">
        <v>1348</v>
      </c>
      <c r="T17" s="349" t="s">
        <v>1390</v>
      </c>
      <c r="U17" s="130"/>
    </row>
    <row r="18" spans="1:21" x14ac:dyDescent="0.2">
      <c r="A18" s="98">
        <v>1</v>
      </c>
      <c r="B18" t="s">
        <v>1326</v>
      </c>
      <c r="C18" s="43">
        <v>24800</v>
      </c>
      <c r="D18" s="154"/>
      <c r="E18" s="154"/>
      <c r="F18" s="154"/>
      <c r="G18" s="297"/>
      <c r="H18" s="154" t="s">
        <v>1410</v>
      </c>
      <c r="Q18" s="188">
        <v>6677</v>
      </c>
      <c r="R18" s="130">
        <v>6700</v>
      </c>
      <c r="S18" s="130">
        <v>6722</v>
      </c>
      <c r="T18" s="130">
        <v>6700</v>
      </c>
      <c r="U18" s="130">
        <f>SUM(R18:T18)</f>
        <v>20122</v>
      </c>
    </row>
    <row r="19" spans="1:21" x14ac:dyDescent="0.2">
      <c r="A19" s="98">
        <v>2</v>
      </c>
      <c r="C19" s="43"/>
      <c r="D19" s="154"/>
      <c r="E19" s="154"/>
      <c r="F19" s="154"/>
      <c r="G19" s="154"/>
      <c r="H19" s="154"/>
      <c r="O19" s="154"/>
      <c r="Q19" s="188"/>
      <c r="R19" s="130"/>
      <c r="S19" s="130"/>
      <c r="T19" s="130"/>
      <c r="U19" s="130"/>
    </row>
    <row r="20" spans="1:21" x14ac:dyDescent="0.2">
      <c r="A20" s="98">
        <v>3</v>
      </c>
      <c r="B20" s="154"/>
      <c r="C20" s="43"/>
      <c r="D20" s="154"/>
      <c r="E20" s="154"/>
      <c r="F20" s="154"/>
      <c r="G20" s="154"/>
      <c r="Q20" s="348"/>
      <c r="R20" s="348"/>
      <c r="S20" s="348"/>
      <c r="T20" s="348"/>
      <c r="U20" s="348"/>
    </row>
    <row r="21" spans="1:21" x14ac:dyDescent="0.2">
      <c r="A21" s="98">
        <v>4</v>
      </c>
      <c r="B21" s="154"/>
      <c r="C21" s="43"/>
      <c r="D21" s="154"/>
      <c r="E21" s="154"/>
      <c r="F21" s="154"/>
      <c r="G21" s="154"/>
      <c r="Q21" s="188"/>
      <c r="R21" s="130"/>
      <c r="S21" s="130"/>
      <c r="T21" s="130"/>
      <c r="U21" s="130"/>
    </row>
    <row r="22" spans="1:21" x14ac:dyDescent="0.2">
      <c r="A22" s="98">
        <v>5</v>
      </c>
      <c r="B22" s="154"/>
      <c r="C22" s="43"/>
      <c r="D22" s="154"/>
      <c r="G22" s="154"/>
      <c r="Q22" s="188"/>
      <c r="R22" s="130"/>
      <c r="S22" s="130"/>
      <c r="T22" s="130"/>
      <c r="U22" s="130"/>
    </row>
    <row r="23" spans="1:21" x14ac:dyDescent="0.2">
      <c r="A23" s="98"/>
      <c r="B23" s="154"/>
      <c r="C23" s="43"/>
      <c r="D23" s="154"/>
      <c r="G23" s="154"/>
      <c r="H23" s="154"/>
      <c r="Q23" s="188"/>
      <c r="R23" s="130"/>
      <c r="S23" s="130"/>
      <c r="T23" s="130"/>
      <c r="U23" s="130"/>
    </row>
    <row r="24" spans="1:21" x14ac:dyDescent="0.2">
      <c r="A24" s="103" t="s">
        <v>1363</v>
      </c>
      <c r="B24" s="154"/>
      <c r="C24" s="43"/>
      <c r="D24" s="154"/>
      <c r="G24" s="154"/>
      <c r="Q24" s="188"/>
      <c r="R24" s="130"/>
      <c r="S24" s="130"/>
      <c r="T24" s="130"/>
      <c r="U24" s="130"/>
    </row>
    <row r="25" spans="1:21" x14ac:dyDescent="0.2">
      <c r="M25" s="116" t="s">
        <v>1329</v>
      </c>
      <c r="Q25" s="188"/>
      <c r="R25" s="130"/>
      <c r="S25" s="130"/>
      <c r="T25" s="130"/>
      <c r="U25" s="130"/>
    </row>
    <row r="26" spans="1:21" x14ac:dyDescent="0.2">
      <c r="A26" s="365" t="s">
        <v>2247</v>
      </c>
      <c r="B26" s="366"/>
      <c r="C26" s="366"/>
      <c r="D26" s="366"/>
      <c r="E26" s="366"/>
      <c r="F26" s="366"/>
      <c r="G26" s="366"/>
      <c r="H26" s="366"/>
      <c r="I26" s="366"/>
      <c r="J26" s="366"/>
      <c r="K26" s="366"/>
      <c r="L26" s="367"/>
      <c r="M26" s="242" t="s">
        <v>92</v>
      </c>
    </row>
    <row r="27" spans="1:21" s="116" customFormat="1" x14ac:dyDescent="0.2">
      <c r="A27" s="287" t="s">
        <v>677</v>
      </c>
      <c r="B27" s="209" t="s">
        <v>1181</v>
      </c>
      <c r="C27" s="209" t="s">
        <v>1189</v>
      </c>
      <c r="D27" s="209" t="s">
        <v>1251</v>
      </c>
      <c r="E27" s="283" t="s">
        <v>93</v>
      </c>
      <c r="F27" s="209" t="s">
        <v>1240</v>
      </c>
      <c r="G27" s="283" t="s">
        <v>92</v>
      </c>
      <c r="H27" s="209" t="s">
        <v>1191</v>
      </c>
      <c r="I27" s="283" t="s">
        <v>1182</v>
      </c>
      <c r="J27" s="209" t="s">
        <v>703</v>
      </c>
      <c r="K27" s="283" t="s">
        <v>1241</v>
      </c>
      <c r="L27" s="209" t="s">
        <v>238</v>
      </c>
      <c r="M27" s="288" t="s">
        <v>1390</v>
      </c>
      <c r="N27" s="209"/>
      <c r="O27" s="209" t="s">
        <v>91</v>
      </c>
      <c r="P27" s="242" t="s">
        <v>1280</v>
      </c>
      <c r="Q27" s="261"/>
      <c r="R27"/>
      <c r="S27"/>
      <c r="T27"/>
      <c r="U27"/>
    </row>
    <row r="28" spans="1:21" x14ac:dyDescent="0.2">
      <c r="A28" s="279"/>
      <c r="B28" s="177"/>
      <c r="C28" s="321"/>
      <c r="D28" s="177"/>
      <c r="F28" s="186" t="s">
        <v>19</v>
      </c>
      <c r="G28" s="242" t="s">
        <v>19</v>
      </c>
      <c r="H28" s="186" t="s">
        <v>19</v>
      </c>
      <c r="I28" s="242" t="s">
        <v>19</v>
      </c>
      <c r="J28" s="186" t="s">
        <v>19</v>
      </c>
      <c r="K28" s="242" t="s">
        <v>19</v>
      </c>
      <c r="L28" s="186" t="s">
        <v>19</v>
      </c>
      <c r="M28" s="242" t="s">
        <v>19</v>
      </c>
      <c r="N28" s="186" t="s">
        <v>19</v>
      </c>
      <c r="O28" s="177"/>
    </row>
    <row r="29" spans="1:21" s="313" customFormat="1" x14ac:dyDescent="0.2">
      <c r="A29" s="300">
        <v>1</v>
      </c>
      <c r="B29" s="301" t="s">
        <v>285</v>
      </c>
      <c r="C29" s="303">
        <v>-22490</v>
      </c>
      <c r="D29" s="302"/>
      <c r="E29" s="311" t="s">
        <v>859</v>
      </c>
      <c r="F29" s="303">
        <v>0</v>
      </c>
      <c r="G29" s="304">
        <v>8752</v>
      </c>
      <c r="H29" s="305">
        <v>0</v>
      </c>
      <c r="I29" s="304">
        <v>0</v>
      </c>
      <c r="J29" s="305">
        <v>31242</v>
      </c>
      <c r="K29" s="306">
        <f>SUM(F29,G29,H29,I29-J29)</f>
        <v>-22490</v>
      </c>
      <c r="L29" s="307">
        <f>SUM(-C29,K29)</f>
        <v>0</v>
      </c>
      <c r="M29" s="315">
        <f>SUM(G29)</f>
        <v>8752</v>
      </c>
      <c r="N29" s="307">
        <f>SUM(K29,M29)</f>
        <v>-13738</v>
      </c>
      <c r="O29" s="308"/>
      <c r="P29" s="317"/>
      <c r="Q29" s="261"/>
      <c r="R29"/>
      <c r="S29"/>
      <c r="T29"/>
      <c r="U29"/>
    </row>
    <row r="30" spans="1:21" s="313" customFormat="1" x14ac:dyDescent="0.2">
      <c r="A30" s="300">
        <v>2</v>
      </c>
      <c r="B30" s="301" t="s">
        <v>226</v>
      </c>
      <c r="C30" s="303">
        <v>-95413</v>
      </c>
      <c r="D30" s="302"/>
      <c r="E30" s="311" t="s">
        <v>2245</v>
      </c>
      <c r="F30" s="303">
        <v>12134</v>
      </c>
      <c r="G30" s="304">
        <v>5741</v>
      </c>
      <c r="H30" s="305">
        <v>0</v>
      </c>
      <c r="I30" s="304">
        <v>0</v>
      </c>
      <c r="J30" s="305">
        <v>113288</v>
      </c>
      <c r="K30" s="306">
        <f t="shared" ref="K30:K33" si="3">SUM(F30,G30,H30,I30-J30)</f>
        <v>-95413</v>
      </c>
      <c r="L30" s="307">
        <f t="shared" ref="L30:L33" si="4">SUM(-C30,K30)</f>
        <v>0</v>
      </c>
      <c r="M30" s="315">
        <f t="shared" ref="M30:M35" si="5">SUM(G30)</f>
        <v>5741</v>
      </c>
      <c r="N30" s="307">
        <f t="shared" ref="N30:N33" si="6">SUM(K30,M30)</f>
        <v>-89672</v>
      </c>
      <c r="O30" s="308"/>
      <c r="P30" s="316"/>
      <c r="Q30" s="242"/>
      <c r="R30" s="116"/>
      <c r="S30" s="116"/>
      <c r="T30" s="116"/>
      <c r="U30" s="116"/>
    </row>
    <row r="31" spans="1:21" s="313" customFormat="1" x14ac:dyDescent="0.2">
      <c r="A31" s="300">
        <v>3</v>
      </c>
      <c r="B31" s="301" t="s">
        <v>132</v>
      </c>
      <c r="C31" s="303">
        <v>-4192</v>
      </c>
      <c r="D31" s="302"/>
      <c r="E31" s="311" t="s">
        <v>2246</v>
      </c>
      <c r="F31" s="303">
        <v>10224</v>
      </c>
      <c r="G31" s="304">
        <v>5868</v>
      </c>
      <c r="H31" s="305">
        <v>0</v>
      </c>
      <c r="I31" s="304">
        <v>0</v>
      </c>
      <c r="J31" s="305">
        <v>20283</v>
      </c>
      <c r="K31" s="306">
        <f t="shared" si="3"/>
        <v>-4191</v>
      </c>
      <c r="L31" s="307">
        <f t="shared" si="4"/>
        <v>1</v>
      </c>
      <c r="M31" s="315">
        <f t="shared" si="5"/>
        <v>5868</v>
      </c>
      <c r="N31" s="307">
        <f t="shared" si="6"/>
        <v>1677</v>
      </c>
      <c r="O31" s="308"/>
      <c r="P31" s="316"/>
      <c r="Q31" s="261"/>
      <c r="R31"/>
      <c r="S31"/>
      <c r="T31"/>
      <c r="U31"/>
    </row>
    <row r="32" spans="1:21" s="313" customFormat="1" x14ac:dyDescent="0.2">
      <c r="A32" s="300">
        <v>4</v>
      </c>
      <c r="B32" s="301" t="s">
        <v>436</v>
      </c>
      <c r="C32" s="303">
        <v>-762</v>
      </c>
      <c r="D32" s="302"/>
      <c r="E32" s="311" t="s">
        <v>1331</v>
      </c>
      <c r="F32" s="303">
        <v>16105</v>
      </c>
      <c r="G32" s="304">
        <v>8667</v>
      </c>
      <c r="H32" s="305">
        <v>0</v>
      </c>
      <c r="I32" s="304">
        <v>0</v>
      </c>
      <c r="J32" s="305">
        <v>25533</v>
      </c>
      <c r="K32" s="306">
        <f t="shared" si="3"/>
        <v>-761</v>
      </c>
      <c r="L32" s="307">
        <f t="shared" si="4"/>
        <v>1</v>
      </c>
      <c r="M32" s="315">
        <f t="shared" si="5"/>
        <v>8667</v>
      </c>
      <c r="N32" s="307">
        <f t="shared" si="6"/>
        <v>7906</v>
      </c>
      <c r="O32" s="308"/>
      <c r="P32" s="316"/>
      <c r="Q32" s="317"/>
    </row>
    <row r="33" spans="1:21" s="313" customFormat="1" x14ac:dyDescent="0.2">
      <c r="A33" s="300"/>
      <c r="B33" s="301"/>
      <c r="C33" s="303"/>
      <c r="D33" s="302"/>
      <c r="E33" s="311"/>
      <c r="F33" s="303"/>
      <c r="G33" s="304"/>
      <c r="H33" s="305">
        <v>0</v>
      </c>
      <c r="I33" s="304">
        <v>0</v>
      </c>
      <c r="J33" s="305">
        <v>0</v>
      </c>
      <c r="K33" s="306">
        <f t="shared" si="3"/>
        <v>0</v>
      </c>
      <c r="L33" s="307">
        <f t="shared" si="4"/>
        <v>0</v>
      </c>
      <c r="M33" s="315">
        <f t="shared" si="5"/>
        <v>0</v>
      </c>
      <c r="N33" s="307">
        <f t="shared" si="6"/>
        <v>0</v>
      </c>
      <c r="O33" s="308"/>
      <c r="P33" s="316"/>
      <c r="Q33" s="317"/>
    </row>
    <row r="34" spans="1:21" s="313" customFormat="1" x14ac:dyDescent="0.2">
      <c r="A34" s="300"/>
      <c r="B34" s="301"/>
      <c r="C34" s="303"/>
      <c r="D34" s="302"/>
      <c r="E34" s="311"/>
      <c r="F34" s="303"/>
      <c r="G34" s="304"/>
      <c r="H34" s="305">
        <v>0</v>
      </c>
      <c r="I34" s="304">
        <v>0</v>
      </c>
      <c r="J34" s="305">
        <v>0</v>
      </c>
      <c r="K34" s="306">
        <f t="shared" ref="K34:K35" si="7">SUM(F34,G34,H34,I34-J34)</f>
        <v>0</v>
      </c>
      <c r="L34" s="307">
        <f t="shared" ref="L34:L35" si="8">SUM(-C34,K34)</f>
        <v>0</v>
      </c>
      <c r="M34" s="315">
        <f t="shared" si="5"/>
        <v>0</v>
      </c>
      <c r="N34" s="307">
        <f t="shared" ref="N34:N35" si="9">SUM(K34,M34)</f>
        <v>0</v>
      </c>
      <c r="O34" s="312"/>
      <c r="P34" s="316"/>
      <c r="Q34" s="317"/>
    </row>
    <row r="35" spans="1:21" s="313" customFormat="1" x14ac:dyDescent="0.2">
      <c r="A35" s="300"/>
      <c r="B35" s="301"/>
      <c r="C35" s="303"/>
      <c r="D35" s="309"/>
      <c r="E35" s="320"/>
      <c r="F35" s="305"/>
      <c r="G35" s="304"/>
      <c r="H35" s="305">
        <v>0</v>
      </c>
      <c r="I35" s="304">
        <v>0</v>
      </c>
      <c r="J35" s="305">
        <v>0</v>
      </c>
      <c r="K35" s="306">
        <f t="shared" si="7"/>
        <v>0</v>
      </c>
      <c r="L35" s="307">
        <f t="shared" si="8"/>
        <v>0</v>
      </c>
      <c r="M35" s="315">
        <f t="shared" si="5"/>
        <v>0</v>
      </c>
      <c r="N35" s="307">
        <f t="shared" si="9"/>
        <v>0</v>
      </c>
      <c r="O35" s="309"/>
      <c r="P35" s="317"/>
      <c r="Q35" s="317"/>
    </row>
    <row r="36" spans="1:21" x14ac:dyDescent="0.2">
      <c r="A36" s="280"/>
      <c r="B36" s="177"/>
      <c r="C36" s="342"/>
      <c r="D36" s="177"/>
      <c r="F36" s="129"/>
      <c r="G36" s="130"/>
      <c r="H36" s="129"/>
      <c r="I36" s="130"/>
      <c r="J36" s="129"/>
      <c r="K36" s="130"/>
      <c r="L36" s="129"/>
      <c r="N36" s="177"/>
      <c r="O36" s="177"/>
      <c r="Q36" s="317"/>
      <c r="R36" s="313"/>
      <c r="S36" s="313"/>
      <c r="T36" s="313"/>
      <c r="U36" s="313"/>
    </row>
    <row r="37" spans="1:21" x14ac:dyDescent="0.2">
      <c r="A37" s="284"/>
      <c r="B37" s="285"/>
      <c r="C37" s="314">
        <f>SUM(C27:C36)</f>
        <v>-122857</v>
      </c>
      <c r="D37" s="209" t="s">
        <v>117</v>
      </c>
      <c r="E37" s="286"/>
      <c r="F37" s="314">
        <f>SUM(F27:F36)</f>
        <v>38463</v>
      </c>
      <c r="G37" s="314">
        <f>SUM(G27:G36)</f>
        <v>29028</v>
      </c>
      <c r="H37" s="314">
        <f>SUM(H27:H36)</f>
        <v>0</v>
      </c>
      <c r="I37" s="314">
        <f>SUM(I27:I36)</f>
        <v>0</v>
      </c>
      <c r="J37" s="314">
        <f>SUM(J27:J36)</f>
        <v>190346</v>
      </c>
      <c r="K37" s="298">
        <f>SUM(F37,G37,H37,I37-J37)</f>
        <v>-122855</v>
      </c>
      <c r="L37" s="133">
        <f>SUM(L29:L36)</f>
        <v>2</v>
      </c>
      <c r="M37" s="282">
        <f>SUM(M29:M36)</f>
        <v>29028</v>
      </c>
      <c r="N37" s="133">
        <f>SUM(N29:N36)</f>
        <v>-93827</v>
      </c>
      <c r="O37" s="281"/>
      <c r="Q37" s="317"/>
      <c r="R37" s="313"/>
      <c r="S37" s="313"/>
      <c r="T37" s="313"/>
      <c r="U37" s="313"/>
    </row>
    <row r="38" spans="1:21" x14ac:dyDescent="0.2">
      <c r="B38" s="139">
        <f>SUM('Working paper'!CL588)</f>
        <v>6</v>
      </c>
      <c r="C38" s="299">
        <f>-SUM('Working paper'!CK588)</f>
        <v>-98351.320000000022</v>
      </c>
      <c r="K38" s="130"/>
      <c r="Q38" s="317"/>
      <c r="R38" s="313"/>
      <c r="S38" s="313"/>
      <c r="T38" s="313"/>
      <c r="U38" s="313"/>
    </row>
    <row r="39" spans="1:21" x14ac:dyDescent="0.2">
      <c r="C39" s="130">
        <f>SUM(C38-C37)</f>
        <v>24505.679999999978</v>
      </c>
    </row>
    <row r="41" spans="1:21" x14ac:dyDescent="0.2">
      <c r="A41" s="365" t="s">
        <v>2430</v>
      </c>
      <c r="B41" s="366"/>
      <c r="C41" s="366"/>
      <c r="D41" s="366"/>
      <c r="E41" s="366"/>
      <c r="F41" s="366"/>
      <c r="G41" s="366"/>
      <c r="H41" s="366"/>
      <c r="I41" s="366"/>
      <c r="J41" s="366"/>
      <c r="K41" s="366"/>
      <c r="L41" s="367"/>
      <c r="M41" s="242" t="s">
        <v>92</v>
      </c>
    </row>
    <row r="42" spans="1:21" x14ac:dyDescent="0.2">
      <c r="A42" s="287" t="s">
        <v>677</v>
      </c>
      <c r="B42" s="209" t="s">
        <v>1181</v>
      </c>
      <c r="C42" s="283" t="s">
        <v>1189</v>
      </c>
      <c r="D42" s="209" t="s">
        <v>1251</v>
      </c>
      <c r="E42" s="283" t="s">
        <v>93</v>
      </c>
      <c r="F42" s="209" t="s">
        <v>1240</v>
      </c>
      <c r="G42" s="283" t="s">
        <v>92</v>
      </c>
      <c r="H42" s="209" t="s">
        <v>1191</v>
      </c>
      <c r="I42" s="283" t="s">
        <v>1182</v>
      </c>
      <c r="J42" s="209" t="s">
        <v>703</v>
      </c>
      <c r="K42" s="283" t="s">
        <v>1241</v>
      </c>
      <c r="L42" s="209" t="s">
        <v>238</v>
      </c>
      <c r="M42" s="288" t="s">
        <v>1390</v>
      </c>
      <c r="N42" s="209"/>
      <c r="O42" s="209" t="s">
        <v>91</v>
      </c>
    </row>
    <row r="43" spans="1:21" x14ac:dyDescent="0.2">
      <c r="A43" s="279"/>
      <c r="B43" s="177"/>
      <c r="C43" s="261"/>
      <c r="D43" s="177"/>
      <c r="F43" s="186" t="s">
        <v>19</v>
      </c>
      <c r="G43" s="242" t="s">
        <v>19</v>
      </c>
      <c r="H43" s="186" t="s">
        <v>19</v>
      </c>
      <c r="I43" s="242" t="s">
        <v>19</v>
      </c>
      <c r="J43" s="186" t="s">
        <v>19</v>
      </c>
      <c r="K43" s="242" t="s">
        <v>19</v>
      </c>
      <c r="L43" s="186" t="s">
        <v>19</v>
      </c>
      <c r="M43" s="242" t="s">
        <v>19</v>
      </c>
      <c r="N43" s="186" t="s">
        <v>19</v>
      </c>
      <c r="O43" s="177"/>
    </row>
    <row r="44" spans="1:21" s="313" customFormat="1" x14ac:dyDescent="0.2">
      <c r="A44" s="300">
        <v>2</v>
      </c>
      <c r="B44" s="301" t="s">
        <v>226</v>
      </c>
      <c r="C44" s="303">
        <v>-95413</v>
      </c>
      <c r="D44" s="302"/>
      <c r="E44" s="311" t="s">
        <v>2245</v>
      </c>
      <c r="F44" s="303">
        <v>12134</v>
      </c>
      <c r="G44" s="304">
        <v>5741</v>
      </c>
      <c r="H44" s="305">
        <v>0</v>
      </c>
      <c r="I44" s="304">
        <v>0</v>
      </c>
      <c r="J44" s="305">
        <v>113288</v>
      </c>
      <c r="K44" s="306">
        <f t="shared" ref="K44:K46" si="10">SUM(F44,G44,H44,I44-J44)</f>
        <v>-95413</v>
      </c>
      <c r="L44" s="307">
        <f>SUM(-C44,K44)</f>
        <v>0</v>
      </c>
      <c r="M44" s="315">
        <f t="shared" ref="M44:M46" si="11">SUM(G44)</f>
        <v>5741</v>
      </c>
      <c r="N44" s="307">
        <f t="shared" ref="N44:N46" si="12">SUM(K44,M44)</f>
        <v>-89672</v>
      </c>
      <c r="O44" s="312"/>
      <c r="P44" s="316"/>
      <c r="Q44" s="261"/>
      <c r="R44"/>
      <c r="S44"/>
      <c r="T44"/>
      <c r="U44"/>
    </row>
    <row r="45" spans="1:21" s="313" customFormat="1" x14ac:dyDescent="0.2">
      <c r="A45" s="300">
        <v>3</v>
      </c>
      <c r="B45" s="302" t="s">
        <v>533</v>
      </c>
      <c r="C45" s="303">
        <v>-2175</v>
      </c>
      <c r="D45" s="302"/>
      <c r="E45" s="311" t="s">
        <v>2424</v>
      </c>
      <c r="F45" s="303">
        <v>0</v>
      </c>
      <c r="G45" s="304">
        <v>0</v>
      </c>
      <c r="H45" s="305">
        <v>0</v>
      </c>
      <c r="I45" s="304">
        <v>14560</v>
      </c>
      <c r="J45" s="305">
        <v>16735</v>
      </c>
      <c r="K45" s="306">
        <f t="shared" si="10"/>
        <v>-2175</v>
      </c>
      <c r="L45" s="307">
        <f t="shared" ref="L45:L46" si="13">SUM(-C45,K45)</f>
        <v>0</v>
      </c>
      <c r="M45" s="315">
        <f t="shared" si="11"/>
        <v>0</v>
      </c>
      <c r="N45" s="307">
        <f t="shared" si="12"/>
        <v>-2175</v>
      </c>
      <c r="O45" s="309"/>
      <c r="P45" s="317"/>
      <c r="Q45" s="261"/>
      <c r="R45"/>
      <c r="S45"/>
      <c r="T45"/>
      <c r="U45"/>
    </row>
    <row r="46" spans="1:21" s="313" customFormat="1" x14ac:dyDescent="0.2">
      <c r="A46" s="300">
        <v>4</v>
      </c>
      <c r="B46" s="301" t="s">
        <v>436</v>
      </c>
      <c r="C46" s="303">
        <v>-762</v>
      </c>
      <c r="D46" s="302"/>
      <c r="E46" s="311" t="s">
        <v>1331</v>
      </c>
      <c r="F46" s="303">
        <v>16105</v>
      </c>
      <c r="G46" s="304">
        <v>8667</v>
      </c>
      <c r="H46" s="305">
        <v>0</v>
      </c>
      <c r="I46" s="304">
        <v>0</v>
      </c>
      <c r="J46" s="305">
        <v>25533</v>
      </c>
      <c r="K46" s="306">
        <f t="shared" si="10"/>
        <v>-761</v>
      </c>
      <c r="L46" s="307">
        <f t="shared" si="13"/>
        <v>1</v>
      </c>
      <c r="M46" s="315">
        <f t="shared" si="11"/>
        <v>8667</v>
      </c>
      <c r="N46" s="307">
        <f t="shared" si="12"/>
        <v>7906</v>
      </c>
      <c r="O46" s="309"/>
      <c r="P46" s="317"/>
      <c r="Q46" s="261"/>
      <c r="R46"/>
      <c r="S46"/>
      <c r="T46"/>
      <c r="U46"/>
    </row>
    <row r="47" spans="1:21" x14ac:dyDescent="0.2">
      <c r="A47" s="280"/>
      <c r="B47" s="177"/>
      <c r="C47" s="261"/>
      <c r="D47" s="177"/>
      <c r="F47" s="129"/>
      <c r="G47" s="130"/>
      <c r="H47" s="129"/>
      <c r="I47" s="130"/>
      <c r="J47" s="129"/>
      <c r="K47" s="130"/>
      <c r="L47" s="129"/>
      <c r="N47" s="177"/>
      <c r="O47" s="177"/>
      <c r="Q47" s="317"/>
      <c r="R47" s="313"/>
      <c r="S47" s="313"/>
      <c r="T47" s="313"/>
      <c r="U47" s="313"/>
    </row>
    <row r="48" spans="1:21" x14ac:dyDescent="0.2">
      <c r="A48" s="284"/>
      <c r="B48" s="285"/>
      <c r="C48" s="282">
        <f>SUM(C42:C47)</f>
        <v>-98350</v>
      </c>
      <c r="D48" s="209" t="s">
        <v>117</v>
      </c>
      <c r="E48" s="286"/>
      <c r="F48" s="133">
        <f>SUM(F42:F47)</f>
        <v>28239</v>
      </c>
      <c r="G48" s="282">
        <f>SUM(G42:G47)</f>
        <v>14408</v>
      </c>
      <c r="H48" s="133">
        <f>SUM(H42:H47)</f>
        <v>0</v>
      </c>
      <c r="I48" s="282">
        <f>SUM(I42:I47)</f>
        <v>14560</v>
      </c>
      <c r="J48" s="133">
        <f>SUM(J42:J47)</f>
        <v>155556</v>
      </c>
      <c r="K48" s="282">
        <f>SUM(F48,G48,H48,I48-J48)</f>
        <v>-98349</v>
      </c>
      <c r="L48" s="133">
        <f>SUM(L44:L47)</f>
        <v>1</v>
      </c>
      <c r="M48" s="282">
        <f>SUM(M41:M47)</f>
        <v>14408</v>
      </c>
      <c r="N48" s="133">
        <f>SUM(N41:N47)</f>
        <v>-83941</v>
      </c>
      <c r="O48" s="318"/>
      <c r="Q48" s="317"/>
      <c r="R48" s="313"/>
      <c r="S48" s="313"/>
      <c r="T48" s="313"/>
      <c r="U48" s="313"/>
    </row>
    <row r="49" spans="1:21" x14ac:dyDescent="0.2">
      <c r="B49" s="139">
        <f>SUM('Working paper'!CL588)</f>
        <v>6</v>
      </c>
      <c r="C49" s="299">
        <f>-SUM('Working paper'!CK588)</f>
        <v>-98351.320000000022</v>
      </c>
      <c r="Q49" s="317"/>
      <c r="R49" s="313"/>
      <c r="S49" s="313"/>
      <c r="T49" s="313"/>
      <c r="U49" s="313"/>
    </row>
    <row r="52" spans="1:21" x14ac:dyDescent="0.2">
      <c r="A52" s="365" t="s">
        <v>1336</v>
      </c>
      <c r="B52" s="366"/>
      <c r="C52" s="366"/>
      <c r="D52" s="366"/>
      <c r="E52" s="366"/>
      <c r="F52" s="366"/>
      <c r="G52" s="366"/>
      <c r="H52" s="366"/>
      <c r="I52" s="366"/>
      <c r="J52" s="366"/>
      <c r="K52" s="366"/>
      <c r="L52" s="367"/>
      <c r="M52" s="242" t="s">
        <v>92</v>
      </c>
    </row>
    <row r="53" spans="1:21" x14ac:dyDescent="0.2">
      <c r="A53" s="287" t="s">
        <v>677</v>
      </c>
      <c r="B53" s="209" t="s">
        <v>1181</v>
      </c>
      <c r="C53" s="283" t="s">
        <v>1189</v>
      </c>
      <c r="D53" s="209" t="s">
        <v>1251</v>
      </c>
      <c r="E53" s="283" t="s">
        <v>93</v>
      </c>
      <c r="F53" s="209" t="s">
        <v>1240</v>
      </c>
      <c r="G53" s="283" t="s">
        <v>92</v>
      </c>
      <c r="H53" s="209" t="s">
        <v>1191</v>
      </c>
      <c r="I53" s="283" t="s">
        <v>1182</v>
      </c>
      <c r="J53" s="209" t="s">
        <v>703</v>
      </c>
      <c r="K53" s="283" t="s">
        <v>1241</v>
      </c>
      <c r="L53" s="209" t="s">
        <v>238</v>
      </c>
      <c r="M53" s="288" t="s">
        <v>1328</v>
      </c>
      <c r="N53" s="209"/>
      <c r="O53" s="209" t="s">
        <v>91</v>
      </c>
    </row>
    <row r="54" spans="1:21" x14ac:dyDescent="0.2">
      <c r="A54" s="279"/>
      <c r="B54" s="177"/>
      <c r="C54" s="261"/>
      <c r="D54" s="177"/>
      <c r="F54" s="186" t="s">
        <v>19</v>
      </c>
      <c r="G54" s="242" t="s">
        <v>19</v>
      </c>
      <c r="H54" s="186" t="s">
        <v>19</v>
      </c>
      <c r="I54" s="242" t="s">
        <v>19</v>
      </c>
      <c r="J54" s="186" t="s">
        <v>19</v>
      </c>
      <c r="K54" s="242" t="s">
        <v>19</v>
      </c>
      <c r="L54" s="186" t="s">
        <v>19</v>
      </c>
      <c r="M54" s="242" t="s">
        <v>19</v>
      </c>
      <c r="N54" s="186" t="s">
        <v>19</v>
      </c>
      <c r="O54" s="177"/>
    </row>
    <row r="55" spans="1:21" s="313" customFormat="1" x14ac:dyDescent="0.2">
      <c r="A55" s="300">
        <v>1</v>
      </c>
      <c r="B55" s="301"/>
      <c r="C55" s="310"/>
      <c r="D55" s="302"/>
      <c r="E55" s="311"/>
      <c r="F55" s="303"/>
      <c r="G55" s="304"/>
      <c r="H55" s="305"/>
      <c r="I55" s="304"/>
      <c r="J55" s="305"/>
      <c r="K55" s="306">
        <f t="shared" ref="K55:K57" si="14">SUM(F55,G55,H55,I55-J55)</f>
        <v>0</v>
      </c>
      <c r="L55" s="307">
        <f t="shared" ref="L55:L57" si="15">SUM(-C55,K55)</f>
        <v>0</v>
      </c>
      <c r="M55" s="315">
        <f t="shared" ref="M55:M57" si="16">SUM(G55)</f>
        <v>0</v>
      </c>
      <c r="N55" s="307">
        <f t="shared" ref="N55:N57" si="17">SUM(K55,M55)</f>
        <v>0</v>
      </c>
      <c r="O55" s="308"/>
      <c r="P55" s="317"/>
      <c r="Q55" s="261"/>
      <c r="R55"/>
      <c r="S55"/>
      <c r="T55"/>
      <c r="U55"/>
    </row>
    <row r="56" spans="1:21" s="313" customFormat="1" x14ac:dyDescent="0.2">
      <c r="A56" s="300">
        <v>2</v>
      </c>
      <c r="B56" s="301"/>
      <c r="C56" s="310"/>
      <c r="D56" s="302"/>
      <c r="E56" s="311"/>
      <c r="F56" s="303"/>
      <c r="G56" s="304"/>
      <c r="H56" s="305"/>
      <c r="I56" s="304"/>
      <c r="J56" s="305"/>
      <c r="K56" s="306">
        <f t="shared" si="14"/>
        <v>0</v>
      </c>
      <c r="L56" s="307">
        <f t="shared" si="15"/>
        <v>0</v>
      </c>
      <c r="M56" s="315">
        <f t="shared" si="16"/>
        <v>0</v>
      </c>
      <c r="N56" s="307">
        <f t="shared" si="17"/>
        <v>0</v>
      </c>
      <c r="O56" s="312"/>
      <c r="P56" s="316"/>
      <c r="Q56" s="261"/>
      <c r="R56"/>
      <c r="S56"/>
      <c r="T56"/>
      <c r="U56"/>
    </row>
    <row r="57" spans="1:21" s="313" customFormat="1" x14ac:dyDescent="0.2">
      <c r="A57" s="300">
        <v>3</v>
      </c>
      <c r="B57" s="301"/>
      <c r="C57" s="310"/>
      <c r="D57" s="302"/>
      <c r="E57" s="311"/>
      <c r="F57" s="303"/>
      <c r="G57" s="304"/>
      <c r="H57" s="305"/>
      <c r="I57" s="304"/>
      <c r="J57" s="305"/>
      <c r="K57" s="306">
        <f t="shared" si="14"/>
        <v>0</v>
      </c>
      <c r="L57" s="307">
        <f t="shared" si="15"/>
        <v>0</v>
      </c>
      <c r="M57" s="315">
        <f t="shared" si="16"/>
        <v>0</v>
      </c>
      <c r="N57" s="307">
        <f t="shared" si="17"/>
        <v>0</v>
      </c>
      <c r="O57" s="312"/>
      <c r="P57" s="316"/>
      <c r="Q57" s="261"/>
      <c r="R57"/>
      <c r="S57"/>
      <c r="T57"/>
      <c r="U57"/>
    </row>
    <row r="58" spans="1:21" s="313" customFormat="1" x14ac:dyDescent="0.2">
      <c r="A58" s="300"/>
      <c r="B58" s="301"/>
      <c r="C58" s="310"/>
      <c r="D58" s="302"/>
      <c r="E58" s="311"/>
      <c r="F58" s="303"/>
      <c r="G58" s="304"/>
      <c r="H58" s="305"/>
      <c r="I58" s="304"/>
      <c r="J58" s="305"/>
      <c r="K58" s="306"/>
      <c r="L58" s="307"/>
      <c r="M58" s="315"/>
      <c r="N58" s="307"/>
      <c r="O58" s="312"/>
      <c r="P58" s="316"/>
      <c r="Q58" s="317"/>
    </row>
    <row r="59" spans="1:21" s="313" customFormat="1" x14ac:dyDescent="0.2">
      <c r="A59" s="300"/>
      <c r="B59" s="301"/>
      <c r="C59" s="310"/>
      <c r="D59" s="302"/>
      <c r="E59" s="311"/>
      <c r="F59" s="303"/>
      <c r="G59" s="304"/>
      <c r="H59" s="305"/>
      <c r="I59" s="304"/>
      <c r="J59" s="305"/>
      <c r="K59" s="306"/>
      <c r="L59" s="307"/>
      <c r="M59" s="315"/>
      <c r="N59" s="307"/>
      <c r="O59" s="308"/>
      <c r="P59" s="316"/>
      <c r="Q59" s="317"/>
    </row>
    <row r="60" spans="1:21" s="313" customFormat="1" x14ac:dyDescent="0.2">
      <c r="A60" s="300"/>
      <c r="B60" s="301"/>
      <c r="C60" s="310"/>
      <c r="D60" s="302"/>
      <c r="E60" s="311"/>
      <c r="F60" s="303"/>
      <c r="G60" s="304"/>
      <c r="H60" s="305"/>
      <c r="I60" s="304"/>
      <c r="J60" s="305"/>
      <c r="K60" s="306"/>
      <c r="L60" s="307"/>
      <c r="M60" s="315"/>
      <c r="N60" s="307"/>
      <c r="O60" s="308"/>
      <c r="P60" s="317"/>
      <c r="Q60" s="317"/>
    </row>
    <row r="61" spans="1:21" s="313" customFormat="1" x14ac:dyDescent="0.2">
      <c r="A61" s="300"/>
      <c r="B61" s="309"/>
      <c r="C61" s="310"/>
      <c r="D61" s="309"/>
      <c r="F61" s="305"/>
      <c r="G61" s="304"/>
      <c r="H61" s="305"/>
      <c r="I61" s="304"/>
      <c r="J61" s="305"/>
      <c r="K61" s="306"/>
      <c r="L61" s="307"/>
      <c r="M61" s="315"/>
      <c r="N61" s="307"/>
      <c r="O61" s="309"/>
      <c r="P61" s="317"/>
      <c r="Q61" s="317"/>
    </row>
    <row r="62" spans="1:21" x14ac:dyDescent="0.2">
      <c r="A62" s="280"/>
      <c r="B62" s="177"/>
      <c r="C62" s="261"/>
      <c r="D62" s="177"/>
      <c r="F62" s="129"/>
      <c r="G62" s="130"/>
      <c r="H62" s="129"/>
      <c r="I62" s="130"/>
      <c r="J62" s="129"/>
      <c r="K62" s="130"/>
      <c r="L62" s="129"/>
      <c r="N62" s="177"/>
      <c r="O62" s="177"/>
      <c r="Q62" s="317"/>
      <c r="R62" s="313"/>
      <c r="S62" s="313"/>
      <c r="T62" s="313"/>
      <c r="U62" s="313"/>
    </row>
    <row r="63" spans="1:21" x14ac:dyDescent="0.2">
      <c r="A63" s="284"/>
      <c r="B63" s="285"/>
      <c r="C63" s="282">
        <f>SUM(C53:C62)</f>
        <v>0</v>
      </c>
      <c r="D63" s="209" t="s">
        <v>117</v>
      </c>
      <c r="E63" s="286"/>
      <c r="F63" s="133">
        <f>SUM(F53:F62)</f>
        <v>0</v>
      </c>
      <c r="G63" s="282">
        <f>SUM(G53:G62)</f>
        <v>0</v>
      </c>
      <c r="H63" s="133">
        <f>SUM(H53:H62)</f>
        <v>0</v>
      </c>
      <c r="I63" s="282">
        <f>SUM(I53:I62)</f>
        <v>0</v>
      </c>
      <c r="J63" s="133">
        <f>SUM(J53:J62)</f>
        <v>0</v>
      </c>
      <c r="K63" s="282">
        <f>SUM(F63,G63,H63,I63-J63)</f>
        <v>0</v>
      </c>
      <c r="L63" s="133">
        <f>SUM(L55:L62)</f>
        <v>0</v>
      </c>
      <c r="M63" s="282">
        <f>SUM(M52:M62)</f>
        <v>0</v>
      </c>
      <c r="N63" s="133">
        <f>SUM(N52:N62)</f>
        <v>0</v>
      </c>
      <c r="O63" s="318"/>
      <c r="Q63" s="317"/>
      <c r="R63" s="313"/>
      <c r="S63" s="313"/>
      <c r="T63" s="313"/>
      <c r="U63" s="313"/>
    </row>
    <row r="64" spans="1:21" x14ac:dyDescent="0.2">
      <c r="B64" s="139">
        <f>SUM('Working paper'!CL588)</f>
        <v>6</v>
      </c>
      <c r="C64" s="139">
        <f>-SUM('Working paper'!CK588)</f>
        <v>-98351.320000000022</v>
      </c>
      <c r="Q64" s="317"/>
      <c r="R64" s="313"/>
      <c r="S64" s="313"/>
      <c r="T64" s="313"/>
      <c r="U64" s="313"/>
    </row>
  </sheetData>
  <mergeCells count="8">
    <mergeCell ref="T1:T3"/>
    <mergeCell ref="U1:U3"/>
    <mergeCell ref="A26:L26"/>
    <mergeCell ref="A41:L41"/>
    <mergeCell ref="A52:L52"/>
    <mergeCell ref="S1:S3"/>
    <mergeCell ref="Q1:Q3"/>
    <mergeCell ref="R1:R3"/>
  </mergeCells>
  <phoneticPr fontId="7" type="noConversion"/>
  <conditionalFormatting sqref="N29:N35">
    <cfRule type="cellIs" dxfId="2" priority="28" operator="lessThan">
      <formula>0</formula>
    </cfRule>
  </conditionalFormatting>
  <conditionalFormatting sqref="N44:N46">
    <cfRule type="cellIs" dxfId="1" priority="2" operator="lessThan">
      <formula>0</formula>
    </cfRule>
  </conditionalFormatting>
  <conditionalFormatting sqref="N55:N61">
    <cfRule type="cellIs" dxfId="0" priority="1" operator="lessThan">
      <formula>0</formula>
    </cfRule>
  </conditionalFormatting>
  <pageMargins left="0.75" right="0.75" top="1" bottom="1" header="0.5" footer="0.5"/>
  <pageSetup paperSize="9" scale="76"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F5C17-A795-4DE8-8B2A-1D4436B066CF}">
  <dimension ref="A1:L25"/>
  <sheetViews>
    <sheetView workbookViewId="0">
      <selection activeCell="E317" sqref="E317:E319"/>
    </sheetView>
  </sheetViews>
  <sheetFormatPr defaultRowHeight="12.75" x14ac:dyDescent="0.2"/>
  <cols>
    <col min="1" max="1" width="6" customWidth="1"/>
    <col min="2" max="2" width="7.28515625" customWidth="1"/>
    <col min="3" max="3" width="12.42578125" customWidth="1"/>
    <col min="4" max="4" width="13.7109375" customWidth="1"/>
    <col min="5" max="10" width="12.42578125" customWidth="1"/>
  </cols>
  <sheetData>
    <row r="1" spans="1:12" x14ac:dyDescent="0.2">
      <c r="A1" s="365" t="s">
        <v>1332</v>
      </c>
      <c r="B1" s="366"/>
      <c r="C1" s="366"/>
      <c r="D1" s="366"/>
      <c r="E1" s="366"/>
      <c r="F1" s="366"/>
      <c r="G1" s="366"/>
      <c r="H1" s="366"/>
      <c r="I1" s="366"/>
      <c r="J1" s="366"/>
      <c r="K1" s="367"/>
    </row>
    <row r="2" spans="1:12" x14ac:dyDescent="0.2">
      <c r="A2" s="287" t="s">
        <v>677</v>
      </c>
      <c r="B2" s="209" t="s">
        <v>1181</v>
      </c>
      <c r="C2" s="283" t="s">
        <v>1189</v>
      </c>
      <c r="D2" s="209" t="s">
        <v>93</v>
      </c>
      <c r="E2" s="209" t="s">
        <v>1240</v>
      </c>
      <c r="F2" s="283" t="s">
        <v>92</v>
      </c>
      <c r="G2" s="209" t="s">
        <v>1191</v>
      </c>
      <c r="H2" s="283" t="s">
        <v>1182</v>
      </c>
      <c r="I2" s="209" t="s">
        <v>703</v>
      </c>
      <c r="J2" s="283" t="s">
        <v>1241</v>
      </c>
      <c r="K2" s="209" t="s">
        <v>238</v>
      </c>
    </row>
    <row r="3" spans="1:12" x14ac:dyDescent="0.2">
      <c r="A3" s="279"/>
      <c r="B3" s="177"/>
      <c r="C3" s="261"/>
      <c r="D3" s="177"/>
      <c r="E3" s="186" t="s">
        <v>19</v>
      </c>
      <c r="F3" s="242" t="s">
        <v>19</v>
      </c>
      <c r="G3" s="186" t="s">
        <v>19</v>
      </c>
      <c r="H3" s="242" t="s">
        <v>19</v>
      </c>
      <c r="I3" s="186" t="s">
        <v>19</v>
      </c>
      <c r="J3" s="242" t="s">
        <v>19</v>
      </c>
      <c r="K3" s="186" t="s">
        <v>19</v>
      </c>
    </row>
    <row r="4" spans="1:12" x14ac:dyDescent="0.2">
      <c r="A4" s="300">
        <v>1</v>
      </c>
      <c r="B4" s="301">
        <v>2057</v>
      </c>
      <c r="C4" s="310">
        <v>-113575</v>
      </c>
      <c r="D4" s="337" t="s">
        <v>859</v>
      </c>
      <c r="E4" s="303">
        <v>0</v>
      </c>
      <c r="F4" s="304">
        <v>8624</v>
      </c>
      <c r="G4" s="305">
        <v>0</v>
      </c>
      <c r="H4" s="304">
        <v>0</v>
      </c>
      <c r="I4" s="305">
        <v>122200</v>
      </c>
      <c r="J4" s="306">
        <f>SUM(E4,F4,G4,H4-I4)</f>
        <v>-113576</v>
      </c>
      <c r="K4" s="307">
        <f>SUM(-C4,J4)</f>
        <v>-1</v>
      </c>
    </row>
    <row r="5" spans="1:12" x14ac:dyDescent="0.2">
      <c r="A5" s="300">
        <v>2</v>
      </c>
      <c r="B5" s="301">
        <v>2058</v>
      </c>
      <c r="C5" s="310">
        <v>-9657</v>
      </c>
      <c r="D5" s="337" t="s">
        <v>1330</v>
      </c>
      <c r="E5" s="303">
        <v>363</v>
      </c>
      <c r="F5" s="304">
        <v>7623</v>
      </c>
      <c r="G5" s="305">
        <v>0</v>
      </c>
      <c r="H5" s="304">
        <v>0</v>
      </c>
      <c r="I5" s="305">
        <v>17642</v>
      </c>
      <c r="J5" s="306">
        <f t="shared" ref="J5:J8" si="0">SUM(E5,F5,G5,H5-I5)</f>
        <v>-9656</v>
      </c>
      <c r="K5" s="307">
        <f>SUM(-C5,J5)</f>
        <v>1</v>
      </c>
    </row>
    <row r="6" spans="1:12" x14ac:dyDescent="0.2">
      <c r="A6" s="300">
        <v>3</v>
      </c>
      <c r="B6" s="301">
        <v>3142</v>
      </c>
      <c r="C6" s="310">
        <v>-2500</v>
      </c>
      <c r="D6" s="337" t="s">
        <v>1315</v>
      </c>
      <c r="E6" s="303">
        <v>10158</v>
      </c>
      <c r="F6" s="304">
        <v>5238</v>
      </c>
      <c r="G6" s="305">
        <v>0</v>
      </c>
      <c r="H6" s="304">
        <v>0</v>
      </c>
      <c r="I6" s="305">
        <v>17895</v>
      </c>
      <c r="J6" s="306">
        <f t="shared" si="0"/>
        <v>-2499</v>
      </c>
      <c r="K6" s="307">
        <f>SUM(-C6,J6)</f>
        <v>1</v>
      </c>
    </row>
    <row r="7" spans="1:12" x14ac:dyDescent="0.2">
      <c r="A7" s="300">
        <v>4</v>
      </c>
      <c r="B7" s="301">
        <v>3816</v>
      </c>
      <c r="C7" s="310">
        <v>-2162</v>
      </c>
      <c r="D7" s="337" t="s">
        <v>1331</v>
      </c>
      <c r="E7" s="303">
        <v>14118</v>
      </c>
      <c r="F7" s="304">
        <v>9052</v>
      </c>
      <c r="G7" s="305">
        <v>0</v>
      </c>
      <c r="H7" s="304">
        <v>0</v>
      </c>
      <c r="I7" s="305">
        <v>25332</v>
      </c>
      <c r="J7" s="306">
        <f t="shared" si="0"/>
        <v>-2162</v>
      </c>
      <c r="K7" s="307">
        <f>SUM(-C7,J7)</f>
        <v>0</v>
      </c>
    </row>
    <row r="8" spans="1:12" x14ac:dyDescent="0.2">
      <c r="A8" s="300"/>
      <c r="B8" s="301"/>
      <c r="C8" s="310"/>
      <c r="D8" s="337"/>
      <c r="E8" s="303"/>
      <c r="F8" s="304">
        <v>0</v>
      </c>
      <c r="G8" s="305">
        <v>0</v>
      </c>
      <c r="H8" s="304">
        <v>0</v>
      </c>
      <c r="I8" s="305">
        <v>0</v>
      </c>
      <c r="J8" s="306">
        <f t="shared" si="0"/>
        <v>0</v>
      </c>
      <c r="K8" s="307">
        <f>SUM(-C8,J8)</f>
        <v>0</v>
      </c>
    </row>
    <row r="10" spans="1:12" x14ac:dyDescent="0.2">
      <c r="A10" s="365" t="s">
        <v>1333</v>
      </c>
      <c r="B10" s="366"/>
      <c r="C10" s="366"/>
      <c r="D10" s="366"/>
      <c r="E10" s="366"/>
      <c r="F10" s="366"/>
      <c r="G10" s="366"/>
      <c r="H10" s="366"/>
      <c r="I10" s="366"/>
      <c r="J10" s="366"/>
      <c r="K10" s="366"/>
      <c r="L10" s="367"/>
    </row>
    <row r="11" spans="1:12" x14ac:dyDescent="0.2">
      <c r="A11" s="287" t="s">
        <v>677</v>
      </c>
      <c r="B11" s="209" t="s">
        <v>1181</v>
      </c>
      <c r="C11" s="283" t="s">
        <v>1189</v>
      </c>
      <c r="D11" s="283" t="s">
        <v>93</v>
      </c>
      <c r="E11" s="209" t="s">
        <v>1240</v>
      </c>
      <c r="F11" s="283" t="s">
        <v>92</v>
      </c>
      <c r="G11" s="209" t="s">
        <v>1191</v>
      </c>
      <c r="H11" s="283" t="s">
        <v>1182</v>
      </c>
      <c r="I11" s="209" t="s">
        <v>703</v>
      </c>
      <c r="J11" s="283" t="s">
        <v>1241</v>
      </c>
      <c r="K11" s="209" t="s">
        <v>238</v>
      </c>
    </row>
    <row r="12" spans="1:12" x14ac:dyDescent="0.2">
      <c r="A12" s="279"/>
      <c r="B12" s="177"/>
      <c r="C12" s="261"/>
      <c r="E12" s="186" t="s">
        <v>19</v>
      </c>
      <c r="F12" s="242" t="s">
        <v>19</v>
      </c>
      <c r="G12" s="186" t="s">
        <v>19</v>
      </c>
      <c r="H12" s="242" t="s">
        <v>19</v>
      </c>
      <c r="I12" s="186" t="s">
        <v>19</v>
      </c>
      <c r="J12" s="242" t="s">
        <v>19</v>
      </c>
      <c r="K12" s="186" t="s">
        <v>19</v>
      </c>
    </row>
    <row r="13" spans="1:12" x14ac:dyDescent="0.2">
      <c r="A13" s="300">
        <v>1</v>
      </c>
      <c r="B13" s="301">
        <v>2057</v>
      </c>
      <c r="C13" s="310">
        <v>-122521</v>
      </c>
      <c r="D13" s="311" t="s">
        <v>859</v>
      </c>
      <c r="E13" s="303">
        <v>0</v>
      </c>
      <c r="F13" s="304">
        <v>8624</v>
      </c>
      <c r="G13" s="305">
        <v>0</v>
      </c>
      <c r="H13" s="304">
        <v>0</v>
      </c>
      <c r="I13" s="305">
        <v>131146</v>
      </c>
      <c r="J13" s="306">
        <f t="shared" ref="J13:J14" si="1">SUM(E13,F13,G13,H13-I13)</f>
        <v>-122522</v>
      </c>
      <c r="K13" s="307">
        <f>SUM(-C13,J13)</f>
        <v>-1</v>
      </c>
    </row>
    <row r="14" spans="1:12" x14ac:dyDescent="0.2">
      <c r="A14" s="300">
        <v>2</v>
      </c>
      <c r="B14" s="301">
        <v>2533</v>
      </c>
      <c r="C14" s="310">
        <v>-3009</v>
      </c>
      <c r="D14" s="311" t="s">
        <v>1084</v>
      </c>
      <c r="E14" s="303">
        <v>1539</v>
      </c>
      <c r="F14" s="304">
        <v>6426</v>
      </c>
      <c r="G14" s="305">
        <v>0</v>
      </c>
      <c r="H14" s="304">
        <v>0</v>
      </c>
      <c r="I14" s="305">
        <v>10973</v>
      </c>
      <c r="J14" s="306">
        <f t="shared" si="1"/>
        <v>-3008</v>
      </c>
      <c r="K14" s="307">
        <f>SUM(-C14,J14)</f>
        <v>1</v>
      </c>
    </row>
    <row r="15" spans="1:12" x14ac:dyDescent="0.2">
      <c r="A15" s="300"/>
      <c r="B15" s="309"/>
      <c r="C15" s="310"/>
      <c r="D15" s="313"/>
      <c r="E15" s="305"/>
      <c r="F15" s="304"/>
      <c r="G15" s="305"/>
      <c r="H15" s="304"/>
      <c r="I15" s="305"/>
      <c r="J15" s="306"/>
      <c r="K15" s="307"/>
    </row>
    <row r="16" spans="1:12" x14ac:dyDescent="0.2">
      <c r="A16" s="280"/>
      <c r="B16" s="177"/>
      <c r="C16" s="261"/>
      <c r="E16" s="129"/>
      <c r="F16" s="130"/>
      <c r="G16" s="129"/>
      <c r="H16" s="130"/>
      <c r="I16" s="129"/>
      <c r="J16" s="130"/>
      <c r="K16" s="129"/>
    </row>
    <row r="18" spans="1:11" x14ac:dyDescent="0.2">
      <c r="A18" s="368" t="s">
        <v>1336</v>
      </c>
      <c r="B18" s="369"/>
      <c r="C18" s="369"/>
      <c r="D18" s="369"/>
      <c r="E18" s="369"/>
      <c r="F18" s="369"/>
      <c r="G18" s="369"/>
      <c r="H18" s="369"/>
      <c r="I18" s="369"/>
      <c r="J18" s="369"/>
      <c r="K18" s="370"/>
    </row>
    <row r="19" spans="1:11" x14ac:dyDescent="0.2">
      <c r="A19" s="287" t="s">
        <v>677</v>
      </c>
      <c r="B19" s="209" t="s">
        <v>1181</v>
      </c>
      <c r="C19" s="283" t="s">
        <v>1189</v>
      </c>
      <c r="D19" s="209" t="s">
        <v>93</v>
      </c>
      <c r="E19" s="209" t="s">
        <v>1240</v>
      </c>
      <c r="F19" s="283" t="s">
        <v>92</v>
      </c>
      <c r="G19" s="209" t="s">
        <v>1191</v>
      </c>
      <c r="H19" s="283" t="s">
        <v>1182</v>
      </c>
      <c r="I19" s="209" t="s">
        <v>703</v>
      </c>
      <c r="J19" s="283" t="s">
        <v>1241</v>
      </c>
      <c r="K19" s="209" t="s">
        <v>238</v>
      </c>
    </row>
    <row r="20" spans="1:11" x14ac:dyDescent="0.2">
      <c r="A20" s="279"/>
      <c r="B20" s="177"/>
      <c r="C20" s="261"/>
      <c r="D20" s="177"/>
      <c r="E20" s="186" t="s">
        <v>19</v>
      </c>
      <c r="F20" s="242" t="s">
        <v>19</v>
      </c>
      <c r="G20" s="186" t="s">
        <v>19</v>
      </c>
      <c r="H20" s="242" t="s">
        <v>19</v>
      </c>
      <c r="I20" s="186" t="s">
        <v>19</v>
      </c>
      <c r="J20" s="242" t="s">
        <v>19</v>
      </c>
      <c r="K20" s="186" t="s">
        <v>19</v>
      </c>
    </row>
    <row r="21" spans="1:11" x14ac:dyDescent="0.2">
      <c r="A21" s="300">
        <v>1</v>
      </c>
      <c r="B21" s="301">
        <v>2057</v>
      </c>
      <c r="C21" s="310">
        <v>-7349</v>
      </c>
      <c r="D21" s="337" t="s">
        <v>859</v>
      </c>
      <c r="E21" s="303">
        <v>0</v>
      </c>
      <c r="F21" s="304">
        <v>8624</v>
      </c>
      <c r="G21" s="305">
        <v>122522</v>
      </c>
      <c r="H21" s="304">
        <v>0</v>
      </c>
      <c r="I21" s="305">
        <v>138496</v>
      </c>
      <c r="J21" s="306">
        <f t="shared" ref="J21:J23" si="2">SUM(E21,F21,G21,H21-I21)</f>
        <v>-7350</v>
      </c>
      <c r="K21" s="307">
        <f>SUM(-C21,J21)</f>
        <v>-1</v>
      </c>
    </row>
    <row r="22" spans="1:11" x14ac:dyDescent="0.2">
      <c r="A22" s="300">
        <v>2</v>
      </c>
      <c r="B22" s="301">
        <v>3120</v>
      </c>
      <c r="C22" s="310">
        <v>-2196</v>
      </c>
      <c r="D22" s="337" t="s">
        <v>1334</v>
      </c>
      <c r="E22" s="303">
        <v>14591</v>
      </c>
      <c r="F22" s="304">
        <v>5699</v>
      </c>
      <c r="G22" s="305">
        <v>0</v>
      </c>
      <c r="H22" s="304">
        <v>0</v>
      </c>
      <c r="I22" s="305">
        <v>22486</v>
      </c>
      <c r="J22" s="306">
        <f t="shared" si="2"/>
        <v>-2196</v>
      </c>
      <c r="K22" s="307">
        <f>SUM(-C22,J22)</f>
        <v>0</v>
      </c>
    </row>
    <row r="23" spans="1:11" x14ac:dyDescent="0.2">
      <c r="A23" s="300">
        <v>3</v>
      </c>
      <c r="B23" s="301">
        <v>3142</v>
      </c>
      <c r="C23" s="310">
        <v>-5119</v>
      </c>
      <c r="D23" s="337" t="s">
        <v>1335</v>
      </c>
      <c r="E23" s="303">
        <v>10158</v>
      </c>
      <c r="F23" s="304">
        <v>5238</v>
      </c>
      <c r="G23" s="305">
        <v>0</v>
      </c>
      <c r="H23" s="304">
        <v>0</v>
      </c>
      <c r="I23" s="305">
        <v>20514</v>
      </c>
      <c r="J23" s="306">
        <f t="shared" si="2"/>
        <v>-5118</v>
      </c>
      <c r="K23" s="307">
        <f>SUM(-C23,J23)</f>
        <v>1</v>
      </c>
    </row>
    <row r="24" spans="1:11" x14ac:dyDescent="0.2">
      <c r="A24" s="280"/>
      <c r="B24" s="177"/>
      <c r="C24" s="261"/>
      <c r="D24" s="177"/>
      <c r="E24" s="129"/>
      <c r="F24" s="130"/>
      <c r="G24" s="129"/>
      <c r="H24" s="130"/>
      <c r="I24" s="129"/>
      <c r="J24" s="130"/>
      <c r="K24" s="129"/>
    </row>
    <row r="25" spans="1:11" x14ac:dyDescent="0.2">
      <c r="A25" s="284"/>
      <c r="B25" s="285"/>
      <c r="C25" s="282">
        <f>SUM(C19:C24)</f>
        <v>-14664</v>
      </c>
      <c r="D25" s="285"/>
      <c r="E25" s="133">
        <f>SUM(E19:E24)</f>
        <v>24749</v>
      </c>
      <c r="F25" s="282">
        <f>SUM(F19:F24)</f>
        <v>19561</v>
      </c>
      <c r="G25" s="133">
        <f>SUM(G19:G24)</f>
        <v>122522</v>
      </c>
      <c r="H25" s="282">
        <f>SUM(H19:H24)</f>
        <v>0</v>
      </c>
      <c r="I25" s="133">
        <f>SUM(I19:I24)</f>
        <v>181496</v>
      </c>
      <c r="J25" s="282">
        <f>SUM(E25,F25,G25,H25-I25)</f>
        <v>-14664</v>
      </c>
      <c r="K25" s="133">
        <f>SUM(K21:K24)</f>
        <v>0</v>
      </c>
    </row>
  </sheetData>
  <mergeCells count="3">
    <mergeCell ref="A1:K1"/>
    <mergeCell ref="A10:L10"/>
    <mergeCell ref="A18:K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V84"/>
  <sheetViews>
    <sheetView workbookViewId="0">
      <selection activeCell="E317" sqref="E317:E319"/>
    </sheetView>
  </sheetViews>
  <sheetFormatPr defaultRowHeight="12.75" x14ac:dyDescent="0.2"/>
  <cols>
    <col min="2" max="2" width="8.85546875" customWidth="1"/>
    <col min="3" max="3" width="17.140625" customWidth="1"/>
    <col min="4" max="4" width="8.85546875" customWidth="1"/>
    <col min="5" max="5" width="12.7109375" customWidth="1"/>
    <col min="6" max="6" width="12.140625" customWidth="1"/>
    <col min="7" max="7" width="11" customWidth="1"/>
    <col min="8" max="8" width="7.42578125" bestFit="1" customWidth="1"/>
    <col min="9" max="9" width="35.7109375" customWidth="1"/>
    <col min="10" max="10" width="10.7109375" bestFit="1" customWidth="1"/>
    <col min="11" max="11" width="14.28515625" customWidth="1"/>
    <col min="12" max="12" width="8.7109375" customWidth="1"/>
    <col min="13" max="13" width="5.42578125" customWidth="1"/>
    <col min="14" max="14" width="13.85546875" customWidth="1"/>
    <col min="15" max="15" width="3.7109375" customWidth="1"/>
    <col min="16" max="16" width="16.85546875" style="151" bestFit="1" customWidth="1"/>
    <col min="17" max="17" width="10.7109375" bestFit="1" customWidth="1"/>
    <col min="18" max="18" width="19" customWidth="1"/>
  </cols>
  <sheetData>
    <row r="1" spans="1:22" s="116" customFormat="1" x14ac:dyDescent="0.2">
      <c r="A1" s="116" t="s">
        <v>93</v>
      </c>
      <c r="B1" s="116" t="s">
        <v>1225</v>
      </c>
      <c r="C1" s="116" t="s">
        <v>93</v>
      </c>
      <c r="E1" s="116" t="s">
        <v>1259</v>
      </c>
      <c r="F1" s="116" t="s">
        <v>1260</v>
      </c>
      <c r="G1" s="116" t="s">
        <v>1261</v>
      </c>
      <c r="I1" s="116" t="s">
        <v>1262</v>
      </c>
      <c r="K1" s="116" t="s">
        <v>1263</v>
      </c>
      <c r="N1" s="116" t="s">
        <v>1264</v>
      </c>
      <c r="P1" s="243"/>
      <c r="Q1" s="167"/>
    </row>
    <row r="2" spans="1:22" x14ac:dyDescent="0.2">
      <c r="A2" s="198"/>
      <c r="B2" s="198"/>
      <c r="C2" s="198"/>
      <c r="D2" s="198"/>
      <c r="E2" s="198"/>
      <c r="F2" s="198"/>
      <c r="G2" s="198"/>
      <c r="H2" s="198"/>
      <c r="I2" s="198"/>
      <c r="J2" s="198"/>
      <c r="K2" s="198"/>
      <c r="L2" s="198"/>
      <c r="M2" s="198"/>
      <c r="N2" s="198"/>
      <c r="O2" s="198"/>
      <c r="Q2" s="203"/>
    </row>
    <row r="3" spans="1:22" s="211" customFormat="1" x14ac:dyDescent="0.2">
      <c r="A3" s="212"/>
      <c r="B3" s="212"/>
      <c r="C3" s="212"/>
      <c r="D3" s="212"/>
      <c r="E3" s="212"/>
      <c r="F3" s="212"/>
      <c r="G3" s="212"/>
      <c r="H3" s="212"/>
      <c r="I3" s="212"/>
      <c r="J3" s="212"/>
      <c r="K3" s="212"/>
      <c r="L3" s="212"/>
      <c r="M3" s="212"/>
      <c r="N3" s="212"/>
      <c r="O3" s="212"/>
      <c r="P3" s="214"/>
      <c r="Q3" s="212"/>
      <c r="R3" s="212"/>
      <c r="S3" s="212"/>
      <c r="T3" s="212"/>
      <c r="U3" s="214"/>
      <c r="V3" s="213"/>
    </row>
    <row r="4" spans="1:22" x14ac:dyDescent="0.2">
      <c r="A4" s="198"/>
      <c r="B4" s="198"/>
      <c r="C4" s="198"/>
      <c r="D4" s="198"/>
      <c r="F4" s="198"/>
      <c r="G4" s="198"/>
      <c r="H4" s="198"/>
      <c r="I4" s="198"/>
      <c r="J4" s="198"/>
      <c r="K4" s="198"/>
      <c r="L4" s="198"/>
      <c r="M4" s="198"/>
      <c r="N4" s="198"/>
      <c r="O4" s="198"/>
      <c r="Q4" s="203"/>
      <c r="R4" s="198"/>
      <c r="S4" s="198" t="s">
        <v>1185</v>
      </c>
      <c r="T4" s="203"/>
    </row>
    <row r="5" spans="1:22" x14ac:dyDescent="0.2">
      <c r="A5" s="198"/>
      <c r="B5" s="198"/>
      <c r="C5" s="198"/>
      <c r="D5" s="198"/>
      <c r="F5" s="198"/>
      <c r="G5" s="198"/>
      <c r="H5" s="198"/>
      <c r="I5" s="198"/>
      <c r="J5" s="198"/>
      <c r="K5" s="198"/>
      <c r="L5" s="198"/>
      <c r="M5" s="198"/>
      <c r="N5" s="198"/>
      <c r="O5" s="198"/>
      <c r="Q5" s="203"/>
      <c r="R5" s="198"/>
      <c r="S5" s="198"/>
      <c r="T5" s="203"/>
    </row>
    <row r="6" spans="1:22" x14ac:dyDescent="0.2">
      <c r="A6" s="341" t="s">
        <v>1325</v>
      </c>
      <c r="B6" s="341"/>
      <c r="C6" s="116" t="s">
        <v>1343</v>
      </c>
      <c r="D6" s="341"/>
      <c r="E6" s="341"/>
      <c r="F6" s="341"/>
      <c r="G6" s="341"/>
      <c r="H6" s="341"/>
      <c r="I6" s="341" t="s">
        <v>1285</v>
      </c>
      <c r="J6" s="198"/>
      <c r="K6" s="203"/>
      <c r="L6" s="203"/>
      <c r="M6" s="203"/>
      <c r="N6" s="151"/>
      <c r="O6" s="198"/>
      <c r="P6"/>
    </row>
    <row r="7" spans="1:22" x14ac:dyDescent="0.2">
      <c r="A7" s="272" t="s">
        <v>1337</v>
      </c>
      <c r="B7" s="198"/>
      <c r="C7" t="s">
        <v>285</v>
      </c>
      <c r="D7" s="198"/>
      <c r="E7" s="198"/>
      <c r="F7" s="198"/>
      <c r="G7" s="198"/>
      <c r="H7" s="198"/>
      <c r="I7" s="198" t="s">
        <v>859</v>
      </c>
      <c r="J7" s="198"/>
      <c r="K7" s="203"/>
      <c r="L7" s="203"/>
      <c r="M7" s="203"/>
      <c r="N7" s="151"/>
      <c r="O7" s="198"/>
      <c r="P7"/>
    </row>
    <row r="8" spans="1:22" x14ac:dyDescent="0.2">
      <c r="A8" s="272"/>
      <c r="B8" s="198"/>
      <c r="D8" s="198"/>
      <c r="E8" s="198"/>
      <c r="F8" s="198"/>
      <c r="G8" s="198"/>
      <c r="H8" s="198"/>
      <c r="I8" s="198"/>
      <c r="J8" s="198"/>
      <c r="K8" s="203"/>
      <c r="L8" s="203"/>
      <c r="M8" s="203"/>
      <c r="N8" s="151"/>
      <c r="O8" s="198"/>
      <c r="P8"/>
    </row>
    <row r="9" spans="1:22" x14ac:dyDescent="0.2">
      <c r="A9" s="272" t="s">
        <v>2426</v>
      </c>
      <c r="B9" s="198"/>
      <c r="C9" s="154" t="s">
        <v>540</v>
      </c>
      <c r="D9" s="198"/>
      <c r="E9" s="198"/>
      <c r="F9" s="198"/>
      <c r="G9" s="198"/>
      <c r="H9" s="198"/>
      <c r="I9" s="198"/>
      <c r="J9" s="198"/>
      <c r="K9" s="203"/>
      <c r="L9" s="203"/>
      <c r="M9" s="203"/>
      <c r="N9" s="151">
        <v>36381</v>
      </c>
      <c r="O9" s="198"/>
      <c r="P9"/>
    </row>
    <row r="10" spans="1:22" x14ac:dyDescent="0.2">
      <c r="A10" s="260">
        <v>2057</v>
      </c>
      <c r="B10" s="198"/>
      <c r="C10" s="154" t="s">
        <v>285</v>
      </c>
      <c r="D10" s="198"/>
      <c r="E10" s="198"/>
      <c r="F10" s="198"/>
      <c r="G10" s="198"/>
      <c r="H10" s="198"/>
      <c r="J10" s="198"/>
      <c r="K10" s="203"/>
      <c r="L10" s="203"/>
      <c r="M10" s="203"/>
      <c r="N10" s="151">
        <v>22490</v>
      </c>
      <c r="O10" s="198"/>
      <c r="P10"/>
    </row>
    <row r="11" spans="1:22" x14ac:dyDescent="0.2">
      <c r="A11" s="260">
        <v>2058</v>
      </c>
      <c r="B11" s="198"/>
      <c r="C11" s="154" t="s">
        <v>545</v>
      </c>
      <c r="D11" s="198"/>
      <c r="E11" s="198"/>
      <c r="F11" s="198"/>
      <c r="G11" s="198"/>
      <c r="H11" s="198"/>
      <c r="J11" s="198"/>
      <c r="K11" s="203"/>
      <c r="L11" s="203"/>
      <c r="M11" s="203"/>
      <c r="N11" s="151">
        <v>79.069999999999993</v>
      </c>
      <c r="O11" s="198"/>
      <c r="P11"/>
    </row>
    <row r="12" spans="1:22" x14ac:dyDescent="0.2">
      <c r="A12" s="260">
        <v>2510</v>
      </c>
      <c r="B12" s="198"/>
      <c r="C12" s="154" t="s">
        <v>132</v>
      </c>
      <c r="D12" s="198"/>
      <c r="E12" s="198"/>
      <c r="F12" s="198"/>
      <c r="G12" s="198"/>
      <c r="H12" s="198"/>
      <c r="I12" s="198"/>
      <c r="J12" s="198"/>
      <c r="K12" s="203"/>
      <c r="L12" s="203"/>
      <c r="M12" s="203"/>
      <c r="N12" s="151">
        <v>4190</v>
      </c>
      <c r="O12" s="198"/>
      <c r="P12"/>
    </row>
    <row r="13" spans="1:22" x14ac:dyDescent="0.2">
      <c r="A13" s="260">
        <v>3145</v>
      </c>
      <c r="B13" s="198"/>
      <c r="C13" s="154" t="s">
        <v>165</v>
      </c>
      <c r="D13" s="198"/>
      <c r="E13" s="198"/>
      <c r="F13" s="198"/>
      <c r="G13" s="198"/>
      <c r="H13" s="198"/>
      <c r="I13" s="198"/>
      <c r="J13" s="198"/>
      <c r="K13" s="203"/>
      <c r="L13" s="203"/>
      <c r="M13" s="203"/>
      <c r="N13" s="151">
        <v>79099</v>
      </c>
      <c r="O13" s="198"/>
      <c r="P13"/>
    </row>
    <row r="14" spans="1:22" x14ac:dyDescent="0.2">
      <c r="A14" s="260">
        <v>7010</v>
      </c>
      <c r="B14" s="198"/>
      <c r="C14" s="154" t="s">
        <v>795</v>
      </c>
      <c r="F14" s="198"/>
      <c r="G14" s="198"/>
      <c r="H14" s="198"/>
      <c r="J14" s="198"/>
      <c r="K14" s="203"/>
      <c r="L14" s="203"/>
      <c r="M14" s="203"/>
      <c r="N14" s="151">
        <v>4161.34</v>
      </c>
      <c r="O14" s="198"/>
      <c r="P14"/>
    </row>
    <row r="15" spans="1:22" x14ac:dyDescent="0.2">
      <c r="A15" s="260"/>
      <c r="B15" s="198"/>
      <c r="C15" s="154"/>
      <c r="F15" s="198"/>
      <c r="G15" s="198"/>
      <c r="H15" s="198"/>
      <c r="J15" s="198"/>
      <c r="K15" s="203"/>
      <c r="L15" s="203"/>
      <c r="M15" s="203"/>
      <c r="N15" s="151"/>
      <c r="O15" s="198"/>
      <c r="P15"/>
    </row>
    <row r="16" spans="1:22" x14ac:dyDescent="0.2">
      <c r="A16" s="260"/>
      <c r="B16" s="198"/>
      <c r="F16" s="198"/>
      <c r="G16" s="198"/>
      <c r="H16" s="198"/>
      <c r="J16" s="198"/>
      <c r="K16" s="203"/>
      <c r="L16" s="203"/>
      <c r="M16" s="203"/>
      <c r="N16" s="151"/>
      <c r="O16" s="198"/>
      <c r="P16"/>
    </row>
    <row r="17" spans="1:21" x14ac:dyDescent="0.2">
      <c r="A17" s="260"/>
      <c r="B17" s="198"/>
      <c r="F17" s="198"/>
      <c r="G17" s="198"/>
      <c r="H17" s="198"/>
      <c r="J17" s="198"/>
      <c r="K17" s="203"/>
      <c r="L17" s="203"/>
      <c r="M17" s="203"/>
      <c r="N17" s="151"/>
      <c r="O17" s="198"/>
      <c r="P17"/>
    </row>
    <row r="18" spans="1:21" x14ac:dyDescent="0.2">
      <c r="A18" s="260"/>
      <c r="B18" s="198"/>
      <c r="C18" s="154"/>
      <c r="F18" s="198"/>
      <c r="G18" s="198"/>
      <c r="H18" s="198"/>
      <c r="I18" s="154"/>
      <c r="J18" s="198"/>
      <c r="K18" s="203"/>
      <c r="L18" s="203"/>
      <c r="M18" s="203"/>
      <c r="N18" s="151"/>
      <c r="O18" s="198"/>
      <c r="P18"/>
    </row>
    <row r="19" spans="1:21" x14ac:dyDescent="0.2">
      <c r="A19" s="260"/>
      <c r="B19" s="198"/>
      <c r="F19" s="198"/>
      <c r="G19" s="198"/>
      <c r="H19" s="198"/>
      <c r="J19" s="198"/>
      <c r="K19" s="203"/>
      <c r="L19" s="203"/>
      <c r="M19" s="203"/>
      <c r="N19" s="151"/>
      <c r="O19" s="198"/>
      <c r="P19"/>
    </row>
    <row r="20" spans="1:21" x14ac:dyDescent="0.2">
      <c r="A20" s="260"/>
      <c r="B20" s="198"/>
      <c r="F20" s="198"/>
      <c r="G20" s="198"/>
      <c r="H20" s="198"/>
      <c r="J20" s="198"/>
      <c r="K20" s="203"/>
      <c r="L20" s="203"/>
      <c r="M20" s="203"/>
      <c r="N20" s="151"/>
      <c r="O20" s="198"/>
      <c r="P20"/>
    </row>
    <row r="21" spans="1:21" x14ac:dyDescent="0.2">
      <c r="A21" s="260"/>
      <c r="B21" s="198"/>
      <c r="F21" s="198"/>
      <c r="G21" s="198"/>
      <c r="H21" s="198"/>
      <c r="J21" s="198"/>
      <c r="K21" s="203"/>
      <c r="L21" s="203"/>
      <c r="M21" s="203"/>
      <c r="N21" s="151"/>
      <c r="O21" s="198"/>
      <c r="P21"/>
    </row>
    <row r="22" spans="1:21" x14ac:dyDescent="0.2">
      <c r="A22" s="260"/>
      <c r="B22" s="198"/>
      <c r="F22" s="198"/>
      <c r="G22" s="198"/>
      <c r="H22" s="198"/>
      <c r="J22" s="198"/>
      <c r="K22" s="203"/>
      <c r="L22" s="203"/>
      <c r="M22" s="203"/>
      <c r="N22" s="151"/>
      <c r="O22" s="198"/>
      <c r="P22"/>
    </row>
    <row r="23" spans="1:21" x14ac:dyDescent="0.2">
      <c r="A23" s="260"/>
      <c r="B23" s="198"/>
      <c r="F23" s="198"/>
      <c r="G23" s="198"/>
      <c r="H23" s="198"/>
      <c r="J23" s="198"/>
      <c r="K23" s="203"/>
      <c r="L23" s="203"/>
      <c r="M23" s="203"/>
      <c r="N23" s="151"/>
      <c r="O23" s="198"/>
      <c r="P23"/>
    </row>
    <row r="24" spans="1:21" x14ac:dyDescent="0.2">
      <c r="A24" s="260"/>
      <c r="B24" s="198"/>
      <c r="C24" s="154"/>
      <c r="D24" s="198"/>
      <c r="E24" s="198"/>
      <c r="F24" s="198"/>
      <c r="G24" s="198"/>
      <c r="H24" s="198"/>
      <c r="I24" s="154"/>
      <c r="J24" s="198"/>
      <c r="K24" s="203"/>
      <c r="L24" s="203"/>
      <c r="M24" s="203"/>
      <c r="N24" s="151"/>
      <c r="O24" s="198"/>
      <c r="P24"/>
    </row>
    <row r="25" spans="1:21" x14ac:dyDescent="0.2">
      <c r="A25" s="260"/>
      <c r="B25" s="198"/>
      <c r="D25" s="198"/>
      <c r="E25" s="198"/>
      <c r="F25" s="198"/>
      <c r="G25" s="198"/>
      <c r="H25" s="198"/>
      <c r="J25" s="198"/>
      <c r="K25" s="203"/>
      <c r="L25" s="203"/>
      <c r="M25" s="203"/>
      <c r="N25" s="151"/>
      <c r="O25" s="198"/>
      <c r="P25"/>
    </row>
    <row r="26" spans="1:21" x14ac:dyDescent="0.2">
      <c r="A26" s="260"/>
      <c r="B26" s="198"/>
      <c r="D26" s="198"/>
      <c r="E26" s="198"/>
      <c r="F26" s="198"/>
      <c r="G26" s="198"/>
      <c r="H26" s="198"/>
      <c r="J26" s="198"/>
      <c r="K26" s="203"/>
      <c r="L26" s="203"/>
      <c r="M26" s="203"/>
      <c r="N26" s="151"/>
      <c r="O26" s="198"/>
      <c r="P26"/>
    </row>
    <row r="27" spans="1:21" x14ac:dyDescent="0.2">
      <c r="A27" s="260"/>
      <c r="B27" s="198"/>
      <c r="D27" s="198"/>
      <c r="E27" s="198"/>
      <c r="F27" s="198"/>
      <c r="G27" s="198"/>
      <c r="H27" s="198"/>
      <c r="J27" s="198"/>
      <c r="K27" s="203"/>
      <c r="L27" s="203"/>
      <c r="M27" s="203"/>
      <c r="N27" s="151"/>
      <c r="O27" s="198"/>
      <c r="P27"/>
    </row>
    <row r="28" spans="1:21" x14ac:dyDescent="0.2">
      <c r="A28" s="260"/>
      <c r="B28" s="198"/>
      <c r="D28" s="198"/>
      <c r="E28" s="198"/>
      <c r="F28" s="198"/>
      <c r="G28" s="198"/>
      <c r="H28" s="198"/>
      <c r="J28" s="198"/>
      <c r="K28" s="203"/>
      <c r="L28" s="203"/>
      <c r="M28" s="203"/>
      <c r="N28" s="151"/>
      <c r="O28" s="198"/>
      <c r="P28"/>
    </row>
    <row r="29" spans="1:21" x14ac:dyDescent="0.2">
      <c r="A29" s="260"/>
      <c r="B29" s="198"/>
      <c r="C29" s="198"/>
      <c r="D29" s="198"/>
      <c r="E29" s="198"/>
      <c r="F29" s="198"/>
      <c r="G29" s="198"/>
      <c r="H29" s="198"/>
      <c r="I29" s="198"/>
      <c r="J29" s="198"/>
      <c r="K29" s="203"/>
      <c r="L29" s="203"/>
      <c r="M29" s="203"/>
      <c r="N29" s="151"/>
      <c r="O29" s="198"/>
      <c r="P29"/>
    </row>
    <row r="30" spans="1:21" x14ac:dyDescent="0.2">
      <c r="A30" s="260"/>
      <c r="B30" s="198"/>
      <c r="C30" s="198"/>
      <c r="D30" s="198"/>
      <c r="E30" s="198"/>
      <c r="F30" s="198"/>
      <c r="G30" s="198"/>
      <c r="H30" s="198"/>
      <c r="I30" s="198"/>
      <c r="J30" s="198"/>
      <c r="K30" s="203"/>
      <c r="L30" s="203"/>
      <c r="M30" s="203"/>
      <c r="N30" s="151"/>
      <c r="O30" s="198"/>
      <c r="P30"/>
    </row>
    <row r="31" spans="1:21" x14ac:dyDescent="0.2">
      <c r="A31" s="198"/>
      <c r="B31" s="198"/>
      <c r="C31" s="198"/>
      <c r="D31" s="198"/>
      <c r="E31" s="198"/>
      <c r="F31" s="198"/>
      <c r="G31" s="198"/>
      <c r="H31" s="198"/>
      <c r="I31" s="198"/>
      <c r="J31" s="198"/>
      <c r="K31" s="198"/>
      <c r="L31" s="198"/>
      <c r="M31" s="198"/>
      <c r="N31" s="198"/>
      <c r="O31" s="151"/>
      <c r="P31" s="198"/>
      <c r="Q31" s="198"/>
      <c r="R31" s="198"/>
      <c r="S31" s="198"/>
      <c r="T31" s="151"/>
      <c r="U31" s="203"/>
    </row>
    <row r="32" spans="1:21" x14ac:dyDescent="0.2">
      <c r="A32" s="198"/>
      <c r="B32" s="198"/>
      <c r="C32" s="198"/>
      <c r="D32" s="198"/>
      <c r="E32" s="198"/>
      <c r="F32" s="198"/>
      <c r="G32" s="198"/>
      <c r="H32" s="198"/>
      <c r="I32" s="198"/>
      <c r="J32" s="198"/>
      <c r="K32" s="198"/>
      <c r="L32" s="198"/>
      <c r="M32" s="198"/>
      <c r="N32" s="198"/>
      <c r="O32" s="151"/>
      <c r="P32" s="198"/>
      <c r="Q32" s="198"/>
      <c r="R32" s="198"/>
      <c r="S32" s="198"/>
      <c r="T32" s="151"/>
      <c r="U32" s="203"/>
    </row>
    <row r="33" spans="1:21" s="211" customFormat="1" x14ac:dyDescent="0.2">
      <c r="A33" s="212"/>
      <c r="B33" s="212"/>
      <c r="C33" s="212"/>
      <c r="D33" s="212"/>
      <c r="E33" s="212"/>
      <c r="F33" s="212"/>
      <c r="G33" s="212"/>
      <c r="H33" s="212"/>
      <c r="I33" s="212"/>
      <c r="J33" s="212"/>
      <c r="K33" s="212"/>
      <c r="L33" s="212"/>
      <c r="M33" s="212"/>
      <c r="N33" s="212"/>
      <c r="O33" s="214"/>
      <c r="P33" s="212"/>
      <c r="Q33" s="212"/>
      <c r="R33" s="212"/>
      <c r="S33" s="212"/>
      <c r="T33" s="214"/>
      <c r="U33" s="213"/>
    </row>
    <row r="34" spans="1:21" x14ac:dyDescent="0.2">
      <c r="A34" s="198"/>
      <c r="B34" s="198"/>
      <c r="C34" s="198"/>
      <c r="D34" s="198"/>
      <c r="E34" s="198"/>
      <c r="F34" s="198"/>
      <c r="G34" s="198"/>
      <c r="H34" s="198"/>
      <c r="I34" s="198"/>
      <c r="J34" s="198"/>
      <c r="K34" s="198"/>
      <c r="L34" s="198"/>
      <c r="M34" s="198"/>
      <c r="N34" s="157">
        <f>SUM(N2:N32)</f>
        <v>146400.41</v>
      </c>
      <c r="O34" s="151"/>
      <c r="P34" s="198"/>
      <c r="Q34" s="198"/>
      <c r="R34" s="198"/>
      <c r="S34" s="198"/>
      <c r="T34" s="151"/>
      <c r="U34" s="203"/>
    </row>
    <row r="35" spans="1:21" x14ac:dyDescent="0.2">
      <c r="A35" s="198"/>
      <c r="B35" s="198"/>
      <c r="C35" s="198"/>
      <c r="D35" s="198"/>
      <c r="E35" s="198"/>
      <c r="F35" s="198"/>
      <c r="G35" s="198"/>
      <c r="H35" s="198"/>
      <c r="I35" s="198"/>
      <c r="J35" s="198"/>
      <c r="K35" s="198"/>
      <c r="L35" s="198"/>
      <c r="M35" s="198"/>
      <c r="N35" s="198"/>
      <c r="O35" s="151"/>
      <c r="P35" s="198"/>
      <c r="Q35" s="198"/>
      <c r="R35" s="198"/>
      <c r="S35" s="198"/>
      <c r="T35" s="151"/>
      <c r="U35" s="203"/>
    </row>
    <row r="36" spans="1:21" x14ac:dyDescent="0.2">
      <c r="A36" s="198"/>
      <c r="B36" s="198"/>
      <c r="C36" s="198"/>
      <c r="D36" s="198"/>
      <c r="E36" s="198"/>
      <c r="F36" s="198"/>
      <c r="G36" s="198"/>
      <c r="H36" s="198"/>
      <c r="I36" s="198"/>
      <c r="J36" s="198"/>
      <c r="K36" s="198"/>
      <c r="L36" s="198"/>
      <c r="M36" s="198"/>
      <c r="N36" s="262">
        <f>+'SAP report test'!P1069</f>
        <v>-146400.41</v>
      </c>
      <c r="O36" s="151"/>
      <c r="P36" s="272" t="s">
        <v>2425</v>
      </c>
      <c r="Q36" s="198"/>
      <c r="R36" s="198"/>
      <c r="S36" s="198"/>
      <c r="T36" s="151"/>
      <c r="U36" s="203"/>
    </row>
    <row r="37" spans="1:21" x14ac:dyDescent="0.2">
      <c r="A37" s="198"/>
      <c r="B37" s="198"/>
      <c r="C37" s="198"/>
      <c r="D37" s="198"/>
      <c r="E37" s="198"/>
      <c r="F37" s="198"/>
      <c r="G37" s="198"/>
      <c r="H37" s="198"/>
      <c r="I37" s="198"/>
      <c r="J37" s="198"/>
      <c r="K37" s="198"/>
      <c r="L37" s="198"/>
      <c r="M37" s="198"/>
      <c r="N37" s="151">
        <f>SUM(N34+N36)</f>
        <v>0</v>
      </c>
      <c r="O37" s="151"/>
      <c r="P37" s="198"/>
      <c r="Q37" s="198"/>
      <c r="R37" s="198"/>
      <c r="S37" s="198"/>
      <c r="T37" s="151"/>
      <c r="U37" s="203"/>
    </row>
    <row r="38" spans="1:21" x14ac:dyDescent="0.2">
      <c r="A38" s="198"/>
      <c r="B38" s="198"/>
      <c r="C38" s="198"/>
      <c r="D38" s="198"/>
      <c r="E38" s="198"/>
      <c r="F38" s="198"/>
      <c r="G38" s="198"/>
      <c r="H38" s="198"/>
      <c r="I38" s="198"/>
      <c r="J38" s="198"/>
      <c r="K38" s="198"/>
      <c r="L38" s="198"/>
      <c r="M38" s="198"/>
      <c r="N38" s="198"/>
      <c r="O38" s="151"/>
      <c r="P38" s="198"/>
      <c r="Q38" s="198"/>
      <c r="R38" s="198"/>
      <c r="S38" s="198"/>
      <c r="T38" s="151"/>
      <c r="U38" s="203"/>
    </row>
    <row r="39" spans="1:21" x14ac:dyDescent="0.2">
      <c r="A39" s="198"/>
      <c r="B39" s="198"/>
      <c r="C39" s="198"/>
      <c r="D39" s="198"/>
      <c r="E39" s="198"/>
      <c r="F39" s="198"/>
      <c r="G39" s="198"/>
      <c r="H39" s="198"/>
      <c r="I39" s="198"/>
      <c r="J39" s="198"/>
      <c r="K39" s="198"/>
      <c r="L39" s="198"/>
      <c r="M39" s="198"/>
      <c r="N39" s="198"/>
      <c r="O39" s="151"/>
      <c r="P39" s="198"/>
      <c r="Q39" s="198"/>
      <c r="R39" s="198"/>
      <c r="S39" s="198"/>
      <c r="T39" s="151"/>
      <c r="U39" s="203"/>
    </row>
    <row r="40" spans="1:21" x14ac:dyDescent="0.2">
      <c r="A40" s="198"/>
      <c r="B40" s="198"/>
      <c r="E40" s="151"/>
      <c r="F40" s="198"/>
      <c r="G40" s="198"/>
      <c r="H40" s="198"/>
      <c r="I40" s="198"/>
      <c r="J40" s="198"/>
      <c r="K40" s="198"/>
      <c r="L40" s="198"/>
      <c r="M40" s="198"/>
      <c r="N40" s="198"/>
      <c r="O40" s="151"/>
      <c r="P40" s="198"/>
      <c r="Q40" s="198"/>
      <c r="R40" s="198"/>
      <c r="S40" s="198"/>
      <c r="T40" s="151"/>
      <c r="U40" s="203"/>
    </row>
    <row r="41" spans="1:21" x14ac:dyDescent="0.2">
      <c r="A41" s="198"/>
      <c r="B41" s="198"/>
      <c r="E41" s="151"/>
      <c r="F41" s="198"/>
      <c r="G41" s="198"/>
      <c r="H41" s="198"/>
      <c r="I41" s="198"/>
      <c r="J41" s="198"/>
      <c r="K41" s="198"/>
      <c r="L41" s="198"/>
      <c r="M41" s="198"/>
      <c r="N41" s="198"/>
      <c r="O41" s="151"/>
      <c r="P41" s="198"/>
      <c r="Q41" s="198"/>
      <c r="R41" s="198"/>
      <c r="S41" s="198"/>
      <c r="T41" s="151"/>
      <c r="U41" s="203"/>
    </row>
    <row r="42" spans="1:21" x14ac:dyDescent="0.2">
      <c r="A42" s="198"/>
      <c r="B42" s="198"/>
      <c r="E42" s="151"/>
      <c r="F42" s="198"/>
      <c r="G42" s="198"/>
      <c r="H42" s="198"/>
      <c r="I42" s="198"/>
      <c r="J42" s="198"/>
      <c r="K42" s="198"/>
      <c r="L42" s="198"/>
      <c r="M42" s="198"/>
      <c r="N42" s="198"/>
      <c r="O42" s="151"/>
      <c r="P42" s="198"/>
      <c r="Q42" s="198"/>
      <c r="R42" s="198"/>
      <c r="S42" s="198"/>
      <c r="T42" s="151"/>
      <c r="U42" s="203"/>
    </row>
    <row r="43" spans="1:21" x14ac:dyDescent="0.2">
      <c r="A43" s="198"/>
      <c r="B43" s="198"/>
      <c r="E43" s="151"/>
      <c r="F43" s="198"/>
      <c r="G43" s="198"/>
      <c r="H43" s="198"/>
      <c r="I43" s="198"/>
      <c r="J43" s="198"/>
      <c r="K43" s="198"/>
      <c r="L43" s="198"/>
      <c r="M43" s="198"/>
      <c r="N43" s="198"/>
      <c r="O43" s="151"/>
      <c r="P43" s="198"/>
      <c r="Q43" s="198"/>
      <c r="R43" s="198"/>
      <c r="S43" s="198"/>
      <c r="T43" s="151"/>
      <c r="U43" s="203"/>
    </row>
    <row r="44" spans="1:21" x14ac:dyDescent="0.2">
      <c r="A44" s="198"/>
      <c r="B44" s="198"/>
      <c r="E44" s="151"/>
      <c r="F44" s="198"/>
      <c r="G44" s="198"/>
      <c r="H44" s="198"/>
      <c r="I44" s="198"/>
      <c r="J44" s="198"/>
      <c r="K44" s="198"/>
      <c r="L44" s="198"/>
      <c r="M44" s="198"/>
      <c r="N44" s="198"/>
      <c r="O44" s="151"/>
      <c r="P44" s="198"/>
      <c r="Q44" s="198"/>
      <c r="R44" s="198"/>
      <c r="S44" s="198"/>
      <c r="T44" s="151"/>
      <c r="U44" s="203"/>
    </row>
    <row r="45" spans="1:21" x14ac:dyDescent="0.2">
      <c r="A45" s="198"/>
      <c r="B45" s="198"/>
      <c r="E45" s="151"/>
      <c r="F45" s="198"/>
      <c r="G45" s="198"/>
      <c r="H45" s="198"/>
      <c r="I45" s="198"/>
      <c r="J45" s="198"/>
      <c r="K45" s="198"/>
      <c r="L45" s="198"/>
      <c r="M45" s="198"/>
      <c r="N45" s="198"/>
      <c r="O45" s="151"/>
      <c r="P45" s="198"/>
      <c r="Q45" s="198"/>
      <c r="R45" s="198"/>
      <c r="S45" s="198"/>
      <c r="T45" s="151"/>
      <c r="U45" s="203"/>
    </row>
    <row r="46" spans="1:21" x14ac:dyDescent="0.2">
      <c r="A46" s="198"/>
      <c r="B46" s="198"/>
      <c r="E46" s="151"/>
      <c r="F46" s="198"/>
      <c r="G46" s="198"/>
      <c r="H46" s="198"/>
      <c r="I46" s="198"/>
      <c r="J46" s="198"/>
      <c r="K46" s="198"/>
      <c r="L46" s="198"/>
      <c r="M46" s="198"/>
      <c r="N46" s="198"/>
      <c r="O46" s="151"/>
      <c r="P46" s="198"/>
      <c r="Q46" s="198"/>
      <c r="R46" s="198"/>
      <c r="S46" s="198"/>
      <c r="T46" s="151"/>
      <c r="U46" s="203"/>
    </row>
    <row r="47" spans="1:21" x14ac:dyDescent="0.2">
      <c r="A47" s="198"/>
      <c r="B47" s="198"/>
      <c r="E47" s="151"/>
      <c r="F47" s="198"/>
      <c r="G47" s="198"/>
      <c r="H47" s="198"/>
      <c r="I47" s="198"/>
      <c r="J47" s="198"/>
      <c r="K47" s="198"/>
      <c r="L47" s="198"/>
      <c r="M47" s="198"/>
      <c r="N47" s="198"/>
      <c r="O47" s="151"/>
      <c r="P47" s="198"/>
      <c r="Q47" s="198"/>
      <c r="R47" s="198"/>
      <c r="S47" s="198"/>
      <c r="T47" s="151"/>
      <c r="U47" s="203"/>
    </row>
    <row r="48" spans="1:21" x14ac:dyDescent="0.2">
      <c r="A48" s="198"/>
      <c r="B48" s="198"/>
      <c r="E48" s="151"/>
      <c r="F48" s="198"/>
      <c r="G48" s="198"/>
      <c r="H48" s="198"/>
      <c r="I48" s="198"/>
      <c r="J48" s="198"/>
      <c r="K48" s="198"/>
      <c r="L48" s="198"/>
      <c r="M48" s="198"/>
      <c r="N48" s="198"/>
      <c r="O48" s="151"/>
      <c r="P48" s="198"/>
      <c r="Q48" s="198"/>
      <c r="R48" s="198"/>
      <c r="S48" s="198"/>
      <c r="T48" s="151"/>
      <c r="U48" s="203"/>
    </row>
    <row r="49" spans="1:21" x14ac:dyDescent="0.2">
      <c r="A49" s="198"/>
      <c r="B49" s="198"/>
      <c r="E49" s="151"/>
      <c r="F49" s="198"/>
      <c r="G49" s="198"/>
      <c r="H49" s="198"/>
      <c r="I49" s="198"/>
      <c r="J49" s="198"/>
      <c r="K49" s="198"/>
      <c r="L49" s="198"/>
      <c r="M49" s="198"/>
      <c r="N49" s="198"/>
      <c r="O49" s="151"/>
      <c r="P49" s="198"/>
      <c r="Q49" s="198"/>
      <c r="R49" s="198"/>
      <c r="S49" s="198"/>
      <c r="T49" s="151"/>
      <c r="U49" s="203"/>
    </row>
    <row r="50" spans="1:21" x14ac:dyDescent="0.2">
      <c r="A50" s="198"/>
      <c r="B50" s="198"/>
      <c r="E50" s="151"/>
      <c r="F50" s="198"/>
      <c r="G50" s="198"/>
      <c r="H50" s="198"/>
      <c r="I50" s="198"/>
      <c r="J50" s="198"/>
      <c r="K50" s="198"/>
      <c r="L50" s="198"/>
      <c r="M50" s="198"/>
      <c r="N50" s="198"/>
      <c r="O50" s="151"/>
      <c r="P50" s="198"/>
      <c r="Q50" s="198"/>
      <c r="R50" s="198"/>
      <c r="S50" s="198"/>
      <c r="T50" s="151"/>
      <c r="U50" s="203"/>
    </row>
    <row r="51" spans="1:21" x14ac:dyDescent="0.2">
      <c r="A51" s="198"/>
      <c r="B51" s="198"/>
      <c r="C51" s="198"/>
      <c r="D51" s="198"/>
      <c r="E51" s="198"/>
      <c r="F51" s="198"/>
      <c r="G51" s="198"/>
      <c r="H51" s="198"/>
      <c r="I51" s="198"/>
      <c r="J51" s="198"/>
      <c r="K51" s="198"/>
      <c r="L51" s="198"/>
      <c r="M51" s="198"/>
      <c r="N51" s="198"/>
      <c r="O51" s="151"/>
      <c r="P51" s="198"/>
      <c r="Q51" s="198"/>
      <c r="R51" s="198"/>
      <c r="S51" s="198"/>
      <c r="T51" s="151"/>
      <c r="U51" s="203"/>
    </row>
    <row r="52" spans="1:21" x14ac:dyDescent="0.2">
      <c r="A52" s="198"/>
      <c r="B52" s="198"/>
      <c r="C52" s="198"/>
      <c r="D52" s="198"/>
      <c r="E52" s="198"/>
      <c r="F52" s="198"/>
      <c r="G52" s="198"/>
      <c r="H52" s="198"/>
      <c r="I52" s="198"/>
      <c r="J52" s="198"/>
      <c r="K52" s="198"/>
      <c r="L52" s="198"/>
      <c r="M52" s="198"/>
      <c r="N52" s="198"/>
      <c r="O52" s="151"/>
      <c r="P52" s="198"/>
      <c r="Q52" s="198"/>
      <c r="R52" s="198"/>
      <c r="S52" s="198"/>
      <c r="T52" s="151"/>
      <c r="U52" s="203"/>
    </row>
    <row r="53" spans="1:21" x14ac:dyDescent="0.2">
      <c r="A53" s="198"/>
      <c r="B53" s="198"/>
      <c r="C53" s="198"/>
      <c r="D53" s="198"/>
      <c r="E53" s="198"/>
      <c r="F53" s="198"/>
      <c r="G53" s="198"/>
      <c r="H53" s="198"/>
      <c r="I53" s="198"/>
      <c r="J53" s="198"/>
      <c r="K53" s="198"/>
      <c r="L53" s="198"/>
      <c r="M53" s="198"/>
      <c r="N53" s="198"/>
      <c r="O53" s="151"/>
      <c r="P53" s="198"/>
      <c r="Q53" s="198"/>
      <c r="R53" s="198"/>
      <c r="S53" s="198"/>
      <c r="T53" s="151"/>
      <c r="U53" s="203"/>
    </row>
    <row r="54" spans="1:21" x14ac:dyDescent="0.2">
      <c r="A54" s="198"/>
      <c r="B54" s="198"/>
      <c r="C54" s="198"/>
      <c r="D54" s="198"/>
      <c r="E54" s="198"/>
      <c r="F54" s="198"/>
      <c r="G54" s="198"/>
      <c r="H54" s="198"/>
      <c r="I54" s="198"/>
      <c r="J54" s="198"/>
      <c r="K54" s="198"/>
      <c r="L54" s="198"/>
      <c r="M54" s="198"/>
      <c r="N54" s="198"/>
      <c r="O54" s="151"/>
      <c r="P54" s="198"/>
      <c r="Q54" s="198"/>
      <c r="R54" s="198"/>
      <c r="S54" s="198"/>
      <c r="T54" s="151"/>
      <c r="U54" s="203"/>
    </row>
    <row r="55" spans="1:21" x14ac:dyDescent="0.2">
      <c r="A55" s="198"/>
      <c r="B55" s="198"/>
      <c r="C55" s="198"/>
      <c r="D55" s="198"/>
      <c r="E55" s="198"/>
      <c r="F55" s="198"/>
      <c r="G55" s="198"/>
      <c r="H55" s="198"/>
      <c r="I55" s="198"/>
      <c r="J55" s="198"/>
      <c r="K55" s="198"/>
      <c r="L55" s="198"/>
      <c r="M55" s="198"/>
      <c r="N55" s="198"/>
      <c r="O55" s="151"/>
      <c r="P55" s="198"/>
      <c r="Q55" s="198"/>
      <c r="R55" s="198"/>
      <c r="S55" s="198"/>
      <c r="T55" s="151"/>
      <c r="U55" s="203"/>
    </row>
    <row r="56" spans="1:21" x14ac:dyDescent="0.2">
      <c r="A56" s="198"/>
      <c r="B56" s="198"/>
      <c r="C56" s="198"/>
      <c r="D56" s="198"/>
      <c r="E56" s="198"/>
      <c r="F56" s="198"/>
      <c r="G56" s="198"/>
      <c r="H56" s="198"/>
      <c r="I56" s="198"/>
      <c r="J56" s="198"/>
      <c r="K56" s="198"/>
      <c r="L56" s="198"/>
      <c r="M56" s="198"/>
      <c r="N56" s="198"/>
      <c r="O56" s="151"/>
      <c r="P56" s="198"/>
      <c r="Q56" s="198"/>
      <c r="R56" s="198"/>
      <c r="S56" s="198"/>
      <c r="T56" s="151"/>
      <c r="U56" s="203"/>
    </row>
    <row r="57" spans="1:21" x14ac:dyDescent="0.2">
      <c r="A57" s="198"/>
      <c r="B57" s="198"/>
      <c r="C57" s="198"/>
      <c r="D57" s="198"/>
      <c r="E57" s="198"/>
      <c r="F57" s="198"/>
      <c r="G57" s="198"/>
      <c r="H57" s="198"/>
      <c r="I57" s="198"/>
      <c r="J57" s="198"/>
      <c r="K57" s="198"/>
      <c r="L57" s="198"/>
      <c r="M57" s="198"/>
      <c r="N57" s="198"/>
      <c r="O57" s="151"/>
      <c r="P57" s="198"/>
      <c r="Q57" s="198"/>
      <c r="R57" s="198"/>
      <c r="S57" s="198"/>
      <c r="T57" s="151"/>
      <c r="U57" s="203"/>
    </row>
    <row r="58" spans="1:21" x14ac:dyDescent="0.2">
      <c r="A58" s="198"/>
      <c r="B58" s="198"/>
      <c r="C58" s="198"/>
      <c r="D58" s="198"/>
      <c r="E58" s="198"/>
      <c r="F58" s="198"/>
      <c r="G58" s="198"/>
      <c r="H58" s="198"/>
      <c r="I58" s="198"/>
      <c r="J58" s="198"/>
      <c r="K58" s="198"/>
      <c r="L58" s="198"/>
      <c r="M58" s="198"/>
      <c r="N58" s="198"/>
      <c r="O58" s="151"/>
      <c r="P58" s="198"/>
      <c r="Q58" s="198"/>
      <c r="R58" s="198"/>
      <c r="S58" s="198"/>
      <c r="T58" s="151"/>
      <c r="U58" s="203"/>
    </row>
    <row r="59" spans="1:21" x14ac:dyDescent="0.2">
      <c r="A59" s="198"/>
      <c r="B59" s="198"/>
      <c r="C59" s="198"/>
      <c r="D59" s="198"/>
      <c r="E59" s="198"/>
      <c r="F59" s="198"/>
      <c r="G59" s="198"/>
      <c r="H59" s="198"/>
      <c r="I59" s="198"/>
      <c r="J59" s="198"/>
      <c r="K59" s="198"/>
      <c r="L59" s="198"/>
      <c r="M59" s="198"/>
      <c r="N59" s="198"/>
      <c r="O59" s="151"/>
      <c r="P59" s="198"/>
      <c r="Q59" s="198"/>
      <c r="R59" s="198"/>
      <c r="S59" s="198"/>
      <c r="T59" s="151"/>
      <c r="U59" s="203"/>
    </row>
    <row r="60" spans="1:21" x14ac:dyDescent="0.2">
      <c r="A60" s="198"/>
      <c r="B60" s="198"/>
      <c r="C60" s="198"/>
      <c r="D60" s="198"/>
      <c r="E60" s="198"/>
      <c r="F60" s="198"/>
      <c r="G60" s="198"/>
      <c r="H60" s="198"/>
      <c r="I60" s="198"/>
      <c r="J60" s="198"/>
      <c r="K60" s="198"/>
      <c r="L60" s="198"/>
      <c r="M60" s="198"/>
      <c r="N60" s="198"/>
      <c r="O60" s="151"/>
      <c r="P60" s="203"/>
    </row>
    <row r="61" spans="1:21" x14ac:dyDescent="0.2">
      <c r="A61" s="198"/>
      <c r="B61" s="198"/>
      <c r="C61" s="198"/>
      <c r="D61" s="198"/>
      <c r="E61" s="198"/>
      <c r="F61" s="198"/>
      <c r="G61" s="198"/>
      <c r="H61" s="198"/>
      <c r="I61" s="198"/>
      <c r="J61" s="198"/>
      <c r="K61" s="198"/>
      <c r="L61" s="198"/>
      <c r="M61" s="198"/>
      <c r="N61" s="198"/>
      <c r="O61" s="151"/>
      <c r="P61" s="203"/>
    </row>
    <row r="62" spans="1:21" x14ac:dyDescent="0.2">
      <c r="A62" s="198"/>
      <c r="B62" s="198"/>
      <c r="C62" s="198"/>
      <c r="D62" s="198"/>
      <c r="E62" s="198"/>
      <c r="F62" s="198"/>
      <c r="G62" s="198"/>
      <c r="H62" s="198"/>
      <c r="I62" s="198"/>
      <c r="J62" s="198"/>
      <c r="K62" s="198"/>
      <c r="L62" s="198"/>
      <c r="M62" s="198"/>
      <c r="N62" s="198"/>
      <c r="O62" s="151"/>
      <c r="P62" s="203"/>
    </row>
    <row r="63" spans="1:21" x14ac:dyDescent="0.2">
      <c r="A63" s="198"/>
      <c r="O63" s="151"/>
      <c r="P63"/>
    </row>
    <row r="64" spans="1:21" x14ac:dyDescent="0.2">
      <c r="A64" s="198"/>
      <c r="O64" s="151"/>
      <c r="P64"/>
    </row>
    <row r="65" spans="15:16" x14ac:dyDescent="0.2">
      <c r="O65" s="151"/>
      <c r="P65"/>
    </row>
    <row r="66" spans="15:16" x14ac:dyDescent="0.2">
      <c r="O66" s="151"/>
      <c r="P66"/>
    </row>
    <row r="67" spans="15:16" x14ac:dyDescent="0.2">
      <c r="O67" s="151"/>
      <c r="P67"/>
    </row>
    <row r="68" spans="15:16" x14ac:dyDescent="0.2">
      <c r="O68" s="151"/>
      <c r="P68"/>
    </row>
    <row r="69" spans="15:16" x14ac:dyDescent="0.2">
      <c r="O69" s="151"/>
      <c r="P69"/>
    </row>
    <row r="70" spans="15:16" x14ac:dyDescent="0.2">
      <c r="O70" s="151"/>
      <c r="P70"/>
    </row>
    <row r="71" spans="15:16" x14ac:dyDescent="0.2">
      <c r="O71" s="151"/>
      <c r="P71"/>
    </row>
    <row r="72" spans="15:16" x14ac:dyDescent="0.2">
      <c r="O72" s="151"/>
      <c r="P72"/>
    </row>
    <row r="73" spans="15:16" x14ac:dyDescent="0.2">
      <c r="O73" s="151"/>
      <c r="P73"/>
    </row>
    <row r="74" spans="15:16" x14ac:dyDescent="0.2">
      <c r="O74" s="151"/>
      <c r="P74"/>
    </row>
    <row r="75" spans="15:16" x14ac:dyDescent="0.2">
      <c r="O75" s="151"/>
      <c r="P75"/>
    </row>
    <row r="76" spans="15:16" x14ac:dyDescent="0.2">
      <c r="O76" s="151"/>
      <c r="P76"/>
    </row>
    <row r="77" spans="15:16" x14ac:dyDescent="0.2">
      <c r="O77" s="151"/>
      <c r="P77"/>
    </row>
    <row r="78" spans="15:16" x14ac:dyDescent="0.2">
      <c r="O78" s="151"/>
      <c r="P78"/>
    </row>
    <row r="79" spans="15:16" x14ac:dyDescent="0.2">
      <c r="O79" s="151"/>
      <c r="P79"/>
    </row>
    <row r="80" spans="15:16" x14ac:dyDescent="0.2">
      <c r="O80" s="151"/>
      <c r="P80"/>
    </row>
    <row r="81" spans="15:16" x14ac:dyDescent="0.2">
      <c r="O81" s="151"/>
      <c r="P81"/>
    </row>
    <row r="82" spans="15:16" x14ac:dyDescent="0.2">
      <c r="O82" s="151"/>
      <c r="P82"/>
    </row>
    <row r="83" spans="15:16" x14ac:dyDescent="0.2">
      <c r="O83" s="151"/>
      <c r="P83"/>
    </row>
    <row r="84" spans="15:16" x14ac:dyDescent="0.2">
      <c r="O84" s="151"/>
      <c r="P84"/>
    </row>
  </sheetData>
  <sortState xmlns:xlrd2="http://schemas.microsoft.com/office/spreadsheetml/2017/richdata2" ref="C6:W98">
    <sortCondition ref="H6:H98"/>
  </sortState>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T349"/>
  <sheetViews>
    <sheetView workbookViewId="0">
      <selection activeCell="E317" sqref="E317:E319"/>
    </sheetView>
  </sheetViews>
  <sheetFormatPr defaultColWidth="9.140625" defaultRowHeight="12.75" outlineLevelCol="1" x14ac:dyDescent="0.2"/>
  <cols>
    <col min="1" max="2" width="9.140625" style="117"/>
    <col min="3" max="3" width="28.140625" style="117" customWidth="1"/>
    <col min="4" max="4" width="14.28515625" style="117" customWidth="1"/>
    <col min="5" max="5" width="11.5703125" style="117" customWidth="1"/>
    <col min="6" max="6" width="13.42578125" style="117" customWidth="1"/>
    <col min="7" max="7" width="4.42578125" style="117" customWidth="1"/>
    <col min="8" max="8" width="10.5703125" style="117" customWidth="1"/>
    <col min="9" max="9" width="12.85546875" style="117" customWidth="1"/>
    <col min="10" max="10" width="12.5703125" style="117" customWidth="1"/>
    <col min="11" max="11" width="2.85546875" style="117" customWidth="1"/>
    <col min="12" max="12" width="9.140625" style="117"/>
    <col min="13" max="13" width="11" style="117" customWidth="1"/>
    <col min="14" max="14" width="4.28515625" style="117" customWidth="1"/>
    <col min="15" max="15" width="13" style="130" customWidth="1" outlineLevel="1"/>
    <col min="16" max="16" width="10.7109375" style="130" customWidth="1" outlineLevel="1"/>
    <col min="17" max="18" width="9.7109375" style="130" customWidth="1" outlineLevel="1"/>
    <col min="19" max="19" width="10.7109375" style="130" customWidth="1" outlineLevel="1"/>
    <col min="20" max="20" width="9.7109375" style="130" customWidth="1" outlineLevel="1"/>
    <col min="21" max="21" width="13.42578125" style="130" customWidth="1" outlineLevel="1"/>
    <col min="22" max="22" width="13" style="151" customWidth="1" outlineLevel="1"/>
    <col min="23" max="23" width="13.5703125" style="130" customWidth="1" outlineLevel="1"/>
    <col min="24" max="24" width="9.140625" style="117" customWidth="1" outlineLevel="1"/>
    <col min="25" max="25" width="10.140625" style="117" customWidth="1"/>
    <col min="26" max="26" width="9.140625" style="117"/>
    <col min="27" max="27" width="3.7109375" style="117" customWidth="1"/>
    <col min="28" max="28" width="4" style="117" customWidth="1"/>
    <col min="29" max="31" width="13" style="220" customWidth="1" outlineLevel="1"/>
    <col min="32" max="32" width="4.42578125" style="220" customWidth="1" outlineLevel="1"/>
    <col min="33" max="35" width="13" style="220" customWidth="1" outlineLevel="1"/>
    <col min="36" max="36" width="3.7109375" style="220" customWidth="1" outlineLevel="1"/>
    <col min="37" max="39" width="13" style="220" customWidth="1" outlineLevel="1"/>
    <col min="40" max="40" width="5" style="220" customWidth="1" outlineLevel="1"/>
    <col min="41" max="43" width="13" style="220" customWidth="1" outlineLevel="1"/>
    <col min="44" max="44" width="4.28515625" style="220" customWidth="1" outlineLevel="1"/>
    <col min="45" max="45" width="3.140625" style="117" customWidth="1"/>
    <col min="46" max="46" width="9.140625" style="117" customWidth="1" outlineLevel="1"/>
    <col min="47" max="47" width="40.42578125" style="117" customWidth="1" outlineLevel="1"/>
    <col min="48" max="48" width="2.7109375" style="117" customWidth="1"/>
    <col min="49" max="50" width="8.42578125" style="117" customWidth="1" outlineLevel="1"/>
    <col min="51" max="52" width="12.85546875" style="117" customWidth="1" outlineLevel="1"/>
    <col min="53" max="53" width="4.85546875" style="117" customWidth="1" outlineLevel="1"/>
    <col min="54" max="55" width="2.7109375" style="117" customWidth="1" outlineLevel="1"/>
    <col min="56" max="56" width="9.140625" style="117" customWidth="1" outlineLevel="1"/>
    <col min="57" max="57" width="8.42578125" style="117" customWidth="1" outlineLevel="1"/>
    <col min="58" max="59" width="10.140625" style="117" customWidth="1" outlineLevel="1"/>
    <col min="60" max="60" width="5.5703125" style="117" customWidth="1" outlineLevel="1"/>
    <col min="61" max="61" width="2.7109375" style="117" customWidth="1"/>
    <col min="62" max="62" width="11.140625" style="117" customWidth="1" outlineLevel="1"/>
    <col min="63" max="63" width="9.85546875" style="117" customWidth="1" outlineLevel="1"/>
    <col min="64" max="64" width="3.5703125" style="117" customWidth="1" outlineLevel="1"/>
    <col min="65" max="67" width="13" style="220" customWidth="1" outlineLevel="1"/>
    <col min="68" max="68" width="9.140625" style="117" customWidth="1" outlineLevel="1"/>
    <col min="69" max="71" width="9.140625" style="117"/>
    <col min="72" max="72" width="11.28515625" style="117" customWidth="1"/>
    <col min="73" max="16384" width="9.140625" style="117"/>
  </cols>
  <sheetData>
    <row r="1" spans="1:72" x14ac:dyDescent="0.2">
      <c r="B1" s="116" t="s">
        <v>1344</v>
      </c>
    </row>
    <row r="2" spans="1:72" ht="12.75" customHeight="1" x14ac:dyDescent="0.2">
      <c r="B2" s="116"/>
      <c r="D2" s="28"/>
      <c r="O2" s="376" t="s">
        <v>1401</v>
      </c>
      <c r="P2" s="377"/>
      <c r="Q2" s="377"/>
      <c r="R2" s="377"/>
      <c r="S2" s="377"/>
      <c r="T2" s="377"/>
      <c r="U2" s="377"/>
      <c r="V2" s="377"/>
      <c r="W2" s="377"/>
      <c r="X2" s="378"/>
      <c r="AC2" s="379" t="s">
        <v>1227</v>
      </c>
      <c r="AD2" s="380"/>
      <c r="AE2" s="381"/>
      <c r="AG2" s="379" t="s">
        <v>1227</v>
      </c>
      <c r="AH2" s="380"/>
      <c r="AI2" s="381"/>
      <c r="AK2" s="379" t="s">
        <v>1227</v>
      </c>
      <c r="AL2" s="380"/>
      <c r="AM2" s="381"/>
      <c r="AN2" s="264"/>
      <c r="AO2" s="386" t="s">
        <v>1405</v>
      </c>
      <c r="AP2" s="387"/>
      <c r="AQ2" s="388"/>
      <c r="AR2" s="264"/>
      <c r="BM2" s="379" t="s">
        <v>1227</v>
      </c>
      <c r="BN2" s="380"/>
      <c r="BO2" s="381"/>
      <c r="BR2" s="360"/>
      <c r="BS2" s="360"/>
      <c r="BT2" s="360"/>
    </row>
    <row r="3" spans="1:72" x14ac:dyDescent="0.2">
      <c r="D3" s="371" t="s">
        <v>1399</v>
      </c>
      <c r="E3" s="372"/>
      <c r="F3" s="373"/>
      <c r="G3" s="28"/>
      <c r="H3" s="371" t="str">
        <f>+D3</f>
        <v>Balance as at 24/25</v>
      </c>
      <c r="I3" s="372"/>
      <c r="J3" s="373"/>
      <c r="O3" s="118" t="s">
        <v>92</v>
      </c>
      <c r="P3" s="118" t="s">
        <v>1181</v>
      </c>
      <c r="Q3" s="118" t="s">
        <v>1181</v>
      </c>
      <c r="R3" s="160" t="s">
        <v>1181</v>
      </c>
      <c r="S3" s="118" t="s">
        <v>1181</v>
      </c>
      <c r="T3" s="118" t="s">
        <v>1182</v>
      </c>
      <c r="U3" s="118" t="s">
        <v>1182</v>
      </c>
      <c r="V3" s="199" t="s">
        <v>1182</v>
      </c>
      <c r="W3" s="161" t="s">
        <v>108</v>
      </c>
      <c r="X3" s="119"/>
      <c r="AC3" s="382" t="s">
        <v>1402</v>
      </c>
      <c r="AD3" s="383"/>
      <c r="AE3" s="384"/>
      <c r="AG3" s="382" t="s">
        <v>1403</v>
      </c>
      <c r="AH3" s="383"/>
      <c r="AI3" s="384"/>
      <c r="AK3" s="382" t="s">
        <v>1404</v>
      </c>
      <c r="AL3" s="383"/>
      <c r="AM3" s="384"/>
      <c r="AN3" s="264"/>
      <c r="AO3" s="389"/>
      <c r="AP3" s="390"/>
      <c r="AQ3" s="391"/>
      <c r="AR3" s="264"/>
      <c r="AT3" s="117" t="s">
        <v>998</v>
      </c>
      <c r="AU3" s="117" t="s">
        <v>1187</v>
      </c>
      <c r="AX3" s="360" t="s">
        <v>1265</v>
      </c>
      <c r="AY3" s="360"/>
      <c r="AZ3" s="360"/>
      <c r="BE3" s="360" t="s">
        <v>1266</v>
      </c>
      <c r="BF3" s="360"/>
      <c r="BG3" s="360"/>
      <c r="BM3" s="382" t="s">
        <v>1403</v>
      </c>
      <c r="BN3" s="383"/>
      <c r="BO3" s="384"/>
      <c r="BR3"/>
      <c r="BS3"/>
    </row>
    <row r="4" spans="1:72" s="123" customFormat="1" ht="36.75" customHeight="1" x14ac:dyDescent="0.2">
      <c r="A4" s="120" t="s">
        <v>1181</v>
      </c>
      <c r="B4" s="120" t="s">
        <v>1181</v>
      </c>
      <c r="C4" s="121" t="s">
        <v>93</v>
      </c>
      <c r="D4" s="277" t="s">
        <v>1323</v>
      </c>
      <c r="E4" s="278" t="s">
        <v>1324</v>
      </c>
      <c r="F4" s="166" t="s">
        <v>117</v>
      </c>
      <c r="G4" s="256"/>
      <c r="H4" s="278" t="s">
        <v>1400</v>
      </c>
      <c r="I4" s="277" t="s">
        <v>1323</v>
      </c>
      <c r="J4" s="278" t="s">
        <v>1324</v>
      </c>
      <c r="L4" s="374" t="s">
        <v>1208</v>
      </c>
      <c r="M4" s="375"/>
      <c r="O4" s="124" t="s">
        <v>92</v>
      </c>
      <c r="P4" s="122" t="s">
        <v>1299</v>
      </c>
      <c r="Q4" s="124" t="s">
        <v>1218</v>
      </c>
      <c r="R4" s="122" t="s">
        <v>1209</v>
      </c>
      <c r="S4" s="124"/>
      <c r="T4" s="122" t="s">
        <v>236</v>
      </c>
      <c r="U4" s="124" t="s">
        <v>239</v>
      </c>
      <c r="V4" s="200" t="s">
        <v>237</v>
      </c>
      <c r="W4" s="125" t="s">
        <v>117</v>
      </c>
      <c r="X4" s="124" t="s">
        <v>238</v>
      </c>
      <c r="Y4" s="120" t="s">
        <v>1207</v>
      </c>
      <c r="AC4" s="223" t="s">
        <v>1323</v>
      </c>
      <c r="AD4" s="224" t="s">
        <v>1324</v>
      </c>
      <c r="AE4" s="225" t="s">
        <v>117</v>
      </c>
      <c r="AF4" s="226"/>
      <c r="AG4" s="223" t="s">
        <v>1323</v>
      </c>
      <c r="AH4" s="224" t="s">
        <v>1324</v>
      </c>
      <c r="AI4" s="225" t="s">
        <v>117</v>
      </c>
      <c r="AJ4" s="226"/>
      <c r="AK4" s="223" t="s">
        <v>1323</v>
      </c>
      <c r="AL4" s="224" t="s">
        <v>1324</v>
      </c>
      <c r="AM4" s="225" t="s">
        <v>117</v>
      </c>
      <c r="AN4" s="265"/>
      <c r="AO4" s="223" t="s">
        <v>1323</v>
      </c>
      <c r="AP4" s="223" t="s">
        <v>1324</v>
      </c>
      <c r="AQ4" s="225" t="s">
        <v>117</v>
      </c>
      <c r="AR4" s="265"/>
      <c r="AT4" s="117"/>
      <c r="AU4" s="117"/>
      <c r="AW4" s="319" t="s">
        <v>1293</v>
      </c>
      <c r="AX4" s="319" t="s">
        <v>1259</v>
      </c>
      <c r="AY4" s="319" t="s">
        <v>1294</v>
      </c>
      <c r="AZ4" s="319" t="s">
        <v>1295</v>
      </c>
      <c r="BA4" s="319" t="s">
        <v>1296</v>
      </c>
      <c r="BD4" s="123" t="s">
        <v>1293</v>
      </c>
      <c r="BE4" s="123" t="s">
        <v>1259</v>
      </c>
      <c r="BF4" s="123" t="s">
        <v>1294</v>
      </c>
      <c r="BG4" s="123" t="s">
        <v>1295</v>
      </c>
      <c r="BH4" s="123" t="s">
        <v>1296</v>
      </c>
      <c r="BJ4" s="219" t="s">
        <v>1179</v>
      </c>
      <c r="BK4" s="219" t="s">
        <v>1179</v>
      </c>
      <c r="BM4" s="223" t="s">
        <v>1255</v>
      </c>
      <c r="BN4" s="224" t="s">
        <v>1256</v>
      </c>
      <c r="BO4" s="225" t="s">
        <v>117</v>
      </c>
      <c r="BR4"/>
      <c r="BS4"/>
    </row>
    <row r="5" spans="1:72" x14ac:dyDescent="0.2">
      <c r="A5" s="117">
        <v>1005</v>
      </c>
      <c r="B5" s="126" t="s">
        <v>457</v>
      </c>
      <c r="C5" s="126" t="s">
        <v>570</v>
      </c>
      <c r="D5" s="129">
        <v>-7437</v>
      </c>
      <c r="E5" s="175">
        <v>0</v>
      </c>
      <c r="F5" s="181">
        <f>SUM(D5:E5)</f>
        <v>-7437</v>
      </c>
      <c r="G5" s="159"/>
      <c r="H5" s="181"/>
      <c r="I5" s="181">
        <f>SUM(D5+H5)</f>
        <v>-7437</v>
      </c>
      <c r="J5" s="181">
        <f>SUM(E5)</f>
        <v>0</v>
      </c>
      <c r="L5" s="162" t="str">
        <f t="shared" ref="L5:L68" si="0">IF(F5&gt;0,"Deficit","ok")</f>
        <v>ok</v>
      </c>
      <c r="M5" s="137">
        <f t="shared" ref="M5:M68" si="1">SUMIF(L5,"Deficit",F5)</f>
        <v>0</v>
      </c>
      <c r="O5" s="129">
        <v>-7437</v>
      </c>
      <c r="Q5" s="129"/>
      <c r="S5" s="129"/>
      <c r="U5" s="129">
        <f t="shared" ref="U5:U68" si="2">SUM(O5:T5)</f>
        <v>-7437</v>
      </c>
      <c r="V5" s="175">
        <v>0</v>
      </c>
      <c r="W5" s="131">
        <f t="shared" ref="W5:W68" si="3">SUM(U5:V5)</f>
        <v>-7437</v>
      </c>
      <c r="X5" s="127">
        <f t="shared" ref="X5:X68" si="4">SUM(F5-W5)</f>
        <v>0</v>
      </c>
      <c r="Y5" s="185"/>
      <c r="AC5" s="227">
        <f>SUM(U5)</f>
        <v>-7437</v>
      </c>
      <c r="AD5" s="228">
        <f>SUM(V5)</f>
        <v>0</v>
      </c>
      <c r="AE5" s="229">
        <f>SUM(AC5:AD5)</f>
        <v>-7437</v>
      </c>
      <c r="AG5" s="227">
        <f>SUMIF('Balances 1 WP'!$G$5:$G$295,A5,'Balances 1 WP'!$M$5:$M$295)</f>
        <v>-7169</v>
      </c>
      <c r="AH5" s="266">
        <f>SUMIF('Balances 1 WP'!$G$5:$G$295,A5,'Balances 1 WP'!$N$5:$N$295)</f>
        <v>0</v>
      </c>
      <c r="AI5" s="229">
        <f>SUM(AG5:AH5)</f>
        <v>-7169</v>
      </c>
      <c r="AK5" s="227">
        <f>SUM(AG5-AC5)</f>
        <v>268</v>
      </c>
      <c r="AL5" s="228">
        <f>SUM(AH5-AD5)</f>
        <v>0</v>
      </c>
      <c r="AM5" s="229">
        <f>SUM(AK5:AL5)</f>
        <v>268</v>
      </c>
      <c r="AN5" s="244"/>
      <c r="AO5" s="266"/>
      <c r="AP5" s="266"/>
      <c r="AQ5" s="229">
        <f t="shared" ref="AQ5:AQ52" si="5">SUM(AO5:AP5)</f>
        <v>0</v>
      </c>
      <c r="AR5" s="244"/>
      <c r="AT5" s="117">
        <v>1005</v>
      </c>
      <c r="AU5" s="217" t="s">
        <v>846</v>
      </c>
      <c r="AW5" s="117" t="str">
        <f t="shared" ref="AW5:AW68" si="6">B5</f>
        <v>ED1005</v>
      </c>
      <c r="AX5" s="154">
        <v>1268</v>
      </c>
      <c r="AY5" s="151">
        <f t="shared" ref="AY5:AY68" si="7">SUM(AK5)</f>
        <v>268</v>
      </c>
      <c r="AZ5" s="151">
        <f t="shared" ref="AZ5:AZ6" si="8">IF(AY5&lt;0,AY5*-1,AY5)</f>
        <v>268</v>
      </c>
      <c r="BA5">
        <f t="shared" ref="BA5:BA6" si="9">IF(AY5&gt;0,40,50)</f>
        <v>40</v>
      </c>
      <c r="BD5" s="117" t="str">
        <f t="shared" ref="BD5:BD68" si="10">B5</f>
        <v>ED1005</v>
      </c>
      <c r="BE5" s="154">
        <v>1617</v>
      </c>
      <c r="BF5" s="151">
        <f t="shared" ref="BF5:BF68" si="11">SUM(AL5)</f>
        <v>0</v>
      </c>
      <c r="BG5" s="151">
        <f t="shared" ref="BG5" si="12">IF(BF5&lt;0,BF5*-1,BF5)</f>
        <v>0</v>
      </c>
      <c r="BH5">
        <f t="shared" ref="BH5" si="13">IF(BF5&gt;0,40,50)</f>
        <v>50</v>
      </c>
      <c r="BJ5" s="181"/>
      <c r="BK5" s="181"/>
      <c r="BM5" s="227">
        <f t="shared" ref="BM5:BM68" si="14">SUM(AG5,BJ5,BK5)</f>
        <v>-7169</v>
      </c>
      <c r="BN5" s="228">
        <f t="shared" ref="BN5:BN68" si="15">SUM(AH5)</f>
        <v>0</v>
      </c>
      <c r="BO5" s="229">
        <f>SUM(BM5:BN5)</f>
        <v>-7169</v>
      </c>
      <c r="BR5">
        <f>IF(BM5&lt;1,0,"Error")</f>
        <v>0</v>
      </c>
      <c r="BS5"/>
      <c r="BT5" s="159"/>
    </row>
    <row r="6" spans="1:72" x14ac:dyDescent="0.2">
      <c r="A6" s="117">
        <v>1006</v>
      </c>
      <c r="B6" s="126" t="s">
        <v>458</v>
      </c>
      <c r="C6" s="126" t="s">
        <v>571</v>
      </c>
      <c r="D6" s="129">
        <v>-38354</v>
      </c>
      <c r="E6" s="175">
        <v>0</v>
      </c>
      <c r="F6" s="181">
        <f t="shared" ref="F6:F69" si="16">SUM(D6:E6)</f>
        <v>-38354</v>
      </c>
      <c r="G6" s="159"/>
      <c r="H6" s="181"/>
      <c r="I6" s="181">
        <f t="shared" ref="I6:I20" si="17">SUM(D6+H6)</f>
        <v>-38354</v>
      </c>
      <c r="J6" s="181">
        <f t="shared" ref="J6:J20" si="18">SUM(E6)</f>
        <v>0</v>
      </c>
      <c r="L6" s="163" t="str">
        <f t="shared" si="0"/>
        <v>ok</v>
      </c>
      <c r="M6" s="137">
        <f t="shared" si="1"/>
        <v>0</v>
      </c>
      <c r="O6" s="129">
        <v>-38354</v>
      </c>
      <c r="Q6" s="129"/>
      <c r="S6" s="129"/>
      <c r="U6" s="129">
        <f t="shared" si="2"/>
        <v>-38354</v>
      </c>
      <c r="V6" s="175">
        <v>0</v>
      </c>
      <c r="W6" s="131">
        <f t="shared" si="3"/>
        <v>-38354</v>
      </c>
      <c r="X6" s="127">
        <f t="shared" si="4"/>
        <v>0</v>
      </c>
      <c r="Y6" s="186"/>
      <c r="AC6" s="227">
        <f t="shared" ref="AC6:AC69" si="19">SUM(U6)</f>
        <v>-38354</v>
      </c>
      <c r="AD6" s="228">
        <f t="shared" ref="AD6:AD69" si="20">SUM(V6)</f>
        <v>0</v>
      </c>
      <c r="AE6" s="229">
        <f t="shared" ref="AE6:AE69" si="21">SUM(AC6:AD6)</f>
        <v>-38354</v>
      </c>
      <c r="AG6" s="227">
        <f>SUMIF('Balances 1 WP'!$G$5:$G$295,A6,'Balances 1 WP'!$M$5:$M$295)</f>
        <v>-43265</v>
      </c>
      <c r="AH6" s="228">
        <f>SUMIF('Balances 1 WP'!$G$5:$G$295,A6,'Balances 1 WP'!$N$5:$N$295)</f>
        <v>0</v>
      </c>
      <c r="AI6" s="229">
        <f t="shared" ref="AI6:AI69" si="22">SUM(AG6:AH6)</f>
        <v>-43265</v>
      </c>
      <c r="AK6" s="227">
        <f t="shared" ref="AK6:AK69" si="23">SUM(AG6-AC6)</f>
        <v>-4911</v>
      </c>
      <c r="AL6" s="228">
        <f t="shared" ref="AL6:AL69" si="24">SUM(AH6-AD6)</f>
        <v>0</v>
      </c>
      <c r="AM6" s="229">
        <f t="shared" ref="AM6:AM69" si="25">SUM(AK6:AL6)</f>
        <v>-4911</v>
      </c>
      <c r="AN6" s="244"/>
      <c r="AO6" s="228"/>
      <c r="AP6" s="228"/>
      <c r="AQ6" s="229">
        <f t="shared" si="5"/>
        <v>0</v>
      </c>
      <c r="AR6" s="244"/>
      <c r="AT6" s="117">
        <v>1006</v>
      </c>
      <c r="AU6" s="117" t="s">
        <v>847</v>
      </c>
      <c r="AW6" s="117" t="str">
        <f t="shared" si="6"/>
        <v>ED1006</v>
      </c>
      <c r="AX6" s="154">
        <v>1268</v>
      </c>
      <c r="AY6" s="151">
        <f t="shared" si="7"/>
        <v>-4911</v>
      </c>
      <c r="AZ6" s="151">
        <f t="shared" si="8"/>
        <v>4911</v>
      </c>
      <c r="BA6">
        <f t="shared" si="9"/>
        <v>50</v>
      </c>
      <c r="BD6" s="117" t="str">
        <f t="shared" si="10"/>
        <v>ED1006</v>
      </c>
      <c r="BE6" s="154">
        <v>1617</v>
      </c>
      <c r="BF6" s="151">
        <f t="shared" si="11"/>
        <v>0</v>
      </c>
      <c r="BG6" s="151">
        <f t="shared" ref="BG6:BG69" si="26">IF(BF6&lt;0,BF6*-1,BF6)</f>
        <v>0</v>
      </c>
      <c r="BH6">
        <f t="shared" ref="BH6:BH69" si="27">IF(BF6&gt;0,40,50)</f>
        <v>50</v>
      </c>
      <c r="BJ6" s="181"/>
      <c r="BK6" s="181"/>
      <c r="BM6" s="227">
        <f t="shared" si="14"/>
        <v>-43265</v>
      </c>
      <c r="BN6" s="228">
        <f t="shared" si="15"/>
        <v>0</v>
      </c>
      <c r="BO6" s="229">
        <f t="shared" ref="BO6:BO69" si="28">SUM(BM6:BN6)</f>
        <v>-43265</v>
      </c>
      <c r="BR6">
        <f t="shared" ref="BR6:BR69" si="29">IF(BM6&lt;1,0,"Error")</f>
        <v>0</v>
      </c>
      <c r="BS6"/>
      <c r="BT6" s="159"/>
    </row>
    <row r="7" spans="1:72" x14ac:dyDescent="0.2">
      <c r="A7" s="117">
        <v>1010</v>
      </c>
      <c r="B7" s="126" t="s">
        <v>459</v>
      </c>
      <c r="C7" s="126" t="s">
        <v>572</v>
      </c>
      <c r="D7" s="129">
        <v>-21826</v>
      </c>
      <c r="E7" s="175">
        <v>0</v>
      </c>
      <c r="F7" s="181">
        <f t="shared" si="16"/>
        <v>-21826</v>
      </c>
      <c r="G7" s="159"/>
      <c r="H7" s="181"/>
      <c r="I7" s="181">
        <f t="shared" si="17"/>
        <v>-21826</v>
      </c>
      <c r="J7" s="181">
        <f t="shared" si="18"/>
        <v>0</v>
      </c>
      <c r="L7" s="163" t="str">
        <f t="shared" si="0"/>
        <v>ok</v>
      </c>
      <c r="M7" s="137">
        <f t="shared" si="1"/>
        <v>0</v>
      </c>
      <c r="O7" s="129">
        <v>-21826</v>
      </c>
      <c r="Q7" s="129"/>
      <c r="S7" s="129"/>
      <c r="U7" s="129">
        <f t="shared" si="2"/>
        <v>-21826</v>
      </c>
      <c r="V7" s="175">
        <v>0</v>
      </c>
      <c r="W7" s="131">
        <f t="shared" si="3"/>
        <v>-21826</v>
      </c>
      <c r="X7" s="127">
        <f t="shared" si="4"/>
        <v>0</v>
      </c>
      <c r="Y7" s="186"/>
      <c r="AC7" s="227">
        <f t="shared" si="19"/>
        <v>-21826</v>
      </c>
      <c r="AD7" s="228">
        <f t="shared" si="20"/>
        <v>0</v>
      </c>
      <c r="AE7" s="229">
        <f t="shared" si="21"/>
        <v>-21826</v>
      </c>
      <c r="AG7" s="227">
        <f>SUMIF('Balances 1 WP'!$G$5:$G$295,A7,'Balances 1 WP'!$M$5:$M$295)</f>
        <v>-9079</v>
      </c>
      <c r="AH7" s="228">
        <f>SUMIF('Balances 1 WP'!$G$5:$G$295,A7,'Balances 1 WP'!$N$5:$N$295)</f>
        <v>0</v>
      </c>
      <c r="AI7" s="229">
        <f t="shared" si="22"/>
        <v>-9079</v>
      </c>
      <c r="AK7" s="227">
        <f t="shared" si="23"/>
        <v>12747</v>
      </c>
      <c r="AL7" s="228">
        <f t="shared" si="24"/>
        <v>0</v>
      </c>
      <c r="AM7" s="229">
        <f t="shared" si="25"/>
        <v>12747</v>
      </c>
      <c r="AN7" s="244"/>
      <c r="AO7" s="228"/>
      <c r="AP7" s="228"/>
      <c r="AQ7" s="229">
        <f t="shared" si="5"/>
        <v>0</v>
      </c>
      <c r="AR7" s="244"/>
      <c r="AT7" s="117">
        <v>1010</v>
      </c>
      <c r="AU7" s="117" t="s">
        <v>848</v>
      </c>
      <c r="AW7" s="117" t="str">
        <f t="shared" si="6"/>
        <v>ED1010</v>
      </c>
      <c r="AX7" s="154">
        <v>1268</v>
      </c>
      <c r="AY7" s="151">
        <f t="shared" si="7"/>
        <v>12747</v>
      </c>
      <c r="AZ7" s="151">
        <f t="shared" ref="AZ7:AZ50" si="30">IF(AY7&lt;0,AY7*-1,AY7)</f>
        <v>12747</v>
      </c>
      <c r="BA7">
        <f t="shared" ref="BA7:BA50" si="31">IF(AY7&gt;0,40,50)</f>
        <v>40</v>
      </c>
      <c r="BD7" s="117" t="str">
        <f t="shared" si="10"/>
        <v>ED1010</v>
      </c>
      <c r="BE7" s="154">
        <v>1617</v>
      </c>
      <c r="BF7" s="151">
        <f t="shared" si="11"/>
        <v>0</v>
      </c>
      <c r="BG7" s="151">
        <f t="shared" si="26"/>
        <v>0</v>
      </c>
      <c r="BH7">
        <f t="shared" si="27"/>
        <v>50</v>
      </c>
      <c r="BJ7" s="181"/>
      <c r="BK7" s="181"/>
      <c r="BM7" s="227">
        <f t="shared" si="14"/>
        <v>-9079</v>
      </c>
      <c r="BN7" s="228">
        <f t="shared" si="15"/>
        <v>0</v>
      </c>
      <c r="BO7" s="229">
        <f t="shared" si="28"/>
        <v>-9079</v>
      </c>
      <c r="BR7">
        <f t="shared" si="29"/>
        <v>0</v>
      </c>
      <c r="BS7"/>
      <c r="BT7" s="159"/>
    </row>
    <row r="8" spans="1:72" x14ac:dyDescent="0.2">
      <c r="A8" s="117">
        <v>1011</v>
      </c>
      <c r="B8" s="126" t="s">
        <v>539</v>
      </c>
      <c r="C8" s="126" t="s">
        <v>573</v>
      </c>
      <c r="D8" s="129">
        <v>-7593</v>
      </c>
      <c r="E8" s="175">
        <v>0</v>
      </c>
      <c r="F8" s="181">
        <f t="shared" si="16"/>
        <v>-7593</v>
      </c>
      <c r="G8" s="159"/>
      <c r="H8" s="181"/>
      <c r="I8" s="181">
        <f t="shared" si="17"/>
        <v>-7593</v>
      </c>
      <c r="J8" s="181">
        <f t="shared" si="18"/>
        <v>0</v>
      </c>
      <c r="L8" s="163" t="str">
        <f t="shared" si="0"/>
        <v>ok</v>
      </c>
      <c r="M8" s="137">
        <f t="shared" si="1"/>
        <v>0</v>
      </c>
      <c r="O8" s="129">
        <v>-7593</v>
      </c>
      <c r="Q8" s="129"/>
      <c r="S8" s="129"/>
      <c r="U8" s="129">
        <f t="shared" si="2"/>
        <v>-7593</v>
      </c>
      <c r="V8" s="175">
        <v>0</v>
      </c>
      <c r="W8" s="131">
        <f t="shared" si="3"/>
        <v>-7593</v>
      </c>
      <c r="X8" s="127">
        <f t="shared" si="4"/>
        <v>0</v>
      </c>
      <c r="Y8" s="186"/>
      <c r="AC8" s="227">
        <f t="shared" si="19"/>
        <v>-7593</v>
      </c>
      <c r="AD8" s="228">
        <f t="shared" si="20"/>
        <v>0</v>
      </c>
      <c r="AE8" s="229">
        <f t="shared" si="21"/>
        <v>-7593</v>
      </c>
      <c r="AG8" s="227">
        <f>SUMIF('Balances 1 WP'!$G$5:$G$295,A8,'Balances 1 WP'!$M$5:$M$295)</f>
        <v>-6728</v>
      </c>
      <c r="AH8" s="228">
        <f>SUMIF('Balances 1 WP'!$G$5:$G$295,A8,'Balances 1 WP'!$N$5:$N$295)</f>
        <v>0</v>
      </c>
      <c r="AI8" s="229">
        <f t="shared" si="22"/>
        <v>-6728</v>
      </c>
      <c r="AK8" s="227">
        <f t="shared" si="23"/>
        <v>865</v>
      </c>
      <c r="AL8" s="228">
        <f t="shared" si="24"/>
        <v>0</v>
      </c>
      <c r="AM8" s="229">
        <f t="shared" si="25"/>
        <v>865</v>
      </c>
      <c r="AN8" s="244"/>
      <c r="AO8" s="228">
        <v>25000</v>
      </c>
      <c r="AP8" s="228"/>
      <c r="AQ8" s="229">
        <f t="shared" si="5"/>
        <v>25000</v>
      </c>
      <c r="AR8" s="244"/>
      <c r="AT8" s="117">
        <v>1011</v>
      </c>
      <c r="AU8" s="117" t="s">
        <v>849</v>
      </c>
      <c r="AW8" s="117" t="str">
        <f t="shared" si="6"/>
        <v>ED1011</v>
      </c>
      <c r="AX8" s="154">
        <v>1268</v>
      </c>
      <c r="AY8" s="151">
        <f t="shared" si="7"/>
        <v>865</v>
      </c>
      <c r="AZ8" s="151">
        <f t="shared" si="30"/>
        <v>865</v>
      </c>
      <c r="BA8">
        <f t="shared" si="31"/>
        <v>40</v>
      </c>
      <c r="BD8" s="117" t="str">
        <f t="shared" si="10"/>
        <v>ED1011</v>
      </c>
      <c r="BE8" s="154">
        <v>1617</v>
      </c>
      <c r="BF8" s="151">
        <f t="shared" si="11"/>
        <v>0</v>
      </c>
      <c r="BG8" s="151">
        <f t="shared" si="26"/>
        <v>0</v>
      </c>
      <c r="BH8">
        <f t="shared" si="27"/>
        <v>50</v>
      </c>
      <c r="BJ8" s="181"/>
      <c r="BK8" s="181"/>
      <c r="BM8" s="227">
        <f t="shared" si="14"/>
        <v>-6728</v>
      </c>
      <c r="BN8" s="228">
        <f t="shared" si="15"/>
        <v>0</v>
      </c>
      <c r="BO8" s="229">
        <f t="shared" si="28"/>
        <v>-6728</v>
      </c>
      <c r="BR8">
        <f t="shared" si="29"/>
        <v>0</v>
      </c>
      <c r="BS8"/>
      <c r="BT8" s="159"/>
    </row>
    <row r="9" spans="1:72" x14ac:dyDescent="0.2">
      <c r="A9" s="117">
        <v>1016</v>
      </c>
      <c r="B9" s="126" t="s">
        <v>509</v>
      </c>
      <c r="C9" s="126" t="s">
        <v>574</v>
      </c>
      <c r="D9" s="129">
        <v>0</v>
      </c>
      <c r="E9" s="175">
        <v>0</v>
      </c>
      <c r="F9" s="181">
        <f t="shared" si="16"/>
        <v>0</v>
      </c>
      <c r="G9" s="159"/>
      <c r="H9" s="181"/>
      <c r="I9" s="181">
        <f t="shared" si="17"/>
        <v>0</v>
      </c>
      <c r="J9" s="181">
        <f t="shared" si="18"/>
        <v>0</v>
      </c>
      <c r="L9" s="163" t="str">
        <f t="shared" si="0"/>
        <v>ok</v>
      </c>
      <c r="M9" s="137">
        <f t="shared" si="1"/>
        <v>0</v>
      </c>
      <c r="O9" s="129">
        <v>0</v>
      </c>
      <c r="Q9" s="129"/>
      <c r="S9" s="129"/>
      <c r="U9" s="129">
        <f t="shared" si="2"/>
        <v>0</v>
      </c>
      <c r="V9" s="175">
        <v>0</v>
      </c>
      <c r="W9" s="131">
        <f t="shared" si="3"/>
        <v>0</v>
      </c>
      <c r="X9" s="127">
        <f t="shared" si="4"/>
        <v>0</v>
      </c>
      <c r="Y9" s="186"/>
      <c r="AC9" s="227">
        <f t="shared" si="19"/>
        <v>0</v>
      </c>
      <c r="AD9" s="228">
        <f t="shared" si="20"/>
        <v>0</v>
      </c>
      <c r="AE9" s="229">
        <f t="shared" si="21"/>
        <v>0</v>
      </c>
      <c r="AG9" s="227">
        <f>SUMIF('Balances 1 WP'!$G$5:$G$295,A9,'Balances 1 WP'!$M$5:$M$295)</f>
        <v>0</v>
      </c>
      <c r="AH9" s="228">
        <f>SUMIF('Balances 1 WP'!$G$5:$G$295,A9,'Balances 1 WP'!$N$5:$N$295)</f>
        <v>0</v>
      </c>
      <c r="AI9" s="229">
        <f t="shared" si="22"/>
        <v>0</v>
      </c>
      <c r="AK9" s="227">
        <f t="shared" si="23"/>
        <v>0</v>
      </c>
      <c r="AL9" s="228">
        <f t="shared" si="24"/>
        <v>0</v>
      </c>
      <c r="AM9" s="229">
        <f t="shared" si="25"/>
        <v>0</v>
      </c>
      <c r="AN9" s="244"/>
      <c r="AO9" s="228"/>
      <c r="AP9" s="228"/>
      <c r="AQ9" s="229">
        <f t="shared" si="5"/>
        <v>0</v>
      </c>
      <c r="AR9" s="244"/>
      <c r="AT9" s="117">
        <v>1016</v>
      </c>
      <c r="AU9" s="117" t="s">
        <v>850</v>
      </c>
      <c r="AW9" s="117" t="str">
        <f t="shared" si="6"/>
        <v>ED1016</v>
      </c>
      <c r="AX9" s="154">
        <v>1268</v>
      </c>
      <c r="AY9" s="151">
        <f t="shared" si="7"/>
        <v>0</v>
      </c>
      <c r="AZ9" s="151">
        <f t="shared" si="30"/>
        <v>0</v>
      </c>
      <c r="BA9">
        <f t="shared" si="31"/>
        <v>50</v>
      </c>
      <c r="BD9" s="117" t="str">
        <f t="shared" si="10"/>
        <v>ED1016</v>
      </c>
      <c r="BE9" s="154">
        <v>1617</v>
      </c>
      <c r="BF9" s="151">
        <f t="shared" si="11"/>
        <v>0</v>
      </c>
      <c r="BG9" s="151">
        <f t="shared" si="26"/>
        <v>0</v>
      </c>
      <c r="BH9">
        <f t="shared" si="27"/>
        <v>50</v>
      </c>
      <c r="BJ9" s="181"/>
      <c r="BK9" s="181"/>
      <c r="BM9" s="227">
        <f t="shared" si="14"/>
        <v>0</v>
      </c>
      <c r="BN9" s="228">
        <f t="shared" si="15"/>
        <v>0</v>
      </c>
      <c r="BO9" s="229">
        <f t="shared" si="28"/>
        <v>0</v>
      </c>
      <c r="BR9">
        <f t="shared" si="29"/>
        <v>0</v>
      </c>
      <c r="BS9"/>
      <c r="BT9" s="159"/>
    </row>
    <row r="10" spans="1:72" ht="15" customHeight="1" x14ac:dyDescent="0.2">
      <c r="A10" s="117">
        <v>1017</v>
      </c>
      <c r="B10" s="126" t="s">
        <v>540</v>
      </c>
      <c r="C10" s="126" t="s">
        <v>575</v>
      </c>
      <c r="D10" s="129">
        <v>-19282</v>
      </c>
      <c r="E10" s="175">
        <v>0</v>
      </c>
      <c r="F10" s="181">
        <f t="shared" si="16"/>
        <v>-19282</v>
      </c>
      <c r="G10" s="159"/>
      <c r="H10" s="181"/>
      <c r="I10" s="181">
        <f t="shared" si="17"/>
        <v>-19282</v>
      </c>
      <c r="J10" s="181">
        <f t="shared" si="18"/>
        <v>0</v>
      </c>
      <c r="L10" s="163" t="str">
        <f t="shared" si="0"/>
        <v>ok</v>
      </c>
      <c r="M10" s="137">
        <f t="shared" si="1"/>
        <v>0</v>
      </c>
      <c r="O10" s="129">
        <v>-19282</v>
      </c>
      <c r="Q10" s="129"/>
      <c r="S10" s="129"/>
      <c r="U10" s="129">
        <f t="shared" si="2"/>
        <v>-19282</v>
      </c>
      <c r="V10" s="175">
        <v>0</v>
      </c>
      <c r="W10" s="131">
        <f t="shared" si="3"/>
        <v>-19282</v>
      </c>
      <c r="X10" s="127">
        <f t="shared" si="4"/>
        <v>0</v>
      </c>
      <c r="Y10" s="186"/>
      <c r="AC10" s="227">
        <f t="shared" si="19"/>
        <v>-19282</v>
      </c>
      <c r="AD10" s="228">
        <f t="shared" si="20"/>
        <v>0</v>
      </c>
      <c r="AE10" s="229">
        <f t="shared" si="21"/>
        <v>-19282</v>
      </c>
      <c r="AG10" s="227">
        <f>SUMIF('Balances 1 WP'!$G$5:$G$295,A10,'Balances 1 WP'!$M$5:$M$295)</f>
        <v>0</v>
      </c>
      <c r="AH10" s="228">
        <f>SUMIF('Balances 1 WP'!$G$5:$G$295,A10,'Balances 1 WP'!$N$5:$N$295)</f>
        <v>0</v>
      </c>
      <c r="AI10" s="229">
        <f t="shared" si="22"/>
        <v>0</v>
      </c>
      <c r="AK10" s="227">
        <f t="shared" si="23"/>
        <v>19282</v>
      </c>
      <c r="AL10" s="228">
        <f t="shared" si="24"/>
        <v>0</v>
      </c>
      <c r="AM10" s="229">
        <f t="shared" si="25"/>
        <v>19282</v>
      </c>
      <c r="AN10" s="244"/>
      <c r="AO10" s="228"/>
      <c r="AP10" s="228"/>
      <c r="AQ10" s="229">
        <f t="shared" si="5"/>
        <v>0</v>
      </c>
      <c r="AR10" s="244"/>
      <c r="AT10" s="117">
        <v>1017</v>
      </c>
      <c r="AU10" s="117" t="s">
        <v>851</v>
      </c>
      <c r="AW10" s="117" t="str">
        <f t="shared" si="6"/>
        <v>ED1017</v>
      </c>
      <c r="AX10" s="154">
        <v>1268</v>
      </c>
      <c r="AY10" s="151">
        <f t="shared" si="7"/>
        <v>19282</v>
      </c>
      <c r="AZ10" s="151">
        <f t="shared" si="30"/>
        <v>19282</v>
      </c>
      <c r="BA10">
        <f t="shared" si="31"/>
        <v>40</v>
      </c>
      <c r="BD10" s="117" t="str">
        <f t="shared" si="10"/>
        <v>ED1017</v>
      </c>
      <c r="BE10" s="154">
        <v>1617</v>
      </c>
      <c r="BF10" s="151">
        <f t="shared" si="11"/>
        <v>0</v>
      </c>
      <c r="BG10" s="151">
        <f t="shared" si="26"/>
        <v>0</v>
      </c>
      <c r="BH10">
        <f t="shared" si="27"/>
        <v>50</v>
      </c>
      <c r="BJ10" s="181"/>
      <c r="BK10" s="181"/>
      <c r="BM10" s="227">
        <f t="shared" si="14"/>
        <v>0</v>
      </c>
      <c r="BN10" s="228">
        <f t="shared" si="15"/>
        <v>0</v>
      </c>
      <c r="BO10" s="229">
        <f t="shared" si="28"/>
        <v>0</v>
      </c>
      <c r="BR10">
        <f t="shared" si="29"/>
        <v>0</v>
      </c>
      <c r="BS10"/>
      <c r="BT10" s="159"/>
    </row>
    <row r="11" spans="1:72" x14ac:dyDescent="0.2">
      <c r="A11" s="117">
        <v>1019</v>
      </c>
      <c r="B11" s="126" t="s">
        <v>510</v>
      </c>
      <c r="C11" s="126" t="s">
        <v>576</v>
      </c>
      <c r="D11" s="129">
        <v>-23092</v>
      </c>
      <c r="E11" s="175">
        <v>0</v>
      </c>
      <c r="F11" s="181">
        <f t="shared" si="16"/>
        <v>-23092</v>
      </c>
      <c r="G11" s="159"/>
      <c r="H11" s="181"/>
      <c r="I11" s="181">
        <f t="shared" si="17"/>
        <v>-23092</v>
      </c>
      <c r="J11" s="181">
        <f t="shared" si="18"/>
        <v>0</v>
      </c>
      <c r="L11" s="163" t="str">
        <f t="shared" si="0"/>
        <v>ok</v>
      </c>
      <c r="M11" s="137">
        <f t="shared" si="1"/>
        <v>0</v>
      </c>
      <c r="O11" s="129">
        <v>-23092</v>
      </c>
      <c r="Q11" s="129"/>
      <c r="S11" s="129"/>
      <c r="U11" s="129">
        <f t="shared" si="2"/>
        <v>-23092</v>
      </c>
      <c r="V11" s="175">
        <v>0</v>
      </c>
      <c r="W11" s="131">
        <f t="shared" si="3"/>
        <v>-23092</v>
      </c>
      <c r="X11" s="127">
        <f t="shared" si="4"/>
        <v>0</v>
      </c>
      <c r="Y11" s="186"/>
      <c r="AC11" s="227">
        <f t="shared" si="19"/>
        <v>-23092</v>
      </c>
      <c r="AD11" s="228">
        <f t="shared" si="20"/>
        <v>0</v>
      </c>
      <c r="AE11" s="229">
        <f t="shared" si="21"/>
        <v>-23092</v>
      </c>
      <c r="AG11" s="227">
        <f>SUMIF('Balances 1 WP'!$G$5:$G$295,A11,'Balances 1 WP'!$M$5:$M$295)</f>
        <v>-23210</v>
      </c>
      <c r="AH11" s="228">
        <f>SUMIF('Balances 1 WP'!$G$5:$G$295,A11,'Balances 1 WP'!$N$5:$N$295)</f>
        <v>0</v>
      </c>
      <c r="AI11" s="229">
        <f t="shared" si="22"/>
        <v>-23210</v>
      </c>
      <c r="AK11" s="227">
        <f t="shared" si="23"/>
        <v>-118</v>
      </c>
      <c r="AL11" s="228">
        <f t="shared" si="24"/>
        <v>0</v>
      </c>
      <c r="AM11" s="229">
        <f t="shared" si="25"/>
        <v>-118</v>
      </c>
      <c r="AN11" s="244"/>
      <c r="AO11" s="228"/>
      <c r="AP11" s="228"/>
      <c r="AQ11" s="229">
        <f t="shared" si="5"/>
        <v>0</v>
      </c>
      <c r="AR11" s="244"/>
      <c r="AT11" s="117">
        <v>1019</v>
      </c>
      <c r="AU11" s="117" t="s">
        <v>852</v>
      </c>
      <c r="AW11" s="117" t="str">
        <f t="shared" si="6"/>
        <v>ED1019</v>
      </c>
      <c r="AX11" s="154">
        <v>1268</v>
      </c>
      <c r="AY11" s="151">
        <f t="shared" si="7"/>
        <v>-118</v>
      </c>
      <c r="AZ11" s="151">
        <f t="shared" si="30"/>
        <v>118</v>
      </c>
      <c r="BA11">
        <f t="shared" si="31"/>
        <v>50</v>
      </c>
      <c r="BD11" s="117" t="str">
        <f t="shared" si="10"/>
        <v>ED1019</v>
      </c>
      <c r="BE11" s="154">
        <v>1617</v>
      </c>
      <c r="BF11" s="151">
        <f t="shared" si="11"/>
        <v>0</v>
      </c>
      <c r="BG11" s="151">
        <f t="shared" si="26"/>
        <v>0</v>
      </c>
      <c r="BH11">
        <f t="shared" si="27"/>
        <v>50</v>
      </c>
      <c r="BJ11" s="181"/>
      <c r="BK11" s="181"/>
      <c r="BM11" s="227">
        <f t="shared" si="14"/>
        <v>-23210</v>
      </c>
      <c r="BN11" s="228">
        <f t="shared" si="15"/>
        <v>0</v>
      </c>
      <c r="BO11" s="229">
        <f t="shared" si="28"/>
        <v>-23210</v>
      </c>
      <c r="BR11">
        <f t="shared" si="29"/>
        <v>0</v>
      </c>
      <c r="BS11"/>
      <c r="BT11" s="159"/>
    </row>
    <row r="12" spans="1:72" x14ac:dyDescent="0.2">
      <c r="A12" s="117">
        <v>1022</v>
      </c>
      <c r="B12" s="126" t="s">
        <v>541</v>
      </c>
      <c r="C12" s="126" t="s">
        <v>577</v>
      </c>
      <c r="D12" s="129">
        <v>0</v>
      </c>
      <c r="E12" s="175">
        <v>0</v>
      </c>
      <c r="F12" s="181">
        <f t="shared" si="16"/>
        <v>0</v>
      </c>
      <c r="G12" s="159"/>
      <c r="H12" s="181"/>
      <c r="I12" s="181">
        <f t="shared" si="17"/>
        <v>0</v>
      </c>
      <c r="J12" s="181">
        <f t="shared" si="18"/>
        <v>0</v>
      </c>
      <c r="L12" s="163" t="str">
        <f t="shared" si="0"/>
        <v>ok</v>
      </c>
      <c r="M12" s="137">
        <f t="shared" si="1"/>
        <v>0</v>
      </c>
      <c r="O12" s="129">
        <v>0</v>
      </c>
      <c r="Q12" s="129"/>
      <c r="S12" s="129"/>
      <c r="U12" s="129">
        <f t="shared" si="2"/>
        <v>0</v>
      </c>
      <c r="V12" s="175">
        <v>0</v>
      </c>
      <c r="W12" s="131">
        <f t="shared" si="3"/>
        <v>0</v>
      </c>
      <c r="X12" s="127">
        <f t="shared" si="4"/>
        <v>0</v>
      </c>
      <c r="Y12" s="186"/>
      <c r="AC12" s="227">
        <f t="shared" si="19"/>
        <v>0</v>
      </c>
      <c r="AD12" s="228">
        <f t="shared" si="20"/>
        <v>0</v>
      </c>
      <c r="AE12" s="229">
        <f t="shared" si="21"/>
        <v>0</v>
      </c>
      <c r="AG12" s="227">
        <f>SUMIF('Balances 1 WP'!$G$5:$G$295,A12,'Balances 1 WP'!$M$5:$M$295)</f>
        <v>0</v>
      </c>
      <c r="AH12" s="228">
        <f>SUMIF('Balances 1 WP'!$G$5:$G$295,A12,'Balances 1 WP'!$N$5:$N$295)</f>
        <v>0</v>
      </c>
      <c r="AI12" s="229">
        <f t="shared" si="22"/>
        <v>0</v>
      </c>
      <c r="AK12" s="227">
        <f t="shared" si="23"/>
        <v>0</v>
      </c>
      <c r="AL12" s="228">
        <f t="shared" si="24"/>
        <v>0</v>
      </c>
      <c r="AM12" s="229">
        <f t="shared" si="25"/>
        <v>0</v>
      </c>
      <c r="AN12" s="244"/>
      <c r="AO12" s="228"/>
      <c r="AP12" s="228"/>
      <c r="AQ12" s="229">
        <f t="shared" si="5"/>
        <v>0</v>
      </c>
      <c r="AR12" s="244"/>
      <c r="AT12" s="117">
        <v>1022</v>
      </c>
      <c r="AU12" s="117" t="s">
        <v>853</v>
      </c>
      <c r="AW12" s="117" t="str">
        <f t="shared" si="6"/>
        <v>ED1022</v>
      </c>
      <c r="AX12" s="154">
        <v>1268</v>
      </c>
      <c r="AY12" s="151">
        <f t="shared" si="7"/>
        <v>0</v>
      </c>
      <c r="AZ12" s="151">
        <f t="shared" si="30"/>
        <v>0</v>
      </c>
      <c r="BA12">
        <f t="shared" si="31"/>
        <v>50</v>
      </c>
      <c r="BD12" s="117" t="str">
        <f t="shared" si="10"/>
        <v>ED1022</v>
      </c>
      <c r="BE12" s="154">
        <v>1617</v>
      </c>
      <c r="BF12" s="151">
        <f t="shared" si="11"/>
        <v>0</v>
      </c>
      <c r="BG12" s="151">
        <f t="shared" si="26"/>
        <v>0</v>
      </c>
      <c r="BH12">
        <f t="shared" si="27"/>
        <v>50</v>
      </c>
      <c r="BJ12" s="181"/>
      <c r="BK12" s="181"/>
      <c r="BM12" s="227">
        <f t="shared" si="14"/>
        <v>0</v>
      </c>
      <c r="BN12" s="228">
        <f t="shared" si="15"/>
        <v>0</v>
      </c>
      <c r="BO12" s="229">
        <f t="shared" si="28"/>
        <v>0</v>
      </c>
      <c r="BR12">
        <f t="shared" si="29"/>
        <v>0</v>
      </c>
      <c r="BS12"/>
      <c r="BT12" s="159"/>
    </row>
    <row r="13" spans="1:72" x14ac:dyDescent="0.2">
      <c r="A13" s="117">
        <v>1024</v>
      </c>
      <c r="B13" s="126" t="s">
        <v>281</v>
      </c>
      <c r="C13" s="126" t="s">
        <v>578</v>
      </c>
      <c r="D13" s="129">
        <v>0</v>
      </c>
      <c r="E13" s="175">
        <v>0</v>
      </c>
      <c r="F13" s="181">
        <f t="shared" si="16"/>
        <v>0</v>
      </c>
      <c r="G13" s="159"/>
      <c r="H13" s="181"/>
      <c r="I13" s="181">
        <f t="shared" si="17"/>
        <v>0</v>
      </c>
      <c r="J13" s="181">
        <f t="shared" si="18"/>
        <v>0</v>
      </c>
      <c r="L13" s="163" t="str">
        <f t="shared" si="0"/>
        <v>ok</v>
      </c>
      <c r="M13" s="137">
        <f t="shared" si="1"/>
        <v>0</v>
      </c>
      <c r="O13" s="129">
        <v>0</v>
      </c>
      <c r="Q13" s="129"/>
      <c r="S13" s="129"/>
      <c r="U13" s="129">
        <f t="shared" si="2"/>
        <v>0</v>
      </c>
      <c r="V13" s="175">
        <v>0</v>
      </c>
      <c r="W13" s="131">
        <f t="shared" si="3"/>
        <v>0</v>
      </c>
      <c r="X13" s="127">
        <f t="shared" si="4"/>
        <v>0</v>
      </c>
      <c r="Y13" s="186"/>
      <c r="AC13" s="227">
        <f t="shared" si="19"/>
        <v>0</v>
      </c>
      <c r="AD13" s="228">
        <f t="shared" si="20"/>
        <v>0</v>
      </c>
      <c r="AE13" s="229">
        <f t="shared" si="21"/>
        <v>0</v>
      </c>
      <c r="AG13" s="227">
        <f>SUMIF('Balances 1 WP'!$G$5:$G$295,A13,'Balances 1 WP'!$M$5:$M$295)</f>
        <v>0</v>
      </c>
      <c r="AH13" s="228">
        <f>SUMIF('Balances 1 WP'!$G$5:$G$295,A13,'Balances 1 WP'!$N$5:$N$295)</f>
        <v>0</v>
      </c>
      <c r="AI13" s="229">
        <f t="shared" si="22"/>
        <v>0</v>
      </c>
      <c r="AK13" s="227">
        <f t="shared" si="23"/>
        <v>0</v>
      </c>
      <c r="AL13" s="228">
        <f t="shared" si="24"/>
        <v>0</v>
      </c>
      <c r="AM13" s="229">
        <f t="shared" si="25"/>
        <v>0</v>
      </c>
      <c r="AN13" s="244"/>
      <c r="AO13" s="228"/>
      <c r="AP13" s="228"/>
      <c r="AQ13" s="229">
        <f t="shared" si="5"/>
        <v>0</v>
      </c>
      <c r="AR13" s="244"/>
      <c r="AT13" s="117">
        <v>1024</v>
      </c>
      <c r="AU13" s="117" t="s">
        <v>854</v>
      </c>
      <c r="AW13" s="117" t="str">
        <f t="shared" si="6"/>
        <v>ED1024</v>
      </c>
      <c r="AX13" s="154">
        <v>1268</v>
      </c>
      <c r="AY13" s="151">
        <f t="shared" si="7"/>
        <v>0</v>
      </c>
      <c r="AZ13" s="151">
        <f t="shared" si="30"/>
        <v>0</v>
      </c>
      <c r="BA13">
        <f t="shared" si="31"/>
        <v>50</v>
      </c>
      <c r="BD13" s="117" t="str">
        <f t="shared" si="10"/>
        <v>ED1024</v>
      </c>
      <c r="BE13" s="154">
        <v>1617</v>
      </c>
      <c r="BF13" s="151">
        <f t="shared" si="11"/>
        <v>0</v>
      </c>
      <c r="BG13" s="151">
        <f t="shared" si="26"/>
        <v>0</v>
      </c>
      <c r="BH13">
        <f t="shared" si="27"/>
        <v>50</v>
      </c>
      <c r="BJ13" s="181"/>
      <c r="BK13" s="181"/>
      <c r="BM13" s="227">
        <f t="shared" si="14"/>
        <v>0</v>
      </c>
      <c r="BN13" s="228">
        <f t="shared" si="15"/>
        <v>0</v>
      </c>
      <c r="BO13" s="229">
        <f t="shared" si="28"/>
        <v>0</v>
      </c>
      <c r="BR13">
        <f t="shared" si="29"/>
        <v>0</v>
      </c>
      <c r="BS13"/>
      <c r="BT13" s="159"/>
    </row>
    <row r="14" spans="1:72" x14ac:dyDescent="0.2">
      <c r="A14" s="117">
        <v>1027</v>
      </c>
      <c r="B14" s="126" t="s">
        <v>282</v>
      </c>
      <c r="C14" s="126" t="s">
        <v>579</v>
      </c>
      <c r="D14" s="129">
        <v>0</v>
      </c>
      <c r="E14" s="175">
        <v>0</v>
      </c>
      <c r="F14" s="181">
        <f t="shared" si="16"/>
        <v>0</v>
      </c>
      <c r="G14" s="159"/>
      <c r="H14" s="181"/>
      <c r="I14" s="181">
        <f t="shared" si="17"/>
        <v>0</v>
      </c>
      <c r="J14" s="181">
        <f t="shared" si="18"/>
        <v>0</v>
      </c>
      <c r="L14" s="163" t="str">
        <f t="shared" si="0"/>
        <v>ok</v>
      </c>
      <c r="M14" s="137">
        <f t="shared" si="1"/>
        <v>0</v>
      </c>
      <c r="O14" s="129">
        <v>0</v>
      </c>
      <c r="Q14" s="129"/>
      <c r="S14" s="129"/>
      <c r="U14" s="129">
        <f t="shared" si="2"/>
        <v>0</v>
      </c>
      <c r="V14" s="175">
        <v>0</v>
      </c>
      <c r="W14" s="131">
        <f t="shared" si="3"/>
        <v>0</v>
      </c>
      <c r="X14" s="127">
        <f t="shared" si="4"/>
        <v>0</v>
      </c>
      <c r="Y14" s="186"/>
      <c r="AC14" s="227">
        <f t="shared" si="19"/>
        <v>0</v>
      </c>
      <c r="AD14" s="228">
        <f t="shared" si="20"/>
        <v>0</v>
      </c>
      <c r="AE14" s="229">
        <f t="shared" si="21"/>
        <v>0</v>
      </c>
      <c r="AG14" s="227">
        <f>SUMIF('Balances 1 WP'!$G$5:$G$295,A14,'Balances 1 WP'!$M$5:$M$295)</f>
        <v>0</v>
      </c>
      <c r="AH14" s="228">
        <f>SUMIF('Balances 1 WP'!$G$5:$G$295,A14,'Balances 1 WP'!$N$5:$N$295)</f>
        <v>0</v>
      </c>
      <c r="AI14" s="229">
        <f t="shared" si="22"/>
        <v>0</v>
      </c>
      <c r="AK14" s="227">
        <f t="shared" si="23"/>
        <v>0</v>
      </c>
      <c r="AL14" s="228">
        <f t="shared" si="24"/>
        <v>0</v>
      </c>
      <c r="AM14" s="229">
        <f t="shared" si="25"/>
        <v>0</v>
      </c>
      <c r="AN14" s="244"/>
      <c r="AO14" s="228"/>
      <c r="AP14" s="228"/>
      <c r="AQ14" s="229">
        <f t="shared" si="5"/>
        <v>0</v>
      </c>
      <c r="AR14" s="244"/>
      <c r="AT14" s="117">
        <v>1027</v>
      </c>
      <c r="AU14" s="117" t="s">
        <v>855</v>
      </c>
      <c r="AW14" s="117" t="str">
        <f t="shared" si="6"/>
        <v>ED1027</v>
      </c>
      <c r="AX14" s="154">
        <v>1268</v>
      </c>
      <c r="AY14" s="151">
        <f t="shared" si="7"/>
        <v>0</v>
      </c>
      <c r="AZ14" s="151">
        <f t="shared" si="30"/>
        <v>0</v>
      </c>
      <c r="BA14">
        <f t="shared" si="31"/>
        <v>50</v>
      </c>
      <c r="BD14" s="117" t="str">
        <f t="shared" si="10"/>
        <v>ED1027</v>
      </c>
      <c r="BE14" s="154">
        <v>1617</v>
      </c>
      <c r="BF14" s="151">
        <f t="shared" si="11"/>
        <v>0</v>
      </c>
      <c r="BG14" s="151">
        <f t="shared" si="26"/>
        <v>0</v>
      </c>
      <c r="BH14">
        <f t="shared" si="27"/>
        <v>50</v>
      </c>
      <c r="BJ14" s="181"/>
      <c r="BK14" s="181"/>
      <c r="BM14" s="227">
        <f t="shared" si="14"/>
        <v>0</v>
      </c>
      <c r="BN14" s="228">
        <f t="shared" si="15"/>
        <v>0</v>
      </c>
      <c r="BO14" s="229">
        <f t="shared" si="28"/>
        <v>0</v>
      </c>
      <c r="BR14">
        <f t="shared" si="29"/>
        <v>0</v>
      </c>
      <c r="BS14"/>
      <c r="BT14" s="159"/>
    </row>
    <row r="15" spans="1:72" x14ac:dyDescent="0.2">
      <c r="A15" s="117">
        <v>1031</v>
      </c>
      <c r="B15" s="126" t="s">
        <v>542</v>
      </c>
      <c r="C15" s="126" t="s">
        <v>580</v>
      </c>
      <c r="D15" s="129">
        <v>-33043</v>
      </c>
      <c r="E15" s="175">
        <v>0</v>
      </c>
      <c r="F15" s="181">
        <f t="shared" si="16"/>
        <v>-33043</v>
      </c>
      <c r="G15" s="159"/>
      <c r="H15" s="181"/>
      <c r="I15" s="181">
        <f t="shared" si="17"/>
        <v>-33043</v>
      </c>
      <c r="J15" s="181">
        <f t="shared" si="18"/>
        <v>0</v>
      </c>
      <c r="L15" s="163" t="str">
        <f t="shared" si="0"/>
        <v>ok</v>
      </c>
      <c r="M15" s="137">
        <f t="shared" si="1"/>
        <v>0</v>
      </c>
      <c r="O15" s="129">
        <v>-33043</v>
      </c>
      <c r="Q15" s="129"/>
      <c r="S15" s="129"/>
      <c r="U15" s="129">
        <f t="shared" si="2"/>
        <v>-33043</v>
      </c>
      <c r="V15" s="175">
        <v>0</v>
      </c>
      <c r="W15" s="131">
        <f t="shared" si="3"/>
        <v>-33043</v>
      </c>
      <c r="X15" s="127">
        <f t="shared" si="4"/>
        <v>0</v>
      </c>
      <c r="Y15" s="186"/>
      <c r="AC15" s="227">
        <f t="shared" si="19"/>
        <v>-33043</v>
      </c>
      <c r="AD15" s="228">
        <f t="shared" si="20"/>
        <v>0</v>
      </c>
      <c r="AE15" s="229">
        <f t="shared" si="21"/>
        <v>-33043</v>
      </c>
      <c r="AG15" s="227">
        <f>SUMIF('Balances 1 WP'!$G$5:$G$295,A15,'Balances 1 WP'!$M$5:$M$295)</f>
        <v>-37395</v>
      </c>
      <c r="AH15" s="228">
        <f>SUMIF('Balances 1 WP'!$G$5:$G$295,A15,'Balances 1 WP'!$N$5:$N$295)</f>
        <v>0</v>
      </c>
      <c r="AI15" s="229">
        <f t="shared" si="22"/>
        <v>-37395</v>
      </c>
      <c r="AK15" s="227">
        <f t="shared" si="23"/>
        <v>-4352</v>
      </c>
      <c r="AL15" s="228">
        <f t="shared" si="24"/>
        <v>0</v>
      </c>
      <c r="AM15" s="229">
        <f t="shared" si="25"/>
        <v>-4352</v>
      </c>
      <c r="AN15" s="244"/>
      <c r="AO15" s="228"/>
      <c r="AP15" s="228"/>
      <c r="AQ15" s="229">
        <f t="shared" si="5"/>
        <v>0</v>
      </c>
      <c r="AR15" s="244"/>
      <c r="AT15" s="117">
        <v>1031</v>
      </c>
      <c r="AU15" s="117" t="s">
        <v>856</v>
      </c>
      <c r="AW15" s="117" t="str">
        <f t="shared" si="6"/>
        <v>ED1031</v>
      </c>
      <c r="AX15" s="154">
        <v>1268</v>
      </c>
      <c r="AY15" s="151">
        <f t="shared" si="7"/>
        <v>-4352</v>
      </c>
      <c r="AZ15" s="151">
        <f t="shared" si="30"/>
        <v>4352</v>
      </c>
      <c r="BA15">
        <f t="shared" si="31"/>
        <v>50</v>
      </c>
      <c r="BD15" s="117" t="str">
        <f t="shared" si="10"/>
        <v>ED1031</v>
      </c>
      <c r="BE15" s="154">
        <v>1617</v>
      </c>
      <c r="BF15" s="151">
        <f t="shared" si="11"/>
        <v>0</v>
      </c>
      <c r="BG15" s="151">
        <f t="shared" si="26"/>
        <v>0</v>
      </c>
      <c r="BH15">
        <f t="shared" si="27"/>
        <v>50</v>
      </c>
      <c r="BJ15" s="181"/>
      <c r="BK15" s="181"/>
      <c r="BM15" s="227">
        <f t="shared" si="14"/>
        <v>-37395</v>
      </c>
      <c r="BN15" s="228">
        <f t="shared" si="15"/>
        <v>0</v>
      </c>
      <c r="BO15" s="229">
        <f t="shared" si="28"/>
        <v>-37395</v>
      </c>
      <c r="BR15">
        <f t="shared" si="29"/>
        <v>0</v>
      </c>
      <c r="BS15"/>
      <c r="BT15" s="159"/>
    </row>
    <row r="16" spans="1:72" ht="15" customHeight="1" x14ac:dyDescent="0.2">
      <c r="A16" s="117">
        <v>1032</v>
      </c>
      <c r="B16" s="126" t="s">
        <v>511</v>
      </c>
      <c r="C16" s="126" t="s">
        <v>581</v>
      </c>
      <c r="D16" s="129">
        <v>0</v>
      </c>
      <c r="E16" s="175">
        <v>0</v>
      </c>
      <c r="F16" s="181">
        <f t="shared" si="16"/>
        <v>0</v>
      </c>
      <c r="G16" s="159"/>
      <c r="H16" s="181"/>
      <c r="I16" s="181">
        <f t="shared" si="17"/>
        <v>0</v>
      </c>
      <c r="J16" s="181">
        <f t="shared" si="18"/>
        <v>0</v>
      </c>
      <c r="L16" s="163" t="str">
        <f t="shared" si="0"/>
        <v>ok</v>
      </c>
      <c r="M16" s="137">
        <f t="shared" si="1"/>
        <v>0</v>
      </c>
      <c r="O16" s="129">
        <v>0</v>
      </c>
      <c r="Q16" s="129"/>
      <c r="S16" s="129"/>
      <c r="U16" s="129">
        <f t="shared" si="2"/>
        <v>0</v>
      </c>
      <c r="V16" s="175">
        <v>0</v>
      </c>
      <c r="W16" s="131">
        <f t="shared" si="3"/>
        <v>0</v>
      </c>
      <c r="X16" s="127">
        <f t="shared" si="4"/>
        <v>0</v>
      </c>
      <c r="Y16" s="186"/>
      <c r="AC16" s="227">
        <f t="shared" si="19"/>
        <v>0</v>
      </c>
      <c r="AD16" s="228">
        <f t="shared" si="20"/>
        <v>0</v>
      </c>
      <c r="AE16" s="229">
        <f t="shared" si="21"/>
        <v>0</v>
      </c>
      <c r="AG16" s="227">
        <f>SUMIF('Balances 1 WP'!$G$5:$G$295,A16,'Balances 1 WP'!$M$5:$M$295)</f>
        <v>0</v>
      </c>
      <c r="AH16" s="228">
        <f>SUMIF('Balances 1 WP'!$G$5:$G$295,A16,'Balances 1 WP'!$N$5:$N$295)</f>
        <v>0</v>
      </c>
      <c r="AI16" s="229">
        <f t="shared" si="22"/>
        <v>0</v>
      </c>
      <c r="AK16" s="227">
        <f t="shared" si="23"/>
        <v>0</v>
      </c>
      <c r="AL16" s="228">
        <f t="shared" si="24"/>
        <v>0</v>
      </c>
      <c r="AM16" s="229">
        <f t="shared" si="25"/>
        <v>0</v>
      </c>
      <c r="AN16" s="244"/>
      <c r="AO16" s="228"/>
      <c r="AP16" s="228"/>
      <c r="AQ16" s="229">
        <f t="shared" si="5"/>
        <v>0</v>
      </c>
      <c r="AR16" s="244"/>
      <c r="AT16" s="117">
        <v>1032</v>
      </c>
      <c r="AU16" s="117" t="s">
        <v>857</v>
      </c>
      <c r="AW16" s="117" t="str">
        <f t="shared" si="6"/>
        <v>ED1032</v>
      </c>
      <c r="AX16" s="154">
        <v>1268</v>
      </c>
      <c r="AY16" s="151">
        <f t="shared" si="7"/>
        <v>0</v>
      </c>
      <c r="AZ16" s="151">
        <f t="shared" si="30"/>
        <v>0</v>
      </c>
      <c r="BA16">
        <f t="shared" si="31"/>
        <v>50</v>
      </c>
      <c r="BD16" s="117" t="str">
        <f t="shared" si="10"/>
        <v>ED1032</v>
      </c>
      <c r="BE16" s="154">
        <v>1617</v>
      </c>
      <c r="BF16" s="151">
        <f t="shared" si="11"/>
        <v>0</v>
      </c>
      <c r="BG16" s="151">
        <f t="shared" si="26"/>
        <v>0</v>
      </c>
      <c r="BH16">
        <f t="shared" si="27"/>
        <v>50</v>
      </c>
      <c r="BJ16" s="181"/>
      <c r="BK16" s="181"/>
      <c r="BM16" s="227">
        <f t="shared" si="14"/>
        <v>0</v>
      </c>
      <c r="BN16" s="228">
        <f t="shared" si="15"/>
        <v>0</v>
      </c>
      <c r="BO16" s="229">
        <f t="shared" si="28"/>
        <v>0</v>
      </c>
      <c r="BR16">
        <f t="shared" si="29"/>
        <v>0</v>
      </c>
      <c r="BS16"/>
      <c r="BT16" s="159"/>
    </row>
    <row r="17" spans="1:72" x14ac:dyDescent="0.2">
      <c r="A17" s="117">
        <v>2001</v>
      </c>
      <c r="B17" s="126" t="s">
        <v>283</v>
      </c>
      <c r="C17" s="126" t="s">
        <v>1065</v>
      </c>
      <c r="D17" s="129">
        <v>0</v>
      </c>
      <c r="E17" s="175">
        <v>0</v>
      </c>
      <c r="F17" s="181">
        <f t="shared" si="16"/>
        <v>0</v>
      </c>
      <c r="G17" s="159"/>
      <c r="H17" s="181"/>
      <c r="I17" s="181">
        <f t="shared" si="17"/>
        <v>0</v>
      </c>
      <c r="J17" s="181">
        <f t="shared" si="18"/>
        <v>0</v>
      </c>
      <c r="L17" s="163" t="str">
        <f t="shared" si="0"/>
        <v>ok</v>
      </c>
      <c r="M17" s="137">
        <f t="shared" si="1"/>
        <v>0</v>
      </c>
      <c r="O17" s="129">
        <v>0</v>
      </c>
      <c r="Q17" s="129"/>
      <c r="S17" s="129"/>
      <c r="U17" s="129">
        <f t="shared" si="2"/>
        <v>0</v>
      </c>
      <c r="V17" s="175">
        <v>0</v>
      </c>
      <c r="W17" s="131">
        <f t="shared" si="3"/>
        <v>0</v>
      </c>
      <c r="X17" s="127">
        <f t="shared" si="4"/>
        <v>0</v>
      </c>
      <c r="Y17" s="186" t="s">
        <v>1257</v>
      </c>
      <c r="AC17" s="227">
        <f t="shared" si="19"/>
        <v>0</v>
      </c>
      <c r="AD17" s="228">
        <f t="shared" si="20"/>
        <v>0</v>
      </c>
      <c r="AE17" s="229">
        <f t="shared" si="21"/>
        <v>0</v>
      </c>
      <c r="AG17" s="227">
        <f>SUMIF('Balances 1 WP'!$G$5:$G$295,A17,'Balances 1 WP'!$M$5:$M$295)</f>
        <v>0</v>
      </c>
      <c r="AH17" s="228">
        <f>SUMIF('Balances 1 WP'!$G$5:$G$295,A17,'Balances 1 WP'!$N$5:$N$295)</f>
        <v>0</v>
      </c>
      <c r="AI17" s="229">
        <f t="shared" si="22"/>
        <v>0</v>
      </c>
      <c r="AK17" s="227">
        <f t="shared" si="23"/>
        <v>0</v>
      </c>
      <c r="AL17" s="228">
        <f t="shared" si="24"/>
        <v>0</v>
      </c>
      <c r="AM17" s="229">
        <f t="shared" si="25"/>
        <v>0</v>
      </c>
      <c r="AN17" s="244"/>
      <c r="AO17" s="228"/>
      <c r="AP17" s="228"/>
      <c r="AQ17" s="229">
        <f t="shared" si="5"/>
        <v>0</v>
      </c>
      <c r="AR17" s="244"/>
      <c r="AT17" s="117">
        <v>2001</v>
      </c>
      <c r="AU17" s="117" t="s">
        <v>1089</v>
      </c>
      <c r="AW17" s="117" t="str">
        <f t="shared" si="6"/>
        <v>ED2001</v>
      </c>
      <c r="AX17" s="154">
        <v>1268</v>
      </c>
      <c r="AY17" s="151">
        <f t="shared" si="7"/>
        <v>0</v>
      </c>
      <c r="AZ17" s="151">
        <f t="shared" si="30"/>
        <v>0</v>
      </c>
      <c r="BA17">
        <f t="shared" si="31"/>
        <v>50</v>
      </c>
      <c r="BD17" s="117" t="str">
        <f t="shared" si="10"/>
        <v>ED2001</v>
      </c>
      <c r="BE17" s="154">
        <v>1617</v>
      </c>
      <c r="BF17" s="151">
        <f t="shared" si="11"/>
        <v>0</v>
      </c>
      <c r="BG17" s="151">
        <f t="shared" si="26"/>
        <v>0</v>
      </c>
      <c r="BH17">
        <f t="shared" si="27"/>
        <v>50</v>
      </c>
      <c r="BJ17" s="181"/>
      <c r="BK17" s="181"/>
      <c r="BM17" s="227">
        <f t="shared" si="14"/>
        <v>0</v>
      </c>
      <c r="BN17" s="228">
        <f t="shared" si="15"/>
        <v>0</v>
      </c>
      <c r="BO17" s="229">
        <f t="shared" si="28"/>
        <v>0</v>
      </c>
      <c r="BR17">
        <f t="shared" si="29"/>
        <v>0</v>
      </c>
      <c r="BS17"/>
      <c r="BT17" s="159"/>
    </row>
    <row r="18" spans="1:72" x14ac:dyDescent="0.2">
      <c r="A18" s="117">
        <v>2002</v>
      </c>
      <c r="B18" s="126" t="s">
        <v>543</v>
      </c>
      <c r="C18" s="126" t="s">
        <v>1066</v>
      </c>
      <c r="D18" s="129">
        <v>0</v>
      </c>
      <c r="E18" s="175">
        <v>0</v>
      </c>
      <c r="F18" s="181">
        <f t="shared" si="16"/>
        <v>0</v>
      </c>
      <c r="G18" s="159"/>
      <c r="H18" s="181"/>
      <c r="I18" s="181">
        <f t="shared" si="17"/>
        <v>0</v>
      </c>
      <c r="J18" s="181">
        <f t="shared" si="18"/>
        <v>0</v>
      </c>
      <c r="L18" s="163" t="str">
        <f t="shared" si="0"/>
        <v>ok</v>
      </c>
      <c r="M18" s="137">
        <f t="shared" si="1"/>
        <v>0</v>
      </c>
      <c r="O18" s="129">
        <v>0</v>
      </c>
      <c r="Q18" s="129"/>
      <c r="S18" s="129"/>
      <c r="U18" s="129">
        <f t="shared" si="2"/>
        <v>0</v>
      </c>
      <c r="V18" s="175">
        <v>0</v>
      </c>
      <c r="W18" s="131">
        <f t="shared" si="3"/>
        <v>0</v>
      </c>
      <c r="X18" s="127">
        <f t="shared" si="4"/>
        <v>0</v>
      </c>
      <c r="Y18" s="186" t="s">
        <v>1284</v>
      </c>
      <c r="AC18" s="227">
        <f t="shared" si="19"/>
        <v>0</v>
      </c>
      <c r="AD18" s="228">
        <f t="shared" si="20"/>
        <v>0</v>
      </c>
      <c r="AE18" s="229">
        <f t="shared" si="21"/>
        <v>0</v>
      </c>
      <c r="AG18" s="227">
        <f>SUMIF('Balances 1 WP'!$G$5:$G$295,A18,'Balances 1 WP'!$M$5:$M$295)</f>
        <v>0</v>
      </c>
      <c r="AH18" s="228">
        <f>SUMIF('Balances 1 WP'!$G$5:$G$295,A18,'Balances 1 WP'!$N$5:$N$295)</f>
        <v>0</v>
      </c>
      <c r="AI18" s="229">
        <f t="shared" si="22"/>
        <v>0</v>
      </c>
      <c r="AK18" s="227">
        <f t="shared" si="23"/>
        <v>0</v>
      </c>
      <c r="AL18" s="228">
        <f t="shared" si="24"/>
        <v>0</v>
      </c>
      <c r="AM18" s="229">
        <f t="shared" si="25"/>
        <v>0</v>
      </c>
      <c r="AN18" s="244"/>
      <c r="AO18" s="228"/>
      <c r="AP18" s="228"/>
      <c r="AQ18" s="229">
        <f t="shared" si="5"/>
        <v>0</v>
      </c>
      <c r="AR18" s="244"/>
      <c r="AT18" s="117">
        <v>2002</v>
      </c>
      <c r="AU18" s="117" t="s">
        <v>1066</v>
      </c>
      <c r="AW18" s="117" t="str">
        <f t="shared" si="6"/>
        <v>ED2002</v>
      </c>
      <c r="AX18" s="154">
        <v>1268</v>
      </c>
      <c r="AY18" s="151">
        <f t="shared" si="7"/>
        <v>0</v>
      </c>
      <c r="AZ18" s="151">
        <f t="shared" si="30"/>
        <v>0</v>
      </c>
      <c r="BA18">
        <f t="shared" si="31"/>
        <v>50</v>
      </c>
      <c r="BD18" s="117" t="str">
        <f t="shared" si="10"/>
        <v>ED2002</v>
      </c>
      <c r="BE18" s="154">
        <v>1617</v>
      </c>
      <c r="BF18" s="151">
        <f t="shared" si="11"/>
        <v>0</v>
      </c>
      <c r="BG18" s="151">
        <f t="shared" si="26"/>
        <v>0</v>
      </c>
      <c r="BH18">
        <f t="shared" si="27"/>
        <v>50</v>
      </c>
      <c r="BJ18" s="181"/>
      <c r="BK18" s="181"/>
      <c r="BM18" s="227">
        <f t="shared" si="14"/>
        <v>0</v>
      </c>
      <c r="BN18" s="228">
        <f t="shared" si="15"/>
        <v>0</v>
      </c>
      <c r="BO18" s="229">
        <f t="shared" si="28"/>
        <v>0</v>
      </c>
      <c r="BR18">
        <f t="shared" si="29"/>
        <v>0</v>
      </c>
      <c r="BS18"/>
      <c r="BT18" s="159"/>
    </row>
    <row r="19" spans="1:72" x14ac:dyDescent="0.2">
      <c r="A19" s="117">
        <v>2053</v>
      </c>
      <c r="B19" s="126" t="s">
        <v>460</v>
      </c>
      <c r="C19" s="126" t="s">
        <v>1067</v>
      </c>
      <c r="D19" s="129">
        <v>0</v>
      </c>
      <c r="E19" s="175">
        <v>0</v>
      </c>
      <c r="F19" s="181">
        <f t="shared" si="16"/>
        <v>0</v>
      </c>
      <c r="G19" s="159"/>
      <c r="H19" s="181"/>
      <c r="I19" s="181">
        <f t="shared" si="17"/>
        <v>0</v>
      </c>
      <c r="J19" s="181">
        <f t="shared" si="18"/>
        <v>0</v>
      </c>
      <c r="L19" s="163" t="str">
        <f t="shared" si="0"/>
        <v>ok</v>
      </c>
      <c r="M19" s="137">
        <f t="shared" si="1"/>
        <v>0</v>
      </c>
      <c r="O19" s="129">
        <v>0</v>
      </c>
      <c r="Q19" s="129"/>
      <c r="S19" s="129"/>
      <c r="U19" s="129">
        <f t="shared" si="2"/>
        <v>0</v>
      </c>
      <c r="V19" s="175">
        <v>0</v>
      </c>
      <c r="W19" s="131">
        <f t="shared" si="3"/>
        <v>0</v>
      </c>
      <c r="X19" s="127">
        <f t="shared" si="4"/>
        <v>0</v>
      </c>
      <c r="Y19" s="186" t="s">
        <v>1236</v>
      </c>
      <c r="AC19" s="227">
        <f t="shared" si="19"/>
        <v>0</v>
      </c>
      <c r="AD19" s="228">
        <f t="shared" si="20"/>
        <v>0</v>
      </c>
      <c r="AE19" s="229">
        <f t="shared" si="21"/>
        <v>0</v>
      </c>
      <c r="AG19" s="227">
        <f>SUMIF('Balances 1 WP'!$G$5:$G$295,A19,'Balances 1 WP'!$M$5:$M$295)</f>
        <v>0</v>
      </c>
      <c r="AH19" s="228">
        <f>SUMIF('Balances 1 WP'!$G$5:$G$295,A19,'Balances 1 WP'!$N$5:$N$295)</f>
        <v>0</v>
      </c>
      <c r="AI19" s="229">
        <f t="shared" si="22"/>
        <v>0</v>
      </c>
      <c r="AK19" s="227">
        <f t="shared" si="23"/>
        <v>0</v>
      </c>
      <c r="AL19" s="228">
        <f t="shared" si="24"/>
        <v>0</v>
      </c>
      <c r="AM19" s="229">
        <f t="shared" si="25"/>
        <v>0</v>
      </c>
      <c r="AN19" s="244"/>
      <c r="AO19" s="228"/>
      <c r="AP19" s="228"/>
      <c r="AQ19" s="229">
        <f t="shared" si="5"/>
        <v>0</v>
      </c>
      <c r="AR19" s="244"/>
      <c r="AT19" s="117">
        <v>2053</v>
      </c>
      <c r="AU19" s="117" t="s">
        <v>1178</v>
      </c>
      <c r="AW19" s="117" t="str">
        <f t="shared" si="6"/>
        <v>ED2053</v>
      </c>
      <c r="AX19" s="154">
        <v>1268</v>
      </c>
      <c r="AY19" s="151">
        <f t="shared" si="7"/>
        <v>0</v>
      </c>
      <c r="AZ19" s="151">
        <f t="shared" si="30"/>
        <v>0</v>
      </c>
      <c r="BA19">
        <f t="shared" si="31"/>
        <v>50</v>
      </c>
      <c r="BD19" s="117" t="str">
        <f t="shared" si="10"/>
        <v>ED2053</v>
      </c>
      <c r="BE19" s="154">
        <v>1617</v>
      </c>
      <c r="BF19" s="151">
        <f t="shared" si="11"/>
        <v>0</v>
      </c>
      <c r="BG19" s="151">
        <f t="shared" si="26"/>
        <v>0</v>
      </c>
      <c r="BH19">
        <f t="shared" si="27"/>
        <v>50</v>
      </c>
      <c r="BJ19" s="181"/>
      <c r="BK19" s="181"/>
      <c r="BM19" s="227">
        <f t="shared" si="14"/>
        <v>0</v>
      </c>
      <c r="BN19" s="228">
        <f t="shared" si="15"/>
        <v>0</v>
      </c>
      <c r="BO19" s="229">
        <f t="shared" si="28"/>
        <v>0</v>
      </c>
      <c r="BR19">
        <f t="shared" si="29"/>
        <v>0</v>
      </c>
      <c r="BS19"/>
      <c r="BT19" s="159"/>
    </row>
    <row r="20" spans="1:72" x14ac:dyDescent="0.2">
      <c r="A20" s="117">
        <v>2055</v>
      </c>
      <c r="B20" s="126" t="s">
        <v>544</v>
      </c>
      <c r="C20" s="126" t="s">
        <v>719</v>
      </c>
      <c r="D20" s="129">
        <v>-29728</v>
      </c>
      <c r="E20" s="175">
        <v>0</v>
      </c>
      <c r="F20" s="181">
        <f t="shared" si="16"/>
        <v>-29728</v>
      </c>
      <c r="G20" s="159"/>
      <c r="H20" s="181"/>
      <c r="I20" s="181">
        <f t="shared" si="17"/>
        <v>-29728</v>
      </c>
      <c r="J20" s="181">
        <f t="shared" si="18"/>
        <v>0</v>
      </c>
      <c r="L20" s="163" t="str">
        <f t="shared" si="0"/>
        <v>ok</v>
      </c>
      <c r="M20" s="137">
        <f t="shared" si="1"/>
        <v>0</v>
      </c>
      <c r="O20" s="129">
        <v>-29728</v>
      </c>
      <c r="Q20" s="129"/>
      <c r="S20" s="129"/>
      <c r="U20" s="129">
        <f t="shared" si="2"/>
        <v>-29728</v>
      </c>
      <c r="V20" s="175">
        <v>0</v>
      </c>
      <c r="W20" s="131">
        <f t="shared" si="3"/>
        <v>-29728</v>
      </c>
      <c r="X20" s="127">
        <f t="shared" si="4"/>
        <v>0</v>
      </c>
      <c r="Y20" s="186"/>
      <c r="AC20" s="227">
        <f t="shared" si="19"/>
        <v>-29728</v>
      </c>
      <c r="AD20" s="228">
        <f t="shared" si="20"/>
        <v>0</v>
      </c>
      <c r="AE20" s="229">
        <f t="shared" si="21"/>
        <v>-29728</v>
      </c>
      <c r="AG20" s="227">
        <f>SUMIF('Balances 1 WP'!$G$5:$G$295,A20,'Balances 1 WP'!$M$5:$M$295)</f>
        <v>-19080</v>
      </c>
      <c r="AH20" s="228">
        <f>SUMIF('Balances 1 WP'!$G$5:$G$295,A20,'Balances 1 WP'!$N$5:$N$295)</f>
        <v>0</v>
      </c>
      <c r="AI20" s="229">
        <f t="shared" si="22"/>
        <v>-19080</v>
      </c>
      <c r="AK20" s="227">
        <f t="shared" si="23"/>
        <v>10648</v>
      </c>
      <c r="AL20" s="228">
        <f t="shared" si="24"/>
        <v>0</v>
      </c>
      <c r="AM20" s="229">
        <f t="shared" si="25"/>
        <v>10648</v>
      </c>
      <c r="AN20" s="244"/>
      <c r="AO20" s="228"/>
      <c r="AP20" s="228"/>
      <c r="AQ20" s="229">
        <f t="shared" si="5"/>
        <v>0</v>
      </c>
      <c r="AR20" s="244"/>
      <c r="AT20" s="117">
        <v>2055</v>
      </c>
      <c r="AU20" s="117" t="s">
        <v>858</v>
      </c>
      <c r="AW20" s="117" t="str">
        <f t="shared" si="6"/>
        <v>ED2055</v>
      </c>
      <c r="AX20" s="154">
        <v>1268</v>
      </c>
      <c r="AY20" s="151">
        <f t="shared" si="7"/>
        <v>10648</v>
      </c>
      <c r="AZ20" s="151">
        <f t="shared" si="30"/>
        <v>10648</v>
      </c>
      <c r="BA20">
        <f t="shared" si="31"/>
        <v>40</v>
      </c>
      <c r="BD20" s="117" t="str">
        <f t="shared" si="10"/>
        <v>ED2055</v>
      </c>
      <c r="BE20" s="154">
        <v>1617</v>
      </c>
      <c r="BF20" s="151">
        <f t="shared" si="11"/>
        <v>0</v>
      </c>
      <c r="BG20" s="151">
        <f t="shared" si="26"/>
        <v>0</v>
      </c>
      <c r="BH20">
        <f t="shared" si="27"/>
        <v>50</v>
      </c>
      <c r="BJ20" s="181"/>
      <c r="BK20" s="181"/>
      <c r="BM20" s="227">
        <f t="shared" si="14"/>
        <v>-19080</v>
      </c>
      <c r="BN20" s="228">
        <f t="shared" si="15"/>
        <v>0</v>
      </c>
      <c r="BO20" s="229">
        <f t="shared" si="28"/>
        <v>-19080</v>
      </c>
      <c r="BR20">
        <f t="shared" si="29"/>
        <v>0</v>
      </c>
      <c r="BS20"/>
      <c r="BT20" s="159"/>
    </row>
    <row r="21" spans="1:72" x14ac:dyDescent="0.2">
      <c r="A21" s="117">
        <v>2056</v>
      </c>
      <c r="B21" s="126" t="s">
        <v>284</v>
      </c>
      <c r="C21" s="126" t="s">
        <v>720</v>
      </c>
      <c r="D21" s="129">
        <v>0</v>
      </c>
      <c r="E21" s="175">
        <v>0</v>
      </c>
      <c r="F21" s="181">
        <f t="shared" si="16"/>
        <v>0</v>
      </c>
      <c r="G21" s="159"/>
      <c r="H21" s="181"/>
      <c r="I21" s="181">
        <f t="shared" ref="I21:I84" si="32">SUM(D21+H21)</f>
        <v>0</v>
      </c>
      <c r="J21" s="181">
        <f t="shared" ref="J21:J84" si="33">SUM(E21)</f>
        <v>0</v>
      </c>
      <c r="L21" s="163" t="str">
        <f t="shared" si="0"/>
        <v>ok</v>
      </c>
      <c r="M21" s="137">
        <f t="shared" si="1"/>
        <v>0</v>
      </c>
      <c r="O21" s="129">
        <v>0</v>
      </c>
      <c r="Q21" s="129"/>
      <c r="S21" s="129"/>
      <c r="U21" s="129">
        <f t="shared" si="2"/>
        <v>0</v>
      </c>
      <c r="V21" s="175">
        <v>0</v>
      </c>
      <c r="W21" s="131">
        <f t="shared" si="3"/>
        <v>0</v>
      </c>
      <c r="X21" s="127">
        <f t="shared" si="4"/>
        <v>0</v>
      </c>
      <c r="Y21" s="186" t="s">
        <v>1268</v>
      </c>
      <c r="AC21" s="227">
        <f t="shared" si="19"/>
        <v>0</v>
      </c>
      <c r="AD21" s="228">
        <f t="shared" si="20"/>
        <v>0</v>
      </c>
      <c r="AE21" s="229">
        <f t="shared" si="21"/>
        <v>0</v>
      </c>
      <c r="AG21" s="227">
        <f>SUMIF('Balances 1 WP'!$G$5:$G$295,A21,'Balances 1 WP'!$M$5:$M$295)</f>
        <v>0</v>
      </c>
      <c r="AH21" s="228">
        <f>SUMIF('Balances 1 WP'!$G$5:$G$295,A21,'Balances 1 WP'!$N$5:$N$295)</f>
        <v>0</v>
      </c>
      <c r="AI21" s="229">
        <f t="shared" si="22"/>
        <v>0</v>
      </c>
      <c r="AK21" s="227">
        <f t="shared" si="23"/>
        <v>0</v>
      </c>
      <c r="AL21" s="228">
        <f t="shared" si="24"/>
        <v>0</v>
      </c>
      <c r="AM21" s="229">
        <f t="shared" si="25"/>
        <v>0</v>
      </c>
      <c r="AN21" s="244"/>
      <c r="AO21" s="228"/>
      <c r="AP21" s="228"/>
      <c r="AQ21" s="229">
        <f t="shared" si="5"/>
        <v>0</v>
      </c>
      <c r="AR21" s="244"/>
      <c r="AT21" s="117">
        <v>2056</v>
      </c>
      <c r="AU21" s="117" t="s">
        <v>1090</v>
      </c>
      <c r="AW21" s="117" t="str">
        <f t="shared" si="6"/>
        <v>ED2056</v>
      </c>
      <c r="AX21" s="154">
        <v>1268</v>
      </c>
      <c r="AY21" s="151">
        <f t="shared" si="7"/>
        <v>0</v>
      </c>
      <c r="AZ21" s="151">
        <f t="shared" si="30"/>
        <v>0</v>
      </c>
      <c r="BA21">
        <f t="shared" si="31"/>
        <v>50</v>
      </c>
      <c r="BD21" s="117" t="str">
        <f t="shared" si="10"/>
        <v>ED2056</v>
      </c>
      <c r="BE21" s="154">
        <v>1617</v>
      </c>
      <c r="BF21" s="151">
        <f t="shared" si="11"/>
        <v>0</v>
      </c>
      <c r="BG21" s="151">
        <f t="shared" si="26"/>
        <v>0</v>
      </c>
      <c r="BH21">
        <f t="shared" si="27"/>
        <v>50</v>
      </c>
      <c r="BJ21" s="181"/>
      <c r="BK21" s="181"/>
      <c r="BM21" s="227">
        <f t="shared" si="14"/>
        <v>0</v>
      </c>
      <c r="BN21" s="228">
        <f t="shared" si="15"/>
        <v>0</v>
      </c>
      <c r="BO21" s="229">
        <f t="shared" si="28"/>
        <v>0</v>
      </c>
      <c r="BR21">
        <f t="shared" si="29"/>
        <v>0</v>
      </c>
      <c r="BS21"/>
      <c r="BT21" s="159"/>
    </row>
    <row r="22" spans="1:72" ht="15" customHeight="1" x14ac:dyDescent="0.2">
      <c r="A22" s="117">
        <v>2057</v>
      </c>
      <c r="B22" s="126" t="s">
        <v>285</v>
      </c>
      <c r="C22" s="126" t="s">
        <v>585</v>
      </c>
      <c r="D22" s="129">
        <v>0</v>
      </c>
      <c r="E22" s="175">
        <v>0</v>
      </c>
      <c r="F22" s="181">
        <f t="shared" si="16"/>
        <v>0</v>
      </c>
      <c r="G22" s="159"/>
      <c r="H22" s="181"/>
      <c r="I22" s="181">
        <f t="shared" si="32"/>
        <v>0</v>
      </c>
      <c r="J22" s="181">
        <f t="shared" si="33"/>
        <v>0</v>
      </c>
      <c r="L22" s="163" t="str">
        <f t="shared" si="0"/>
        <v>ok</v>
      </c>
      <c r="M22" s="137">
        <f t="shared" si="1"/>
        <v>0</v>
      </c>
      <c r="O22" s="129">
        <v>0</v>
      </c>
      <c r="Q22" s="129"/>
      <c r="S22" s="129"/>
      <c r="U22" s="129">
        <f t="shared" si="2"/>
        <v>0</v>
      </c>
      <c r="V22" s="175">
        <v>0</v>
      </c>
      <c r="W22" s="131">
        <f t="shared" si="3"/>
        <v>0</v>
      </c>
      <c r="X22" s="127">
        <f t="shared" si="4"/>
        <v>0</v>
      </c>
      <c r="Y22" s="186"/>
      <c r="AC22" s="227">
        <f t="shared" si="19"/>
        <v>0</v>
      </c>
      <c r="AD22" s="228">
        <f t="shared" si="20"/>
        <v>0</v>
      </c>
      <c r="AE22" s="229">
        <f t="shared" si="21"/>
        <v>0</v>
      </c>
      <c r="AG22" s="227">
        <f>SUMIF('Balances 1 WP'!$G$5:$G$295,A22,'Balances 1 WP'!$M$5:$M$295)</f>
        <v>0</v>
      </c>
      <c r="AH22" s="228">
        <f>SUMIF('Balances 1 WP'!$G$5:$G$295,A22,'Balances 1 WP'!$N$5:$N$295)</f>
        <v>0</v>
      </c>
      <c r="AI22" s="229">
        <f t="shared" si="22"/>
        <v>0</v>
      </c>
      <c r="AK22" s="227">
        <f t="shared" si="23"/>
        <v>0</v>
      </c>
      <c r="AL22" s="228">
        <f t="shared" si="24"/>
        <v>0</v>
      </c>
      <c r="AM22" s="229">
        <f t="shared" si="25"/>
        <v>0</v>
      </c>
      <c r="AN22" s="244"/>
      <c r="AO22" s="228"/>
      <c r="AP22" s="228"/>
      <c r="AQ22" s="229">
        <f t="shared" si="5"/>
        <v>0</v>
      </c>
      <c r="AR22" s="244"/>
      <c r="AT22" s="117">
        <v>2057</v>
      </c>
      <c r="AU22" s="117" t="s">
        <v>859</v>
      </c>
      <c r="AW22" s="117" t="str">
        <f t="shared" si="6"/>
        <v>ED2057</v>
      </c>
      <c r="AX22" s="154">
        <v>1268</v>
      </c>
      <c r="AY22" s="151">
        <f t="shared" si="7"/>
        <v>0</v>
      </c>
      <c r="AZ22" s="151">
        <f t="shared" si="30"/>
        <v>0</v>
      </c>
      <c r="BA22">
        <f t="shared" si="31"/>
        <v>50</v>
      </c>
      <c r="BD22" s="117" t="str">
        <f t="shared" si="10"/>
        <v>ED2057</v>
      </c>
      <c r="BE22" s="154">
        <v>1617</v>
      </c>
      <c r="BF22" s="151">
        <f t="shared" si="11"/>
        <v>0</v>
      </c>
      <c r="BG22" s="151">
        <f t="shared" si="26"/>
        <v>0</v>
      </c>
      <c r="BH22">
        <f t="shared" si="27"/>
        <v>50</v>
      </c>
      <c r="BJ22" s="181"/>
      <c r="BK22" s="181"/>
      <c r="BM22" s="227">
        <f t="shared" si="14"/>
        <v>0</v>
      </c>
      <c r="BN22" s="228">
        <f t="shared" si="15"/>
        <v>0</v>
      </c>
      <c r="BO22" s="229">
        <f t="shared" si="28"/>
        <v>0</v>
      </c>
      <c r="BR22">
        <f t="shared" si="29"/>
        <v>0</v>
      </c>
      <c r="BS22"/>
      <c r="BT22" s="159"/>
    </row>
    <row r="23" spans="1:72" x14ac:dyDescent="0.2">
      <c r="A23" s="117">
        <v>2058</v>
      </c>
      <c r="B23" s="126" t="s">
        <v>545</v>
      </c>
      <c r="C23" s="126" t="s">
        <v>586</v>
      </c>
      <c r="D23" s="129">
        <v>-1983</v>
      </c>
      <c r="E23" s="175">
        <v>0</v>
      </c>
      <c r="F23" s="181">
        <f t="shared" si="16"/>
        <v>-1983</v>
      </c>
      <c r="G23" s="159"/>
      <c r="H23" s="181"/>
      <c r="I23" s="181">
        <f t="shared" si="32"/>
        <v>-1983</v>
      </c>
      <c r="J23" s="181">
        <f t="shared" si="33"/>
        <v>0</v>
      </c>
      <c r="L23" s="163" t="str">
        <f t="shared" si="0"/>
        <v>ok</v>
      </c>
      <c r="M23" s="137">
        <f t="shared" si="1"/>
        <v>0</v>
      </c>
      <c r="O23" s="129">
        <v>-1983</v>
      </c>
      <c r="Q23" s="129"/>
      <c r="S23" s="129"/>
      <c r="U23" s="129">
        <f t="shared" si="2"/>
        <v>-1983</v>
      </c>
      <c r="V23" s="175">
        <v>0</v>
      </c>
      <c r="W23" s="131">
        <f t="shared" si="3"/>
        <v>-1983</v>
      </c>
      <c r="X23" s="127">
        <f t="shared" si="4"/>
        <v>0</v>
      </c>
      <c r="Y23" s="186"/>
      <c r="AC23" s="227">
        <f t="shared" si="19"/>
        <v>-1983</v>
      </c>
      <c r="AD23" s="228">
        <f t="shared" si="20"/>
        <v>0</v>
      </c>
      <c r="AE23" s="229">
        <f t="shared" si="21"/>
        <v>-1983</v>
      </c>
      <c r="AG23" s="227">
        <f>SUMIF('Balances 1 WP'!$G$5:$G$295,A23,'Balances 1 WP'!$M$5:$M$295)</f>
        <v>-1</v>
      </c>
      <c r="AH23" s="228">
        <f>SUMIF('Balances 1 WP'!$G$5:$G$295,A23,'Balances 1 WP'!$N$5:$N$295)</f>
        <v>0</v>
      </c>
      <c r="AI23" s="229">
        <f t="shared" si="22"/>
        <v>-1</v>
      </c>
      <c r="AK23" s="227">
        <f t="shared" si="23"/>
        <v>1982</v>
      </c>
      <c r="AL23" s="228">
        <f t="shared" si="24"/>
        <v>0</v>
      </c>
      <c r="AM23" s="229">
        <f t="shared" si="25"/>
        <v>1982</v>
      </c>
      <c r="AN23" s="244"/>
      <c r="AO23" s="228"/>
      <c r="AP23" s="228"/>
      <c r="AQ23" s="229">
        <f t="shared" si="5"/>
        <v>0</v>
      </c>
      <c r="AR23" s="244"/>
      <c r="AT23" s="117">
        <v>2058</v>
      </c>
      <c r="AU23" s="117" t="s">
        <v>860</v>
      </c>
      <c r="AW23" s="117" t="str">
        <f t="shared" si="6"/>
        <v>ED2058</v>
      </c>
      <c r="AX23" s="154">
        <v>1268</v>
      </c>
      <c r="AY23" s="151">
        <f t="shared" si="7"/>
        <v>1982</v>
      </c>
      <c r="AZ23" s="151">
        <f t="shared" si="30"/>
        <v>1982</v>
      </c>
      <c r="BA23">
        <f t="shared" si="31"/>
        <v>40</v>
      </c>
      <c r="BD23" s="117" t="str">
        <f t="shared" si="10"/>
        <v>ED2058</v>
      </c>
      <c r="BE23" s="154">
        <v>1617</v>
      </c>
      <c r="BF23" s="151">
        <f t="shared" si="11"/>
        <v>0</v>
      </c>
      <c r="BG23" s="151">
        <f t="shared" si="26"/>
        <v>0</v>
      </c>
      <c r="BH23">
        <f t="shared" si="27"/>
        <v>50</v>
      </c>
      <c r="BJ23" s="181"/>
      <c r="BK23" s="181"/>
      <c r="BM23" s="227">
        <f t="shared" si="14"/>
        <v>-1</v>
      </c>
      <c r="BN23" s="228">
        <f t="shared" si="15"/>
        <v>0</v>
      </c>
      <c r="BO23" s="229">
        <f t="shared" si="28"/>
        <v>-1</v>
      </c>
      <c r="BR23">
        <f t="shared" si="29"/>
        <v>0</v>
      </c>
      <c r="BS23"/>
      <c r="BT23" s="159"/>
    </row>
    <row r="24" spans="1:72" x14ac:dyDescent="0.2">
      <c r="A24" s="117">
        <v>2059</v>
      </c>
      <c r="B24" s="126" t="s">
        <v>546</v>
      </c>
      <c r="C24" s="126" t="s">
        <v>587</v>
      </c>
      <c r="D24" s="129">
        <v>0</v>
      </c>
      <c r="E24" s="175">
        <v>0</v>
      </c>
      <c r="F24" s="181">
        <f t="shared" si="16"/>
        <v>0</v>
      </c>
      <c r="G24" s="159"/>
      <c r="H24" s="181"/>
      <c r="I24" s="181">
        <f t="shared" si="32"/>
        <v>0</v>
      </c>
      <c r="J24" s="181">
        <f t="shared" si="33"/>
        <v>0</v>
      </c>
      <c r="L24" s="163" t="str">
        <f t="shared" si="0"/>
        <v>ok</v>
      </c>
      <c r="M24" s="137">
        <f t="shared" si="1"/>
        <v>0</v>
      </c>
      <c r="O24" s="129">
        <v>0</v>
      </c>
      <c r="Q24" s="129"/>
      <c r="S24" s="129"/>
      <c r="U24" s="129">
        <f t="shared" si="2"/>
        <v>0</v>
      </c>
      <c r="V24" s="175">
        <v>0</v>
      </c>
      <c r="W24" s="131">
        <f t="shared" si="3"/>
        <v>0</v>
      </c>
      <c r="X24" s="127">
        <f t="shared" si="4"/>
        <v>0</v>
      </c>
      <c r="Y24" s="186" t="s">
        <v>1257</v>
      </c>
      <c r="AC24" s="227">
        <f t="shared" si="19"/>
        <v>0</v>
      </c>
      <c r="AD24" s="228">
        <f t="shared" si="20"/>
        <v>0</v>
      </c>
      <c r="AE24" s="229">
        <f t="shared" si="21"/>
        <v>0</v>
      </c>
      <c r="AG24" s="227">
        <f>SUMIF('Balances 1 WP'!$G$5:$G$295,A24,'Balances 1 WP'!$M$5:$M$295)</f>
        <v>0</v>
      </c>
      <c r="AH24" s="228">
        <f>SUMIF('Balances 1 WP'!$G$5:$G$295,A24,'Balances 1 WP'!$N$5:$N$295)</f>
        <v>0</v>
      </c>
      <c r="AI24" s="229">
        <f t="shared" si="22"/>
        <v>0</v>
      </c>
      <c r="AK24" s="227">
        <f t="shared" si="23"/>
        <v>0</v>
      </c>
      <c r="AL24" s="228">
        <f t="shared" si="24"/>
        <v>0</v>
      </c>
      <c r="AM24" s="229">
        <f t="shared" si="25"/>
        <v>0</v>
      </c>
      <c r="AN24" s="244"/>
      <c r="AO24" s="228"/>
      <c r="AP24" s="228"/>
      <c r="AQ24" s="229">
        <f t="shared" si="5"/>
        <v>0</v>
      </c>
      <c r="AR24" s="244"/>
      <c r="AT24" s="117">
        <v>2059</v>
      </c>
      <c r="AU24" s="117" t="s">
        <v>861</v>
      </c>
      <c r="AW24" s="117" t="str">
        <f t="shared" si="6"/>
        <v>ED2059</v>
      </c>
      <c r="AX24" s="154">
        <v>1268</v>
      </c>
      <c r="AY24" s="151">
        <f t="shared" si="7"/>
        <v>0</v>
      </c>
      <c r="AZ24" s="151">
        <f t="shared" si="30"/>
        <v>0</v>
      </c>
      <c r="BA24">
        <f t="shared" si="31"/>
        <v>50</v>
      </c>
      <c r="BD24" s="117" t="str">
        <f t="shared" si="10"/>
        <v>ED2059</v>
      </c>
      <c r="BE24" s="154">
        <v>1617</v>
      </c>
      <c r="BF24" s="151">
        <f t="shared" si="11"/>
        <v>0</v>
      </c>
      <c r="BG24" s="151">
        <f t="shared" si="26"/>
        <v>0</v>
      </c>
      <c r="BH24">
        <f t="shared" si="27"/>
        <v>50</v>
      </c>
      <c r="BJ24" s="181"/>
      <c r="BK24" s="181"/>
      <c r="BM24" s="227">
        <f t="shared" si="14"/>
        <v>0</v>
      </c>
      <c r="BN24" s="228">
        <f t="shared" si="15"/>
        <v>0</v>
      </c>
      <c r="BO24" s="229">
        <f t="shared" si="28"/>
        <v>0</v>
      </c>
      <c r="BR24">
        <f t="shared" si="29"/>
        <v>0</v>
      </c>
      <c r="BS24"/>
      <c r="BT24" s="159"/>
    </row>
    <row r="25" spans="1:72" x14ac:dyDescent="0.2">
      <c r="A25" s="117">
        <v>2060</v>
      </c>
      <c r="B25" s="126" t="s">
        <v>547</v>
      </c>
      <c r="C25" s="126" t="s">
        <v>588</v>
      </c>
      <c r="D25" s="129">
        <v>0</v>
      </c>
      <c r="E25" s="175">
        <v>0</v>
      </c>
      <c r="F25" s="181">
        <f t="shared" si="16"/>
        <v>0</v>
      </c>
      <c r="G25" s="159"/>
      <c r="H25" s="181"/>
      <c r="I25" s="181">
        <f t="shared" si="32"/>
        <v>0</v>
      </c>
      <c r="J25" s="181">
        <f t="shared" si="33"/>
        <v>0</v>
      </c>
      <c r="L25" s="163" t="str">
        <f t="shared" si="0"/>
        <v>ok</v>
      </c>
      <c r="M25" s="137">
        <f t="shared" si="1"/>
        <v>0</v>
      </c>
      <c r="O25" s="129">
        <v>0</v>
      </c>
      <c r="Q25" s="129"/>
      <c r="S25" s="129"/>
      <c r="U25" s="129">
        <f t="shared" si="2"/>
        <v>0</v>
      </c>
      <c r="V25" s="175">
        <v>0</v>
      </c>
      <c r="W25" s="131">
        <f t="shared" si="3"/>
        <v>0</v>
      </c>
      <c r="X25" s="127">
        <f t="shared" si="4"/>
        <v>0</v>
      </c>
      <c r="Y25" s="186" t="s">
        <v>1284</v>
      </c>
      <c r="AC25" s="227">
        <f t="shared" si="19"/>
        <v>0</v>
      </c>
      <c r="AD25" s="228">
        <f t="shared" si="20"/>
        <v>0</v>
      </c>
      <c r="AE25" s="229">
        <f t="shared" si="21"/>
        <v>0</v>
      </c>
      <c r="AG25" s="227">
        <f>SUMIF('Balances 1 WP'!$G$5:$G$295,A25,'Balances 1 WP'!$M$5:$M$295)</f>
        <v>0</v>
      </c>
      <c r="AH25" s="228">
        <f>SUMIF('Balances 1 WP'!$G$5:$G$295,A25,'Balances 1 WP'!$N$5:$N$295)</f>
        <v>0</v>
      </c>
      <c r="AI25" s="229">
        <f t="shared" si="22"/>
        <v>0</v>
      </c>
      <c r="AK25" s="227">
        <f t="shared" si="23"/>
        <v>0</v>
      </c>
      <c r="AL25" s="228">
        <f t="shared" si="24"/>
        <v>0</v>
      </c>
      <c r="AM25" s="229">
        <f t="shared" si="25"/>
        <v>0</v>
      </c>
      <c r="AN25" s="244"/>
      <c r="AO25" s="228"/>
      <c r="AP25" s="228"/>
      <c r="AQ25" s="229">
        <f t="shared" si="5"/>
        <v>0</v>
      </c>
      <c r="AR25" s="244"/>
      <c r="AT25" s="117">
        <v>2060</v>
      </c>
      <c r="AU25" s="117" t="s">
        <v>1091</v>
      </c>
      <c r="AW25" s="117" t="str">
        <f t="shared" si="6"/>
        <v>ED2060</v>
      </c>
      <c r="AX25" s="154">
        <v>1268</v>
      </c>
      <c r="AY25" s="151">
        <f t="shared" si="7"/>
        <v>0</v>
      </c>
      <c r="AZ25" s="151">
        <f t="shared" si="30"/>
        <v>0</v>
      </c>
      <c r="BA25">
        <f t="shared" si="31"/>
        <v>50</v>
      </c>
      <c r="BD25" s="117" t="str">
        <f t="shared" si="10"/>
        <v>ED2060</v>
      </c>
      <c r="BE25" s="154">
        <v>1617</v>
      </c>
      <c r="BF25" s="151">
        <f t="shared" si="11"/>
        <v>0</v>
      </c>
      <c r="BG25" s="151">
        <f t="shared" si="26"/>
        <v>0</v>
      </c>
      <c r="BH25">
        <f t="shared" si="27"/>
        <v>50</v>
      </c>
      <c r="BJ25" s="181"/>
      <c r="BK25" s="181"/>
      <c r="BM25" s="227">
        <f t="shared" si="14"/>
        <v>0</v>
      </c>
      <c r="BN25" s="228">
        <f>SUM(AH25)</f>
        <v>0</v>
      </c>
      <c r="BO25" s="229">
        <f t="shared" si="28"/>
        <v>0</v>
      </c>
      <c r="BR25">
        <f t="shared" si="29"/>
        <v>0</v>
      </c>
      <c r="BS25"/>
      <c r="BT25" s="159"/>
    </row>
    <row r="26" spans="1:72" x14ac:dyDescent="0.2">
      <c r="A26" s="117">
        <v>2100</v>
      </c>
      <c r="B26" s="126" t="s">
        <v>548</v>
      </c>
      <c r="C26" s="126" t="s">
        <v>721</v>
      </c>
      <c r="D26" s="129">
        <v>0</v>
      </c>
      <c r="E26" s="175">
        <v>0</v>
      </c>
      <c r="F26" s="181">
        <f t="shared" si="16"/>
        <v>0</v>
      </c>
      <c r="G26" s="159"/>
      <c r="H26" s="181"/>
      <c r="I26" s="181">
        <f t="shared" si="32"/>
        <v>0</v>
      </c>
      <c r="J26" s="181">
        <f t="shared" si="33"/>
        <v>0</v>
      </c>
      <c r="L26" s="163" t="str">
        <f t="shared" si="0"/>
        <v>ok</v>
      </c>
      <c r="M26" s="137">
        <f t="shared" si="1"/>
        <v>0</v>
      </c>
      <c r="O26" s="129">
        <v>0</v>
      </c>
      <c r="Q26" s="129"/>
      <c r="S26" s="129"/>
      <c r="U26" s="129">
        <f t="shared" si="2"/>
        <v>0</v>
      </c>
      <c r="V26" s="175">
        <v>0</v>
      </c>
      <c r="W26" s="131">
        <f t="shared" si="3"/>
        <v>0</v>
      </c>
      <c r="X26" s="127">
        <f t="shared" si="4"/>
        <v>0</v>
      </c>
      <c r="Y26" s="186" t="s">
        <v>1310</v>
      </c>
      <c r="AC26" s="227">
        <f t="shared" si="19"/>
        <v>0</v>
      </c>
      <c r="AD26" s="228">
        <f t="shared" si="20"/>
        <v>0</v>
      </c>
      <c r="AE26" s="229">
        <f t="shared" si="21"/>
        <v>0</v>
      </c>
      <c r="AG26" s="227">
        <f>SUMIF('Balances 1 WP'!$G$5:$G$295,A26,'Balances 1 WP'!$M$5:$M$295)</f>
        <v>0</v>
      </c>
      <c r="AH26" s="228">
        <f>SUMIF('Balances 1 WP'!$G$5:$G$295,A26,'Balances 1 WP'!$N$5:$N$295)</f>
        <v>0</v>
      </c>
      <c r="AI26" s="229">
        <f t="shared" si="22"/>
        <v>0</v>
      </c>
      <c r="AK26" s="227">
        <f t="shared" si="23"/>
        <v>0</v>
      </c>
      <c r="AL26" s="228">
        <f t="shared" si="24"/>
        <v>0</v>
      </c>
      <c r="AM26" s="229">
        <f t="shared" si="25"/>
        <v>0</v>
      </c>
      <c r="AN26" s="244"/>
      <c r="AO26" s="228"/>
      <c r="AP26" s="228"/>
      <c r="AQ26" s="229">
        <f t="shared" si="5"/>
        <v>0</v>
      </c>
      <c r="AR26" s="244"/>
      <c r="AT26" s="117">
        <v>2100</v>
      </c>
      <c r="AU26" s="117" t="s">
        <v>1092</v>
      </c>
      <c r="AW26" s="117" t="str">
        <f t="shared" si="6"/>
        <v>ED2100</v>
      </c>
      <c r="AX26" s="154">
        <v>1268</v>
      </c>
      <c r="AY26" s="151">
        <f t="shared" si="7"/>
        <v>0</v>
      </c>
      <c r="AZ26" s="151">
        <f t="shared" si="30"/>
        <v>0</v>
      </c>
      <c r="BA26">
        <f t="shared" si="31"/>
        <v>50</v>
      </c>
      <c r="BD26" s="117" t="str">
        <f t="shared" si="10"/>
        <v>ED2100</v>
      </c>
      <c r="BE26" s="154">
        <v>1617</v>
      </c>
      <c r="BF26" s="151">
        <f t="shared" si="11"/>
        <v>0</v>
      </c>
      <c r="BG26" s="151">
        <f t="shared" si="26"/>
        <v>0</v>
      </c>
      <c r="BH26">
        <f t="shared" si="27"/>
        <v>50</v>
      </c>
      <c r="BJ26" s="181"/>
      <c r="BK26" s="181"/>
      <c r="BM26" s="227">
        <f t="shared" si="14"/>
        <v>0</v>
      </c>
      <c r="BN26" s="228">
        <f t="shared" si="15"/>
        <v>0</v>
      </c>
      <c r="BO26" s="229">
        <f t="shared" si="28"/>
        <v>0</v>
      </c>
      <c r="BR26">
        <f t="shared" si="29"/>
        <v>0</v>
      </c>
      <c r="BS26"/>
      <c r="BT26" s="159"/>
    </row>
    <row r="27" spans="1:72" x14ac:dyDescent="0.2">
      <c r="A27" s="117">
        <v>2103</v>
      </c>
      <c r="B27" s="126" t="s">
        <v>286</v>
      </c>
      <c r="C27" s="126" t="s">
        <v>722</v>
      </c>
      <c r="D27" s="129">
        <v>-17256</v>
      </c>
      <c r="E27" s="175">
        <v>0</v>
      </c>
      <c r="F27" s="181">
        <f t="shared" si="16"/>
        <v>-17256</v>
      </c>
      <c r="G27" s="159"/>
      <c r="H27" s="181"/>
      <c r="I27" s="181">
        <f t="shared" si="32"/>
        <v>-17256</v>
      </c>
      <c r="J27" s="181">
        <f t="shared" si="33"/>
        <v>0</v>
      </c>
      <c r="L27" s="163" t="str">
        <f t="shared" si="0"/>
        <v>ok</v>
      </c>
      <c r="M27" s="137">
        <f t="shared" si="1"/>
        <v>0</v>
      </c>
      <c r="O27" s="129">
        <v>-17256</v>
      </c>
      <c r="Q27" s="129"/>
      <c r="S27" s="129"/>
      <c r="U27" s="129">
        <f t="shared" si="2"/>
        <v>-17256</v>
      </c>
      <c r="V27" s="175">
        <v>0</v>
      </c>
      <c r="W27" s="131">
        <f t="shared" si="3"/>
        <v>-17256</v>
      </c>
      <c r="X27" s="127">
        <f t="shared" si="4"/>
        <v>0</v>
      </c>
      <c r="Y27" s="186"/>
      <c r="AC27" s="227">
        <f t="shared" si="19"/>
        <v>-17256</v>
      </c>
      <c r="AD27" s="228">
        <f t="shared" si="20"/>
        <v>0</v>
      </c>
      <c r="AE27" s="229">
        <f t="shared" si="21"/>
        <v>-17256</v>
      </c>
      <c r="AG27" s="227">
        <f>SUMIF('Balances 1 WP'!$G$5:$G$295,A27,'Balances 1 WP'!$M$5:$M$295)</f>
        <v>-22224</v>
      </c>
      <c r="AH27" s="228">
        <f>SUMIF('Balances 1 WP'!$G$5:$G$295,A27,'Balances 1 WP'!$N$5:$N$295)</f>
        <v>0</v>
      </c>
      <c r="AI27" s="229">
        <f t="shared" si="22"/>
        <v>-22224</v>
      </c>
      <c r="AK27" s="227">
        <f t="shared" si="23"/>
        <v>-4968</v>
      </c>
      <c r="AL27" s="228">
        <f t="shared" si="24"/>
        <v>0</v>
      </c>
      <c r="AM27" s="229">
        <f t="shared" si="25"/>
        <v>-4968</v>
      </c>
      <c r="AN27" s="244"/>
      <c r="AO27" s="228"/>
      <c r="AP27" s="228"/>
      <c r="AQ27" s="229">
        <f t="shared" si="5"/>
        <v>0</v>
      </c>
      <c r="AR27" s="244"/>
      <c r="AT27" s="117">
        <v>2103</v>
      </c>
      <c r="AU27" s="117" t="s">
        <v>1093</v>
      </c>
      <c r="AW27" s="117" t="str">
        <f t="shared" si="6"/>
        <v>ED2103</v>
      </c>
      <c r="AX27" s="154">
        <v>1268</v>
      </c>
      <c r="AY27" s="151">
        <f t="shared" si="7"/>
        <v>-4968</v>
      </c>
      <c r="AZ27" s="151">
        <f t="shared" si="30"/>
        <v>4968</v>
      </c>
      <c r="BA27">
        <f t="shared" si="31"/>
        <v>50</v>
      </c>
      <c r="BD27" s="117" t="str">
        <f t="shared" si="10"/>
        <v>ED2103</v>
      </c>
      <c r="BE27" s="154">
        <v>1617</v>
      </c>
      <c r="BF27" s="151">
        <f t="shared" si="11"/>
        <v>0</v>
      </c>
      <c r="BG27" s="151">
        <f t="shared" si="26"/>
        <v>0</v>
      </c>
      <c r="BH27">
        <f t="shared" si="27"/>
        <v>50</v>
      </c>
      <c r="BJ27" s="181"/>
      <c r="BK27" s="181"/>
      <c r="BM27" s="227">
        <f t="shared" si="14"/>
        <v>-22224</v>
      </c>
      <c r="BN27" s="228">
        <f t="shared" si="15"/>
        <v>0</v>
      </c>
      <c r="BO27" s="229">
        <f t="shared" si="28"/>
        <v>-22224</v>
      </c>
      <c r="BR27">
        <f t="shared" si="29"/>
        <v>0</v>
      </c>
      <c r="BS27"/>
      <c r="BT27" s="159"/>
    </row>
    <row r="28" spans="1:72" ht="15" customHeight="1" x14ac:dyDescent="0.2">
      <c r="A28" s="117">
        <v>2104</v>
      </c>
      <c r="B28" s="126" t="s">
        <v>461</v>
      </c>
      <c r="C28" s="126" t="s">
        <v>723</v>
      </c>
      <c r="D28" s="129">
        <v>-4827</v>
      </c>
      <c r="E28" s="175">
        <v>0</v>
      </c>
      <c r="F28" s="181">
        <f t="shared" si="16"/>
        <v>-4827</v>
      </c>
      <c r="G28" s="159"/>
      <c r="H28" s="181"/>
      <c r="I28" s="181">
        <f t="shared" si="32"/>
        <v>-4827</v>
      </c>
      <c r="J28" s="181">
        <f t="shared" si="33"/>
        <v>0</v>
      </c>
      <c r="L28" s="163" t="str">
        <f t="shared" si="0"/>
        <v>ok</v>
      </c>
      <c r="M28" s="137">
        <f t="shared" si="1"/>
        <v>0</v>
      </c>
      <c r="O28" s="129">
        <v>-4827</v>
      </c>
      <c r="Q28" s="129"/>
      <c r="S28" s="129"/>
      <c r="U28" s="129">
        <f t="shared" si="2"/>
        <v>-4827</v>
      </c>
      <c r="V28" s="175">
        <v>0</v>
      </c>
      <c r="W28" s="131">
        <f t="shared" si="3"/>
        <v>-4827</v>
      </c>
      <c r="X28" s="127">
        <f t="shared" si="4"/>
        <v>0</v>
      </c>
      <c r="Y28" s="186"/>
      <c r="AC28" s="227">
        <f t="shared" si="19"/>
        <v>-4827</v>
      </c>
      <c r="AD28" s="228">
        <f t="shared" si="20"/>
        <v>0</v>
      </c>
      <c r="AE28" s="229">
        <f t="shared" si="21"/>
        <v>-4827</v>
      </c>
      <c r="AG28" s="227">
        <f>SUMIF('Balances 1 WP'!$G$5:$G$295,A28,'Balances 1 WP'!$M$5:$M$295)</f>
        <v>-7072</v>
      </c>
      <c r="AH28" s="228">
        <f>SUMIF('Balances 1 WP'!$G$5:$G$295,A28,'Balances 1 WP'!$N$5:$N$295)</f>
        <v>0</v>
      </c>
      <c r="AI28" s="229">
        <f t="shared" si="22"/>
        <v>-7072</v>
      </c>
      <c r="AK28" s="227">
        <f t="shared" si="23"/>
        <v>-2245</v>
      </c>
      <c r="AL28" s="228">
        <f t="shared" si="24"/>
        <v>0</v>
      </c>
      <c r="AM28" s="229">
        <f t="shared" si="25"/>
        <v>-2245</v>
      </c>
      <c r="AN28" s="244"/>
      <c r="AO28" s="228"/>
      <c r="AP28" s="228"/>
      <c r="AQ28" s="229">
        <f t="shared" si="5"/>
        <v>0</v>
      </c>
      <c r="AR28" s="244"/>
      <c r="AT28" s="117">
        <v>2104</v>
      </c>
      <c r="AU28" s="117" t="s">
        <v>1094</v>
      </c>
      <c r="AW28" s="117" t="str">
        <f t="shared" si="6"/>
        <v>ED2104</v>
      </c>
      <c r="AX28" s="154">
        <v>1268</v>
      </c>
      <c r="AY28" s="151">
        <f t="shared" si="7"/>
        <v>-2245</v>
      </c>
      <c r="AZ28" s="151">
        <f t="shared" si="30"/>
        <v>2245</v>
      </c>
      <c r="BA28">
        <f t="shared" si="31"/>
        <v>50</v>
      </c>
      <c r="BD28" s="117" t="str">
        <f t="shared" si="10"/>
        <v>ED2104</v>
      </c>
      <c r="BE28" s="154">
        <v>1617</v>
      </c>
      <c r="BF28" s="151">
        <f t="shared" si="11"/>
        <v>0</v>
      </c>
      <c r="BG28" s="151">
        <f t="shared" si="26"/>
        <v>0</v>
      </c>
      <c r="BH28">
        <f t="shared" si="27"/>
        <v>50</v>
      </c>
      <c r="BJ28" s="181"/>
      <c r="BK28" s="181"/>
      <c r="BM28" s="227">
        <f t="shared" si="14"/>
        <v>-7072</v>
      </c>
      <c r="BN28" s="228">
        <f t="shared" si="15"/>
        <v>0</v>
      </c>
      <c r="BO28" s="229">
        <f t="shared" si="28"/>
        <v>-7072</v>
      </c>
      <c r="BR28">
        <f t="shared" si="29"/>
        <v>0</v>
      </c>
      <c r="BS28"/>
      <c r="BT28" s="159"/>
    </row>
    <row r="29" spans="1:72" x14ac:dyDescent="0.2">
      <c r="A29" s="117">
        <v>2106</v>
      </c>
      <c r="B29" s="126" t="s">
        <v>287</v>
      </c>
      <c r="C29" s="126" t="s">
        <v>724</v>
      </c>
      <c r="D29" s="129">
        <v>0</v>
      </c>
      <c r="E29" s="175">
        <v>0</v>
      </c>
      <c r="F29" s="181">
        <f t="shared" si="16"/>
        <v>0</v>
      </c>
      <c r="G29" s="159"/>
      <c r="H29" s="181"/>
      <c r="I29" s="181">
        <f t="shared" si="32"/>
        <v>0</v>
      </c>
      <c r="J29" s="181">
        <f t="shared" si="33"/>
        <v>0</v>
      </c>
      <c r="L29" s="163" t="str">
        <f t="shared" si="0"/>
        <v>ok</v>
      </c>
      <c r="M29" s="137">
        <f t="shared" si="1"/>
        <v>0</v>
      </c>
      <c r="O29" s="129">
        <v>0</v>
      </c>
      <c r="Q29" s="129"/>
      <c r="S29" s="129"/>
      <c r="U29" s="129">
        <f t="shared" si="2"/>
        <v>0</v>
      </c>
      <c r="V29" s="175">
        <v>0</v>
      </c>
      <c r="W29" s="131">
        <f t="shared" si="3"/>
        <v>0</v>
      </c>
      <c r="X29" s="127">
        <f t="shared" si="4"/>
        <v>0</v>
      </c>
      <c r="Y29" s="186"/>
      <c r="AC29" s="227">
        <f t="shared" si="19"/>
        <v>0</v>
      </c>
      <c r="AD29" s="228">
        <f t="shared" si="20"/>
        <v>0</v>
      </c>
      <c r="AE29" s="229">
        <f t="shared" si="21"/>
        <v>0</v>
      </c>
      <c r="AG29" s="227">
        <f>SUMIF('Balances 1 WP'!$G$5:$G$295,A29,'Balances 1 WP'!$M$5:$M$295)</f>
        <v>-3485</v>
      </c>
      <c r="AH29" s="228">
        <f>SUMIF('Balances 1 WP'!$G$5:$G$295,A29,'Balances 1 WP'!$N$5:$N$295)</f>
        <v>0</v>
      </c>
      <c r="AI29" s="229">
        <f t="shared" si="22"/>
        <v>-3485</v>
      </c>
      <c r="AK29" s="227">
        <f t="shared" si="23"/>
        <v>-3485</v>
      </c>
      <c r="AL29" s="228">
        <f t="shared" si="24"/>
        <v>0</v>
      </c>
      <c r="AM29" s="229">
        <f t="shared" si="25"/>
        <v>-3485</v>
      </c>
      <c r="AN29" s="244"/>
      <c r="AO29" s="228"/>
      <c r="AP29" s="228"/>
      <c r="AQ29" s="229">
        <f t="shared" si="5"/>
        <v>0</v>
      </c>
      <c r="AR29" s="244"/>
      <c r="AT29" s="117">
        <v>2106</v>
      </c>
      <c r="AU29" s="117" t="s">
        <v>1095</v>
      </c>
      <c r="AW29" s="117" t="str">
        <f t="shared" si="6"/>
        <v>ED2106</v>
      </c>
      <c r="AX29" s="154">
        <v>1268</v>
      </c>
      <c r="AY29" s="151">
        <f t="shared" si="7"/>
        <v>-3485</v>
      </c>
      <c r="AZ29" s="151">
        <f t="shared" si="30"/>
        <v>3485</v>
      </c>
      <c r="BA29">
        <f t="shared" si="31"/>
        <v>50</v>
      </c>
      <c r="BD29" s="117" t="str">
        <f t="shared" si="10"/>
        <v>ED2106</v>
      </c>
      <c r="BE29" s="154">
        <v>1617</v>
      </c>
      <c r="BF29" s="151">
        <f t="shared" si="11"/>
        <v>0</v>
      </c>
      <c r="BG29" s="151">
        <f t="shared" si="26"/>
        <v>0</v>
      </c>
      <c r="BH29">
        <f t="shared" si="27"/>
        <v>50</v>
      </c>
      <c r="BJ29" s="181"/>
      <c r="BK29" s="181"/>
      <c r="BM29" s="227">
        <f t="shared" si="14"/>
        <v>-3485</v>
      </c>
      <c r="BN29" s="228">
        <f t="shared" si="15"/>
        <v>0</v>
      </c>
      <c r="BO29" s="229">
        <f t="shared" si="28"/>
        <v>-3485</v>
      </c>
      <c r="BR29">
        <f t="shared" si="29"/>
        <v>0</v>
      </c>
      <c r="BS29"/>
      <c r="BT29" s="159"/>
    </row>
    <row r="30" spans="1:72" ht="15" customHeight="1" x14ac:dyDescent="0.2">
      <c r="A30" s="117">
        <v>2110</v>
      </c>
      <c r="B30" s="126" t="s">
        <v>549</v>
      </c>
      <c r="C30" s="126" t="s">
        <v>725</v>
      </c>
      <c r="D30" s="129">
        <v>0</v>
      </c>
      <c r="E30" s="175">
        <v>0</v>
      </c>
      <c r="F30" s="181">
        <f t="shared" si="16"/>
        <v>0</v>
      </c>
      <c r="G30" s="159"/>
      <c r="H30" s="181"/>
      <c r="I30" s="181">
        <f t="shared" si="32"/>
        <v>0</v>
      </c>
      <c r="J30" s="181">
        <f t="shared" si="33"/>
        <v>0</v>
      </c>
      <c r="L30" s="163" t="str">
        <f t="shared" si="0"/>
        <v>ok</v>
      </c>
      <c r="M30" s="137">
        <f t="shared" si="1"/>
        <v>0</v>
      </c>
      <c r="O30" s="129">
        <v>0</v>
      </c>
      <c r="Q30" s="129"/>
      <c r="S30" s="129"/>
      <c r="U30" s="129">
        <f t="shared" si="2"/>
        <v>0</v>
      </c>
      <c r="V30" s="175">
        <v>0</v>
      </c>
      <c r="W30" s="131">
        <f t="shared" si="3"/>
        <v>0</v>
      </c>
      <c r="X30" s="127">
        <f t="shared" si="4"/>
        <v>0</v>
      </c>
      <c r="Y30" s="186" t="s">
        <v>1268</v>
      </c>
      <c r="AC30" s="227">
        <f t="shared" si="19"/>
        <v>0</v>
      </c>
      <c r="AD30" s="228">
        <f t="shared" si="20"/>
        <v>0</v>
      </c>
      <c r="AE30" s="229">
        <f t="shared" si="21"/>
        <v>0</v>
      </c>
      <c r="AG30" s="227">
        <f>SUMIF('Balances 1 WP'!$G$5:$G$295,A30,'Balances 1 WP'!$M$5:$M$295)</f>
        <v>0</v>
      </c>
      <c r="AH30" s="228">
        <f>SUMIF('Balances 1 WP'!$G$5:$G$295,A30,'Balances 1 WP'!$N$5:$N$295)</f>
        <v>0</v>
      </c>
      <c r="AI30" s="229">
        <f t="shared" si="22"/>
        <v>0</v>
      </c>
      <c r="AK30" s="227">
        <f t="shared" si="23"/>
        <v>0</v>
      </c>
      <c r="AL30" s="228">
        <f t="shared" si="24"/>
        <v>0</v>
      </c>
      <c r="AM30" s="229">
        <f t="shared" si="25"/>
        <v>0</v>
      </c>
      <c r="AN30" s="244"/>
      <c r="AO30" s="228"/>
      <c r="AP30" s="228"/>
      <c r="AQ30" s="229">
        <f t="shared" si="5"/>
        <v>0</v>
      </c>
      <c r="AR30" s="244"/>
      <c r="AT30" s="117">
        <v>2110</v>
      </c>
      <c r="AU30" s="117" t="s">
        <v>1096</v>
      </c>
      <c r="AW30" s="117" t="str">
        <f t="shared" si="6"/>
        <v>ED2110</v>
      </c>
      <c r="AX30" s="154">
        <v>1268</v>
      </c>
      <c r="AY30" s="151">
        <f t="shared" si="7"/>
        <v>0</v>
      </c>
      <c r="AZ30" s="151">
        <f t="shared" si="30"/>
        <v>0</v>
      </c>
      <c r="BA30">
        <f t="shared" si="31"/>
        <v>50</v>
      </c>
      <c r="BD30" s="117" t="str">
        <f t="shared" si="10"/>
        <v>ED2110</v>
      </c>
      <c r="BE30" s="154">
        <v>1617</v>
      </c>
      <c r="BF30" s="151">
        <f t="shared" si="11"/>
        <v>0</v>
      </c>
      <c r="BG30" s="151">
        <f t="shared" si="26"/>
        <v>0</v>
      </c>
      <c r="BH30">
        <f t="shared" si="27"/>
        <v>50</v>
      </c>
      <c r="BJ30" s="181"/>
      <c r="BK30" s="181"/>
      <c r="BM30" s="227">
        <f t="shared" si="14"/>
        <v>0</v>
      </c>
      <c r="BN30" s="228">
        <f t="shared" si="15"/>
        <v>0</v>
      </c>
      <c r="BO30" s="229">
        <f t="shared" si="28"/>
        <v>0</v>
      </c>
      <c r="BR30">
        <f t="shared" si="29"/>
        <v>0</v>
      </c>
      <c r="BS30"/>
      <c r="BT30" s="159"/>
    </row>
    <row r="31" spans="1:72" x14ac:dyDescent="0.2">
      <c r="A31" s="117">
        <v>2151</v>
      </c>
      <c r="B31" s="126" t="s">
        <v>550</v>
      </c>
      <c r="C31" s="126" t="s">
        <v>594</v>
      </c>
      <c r="D31" s="129">
        <v>0</v>
      </c>
      <c r="E31" s="175">
        <v>0</v>
      </c>
      <c r="F31" s="181">
        <f t="shared" si="16"/>
        <v>0</v>
      </c>
      <c r="G31" s="159"/>
      <c r="H31" s="181"/>
      <c r="I31" s="181">
        <f t="shared" si="32"/>
        <v>0</v>
      </c>
      <c r="J31" s="181">
        <f t="shared" si="33"/>
        <v>0</v>
      </c>
      <c r="L31" s="163" t="str">
        <f t="shared" si="0"/>
        <v>ok</v>
      </c>
      <c r="M31" s="137">
        <f t="shared" si="1"/>
        <v>0</v>
      </c>
      <c r="O31" s="129">
        <v>0</v>
      </c>
      <c r="Q31" s="129"/>
      <c r="S31" s="129"/>
      <c r="U31" s="129">
        <f t="shared" si="2"/>
        <v>0</v>
      </c>
      <c r="V31" s="175">
        <v>0</v>
      </c>
      <c r="W31" s="131">
        <f t="shared" si="3"/>
        <v>0</v>
      </c>
      <c r="X31" s="127">
        <f t="shared" si="4"/>
        <v>0</v>
      </c>
      <c r="Y31" s="186" t="s">
        <v>1284</v>
      </c>
      <c r="AC31" s="227">
        <f t="shared" si="19"/>
        <v>0</v>
      </c>
      <c r="AD31" s="228">
        <f t="shared" si="20"/>
        <v>0</v>
      </c>
      <c r="AE31" s="229">
        <f t="shared" si="21"/>
        <v>0</v>
      </c>
      <c r="AG31" s="227">
        <f>SUMIF('Balances 1 WP'!$G$5:$G$295,A31,'Balances 1 WP'!$M$5:$M$295)</f>
        <v>0</v>
      </c>
      <c r="AH31" s="228">
        <f>SUMIF('Balances 1 WP'!$G$5:$G$295,A31,'Balances 1 WP'!$N$5:$N$295)</f>
        <v>0</v>
      </c>
      <c r="AI31" s="229">
        <f t="shared" si="22"/>
        <v>0</v>
      </c>
      <c r="AK31" s="227">
        <f t="shared" si="23"/>
        <v>0</v>
      </c>
      <c r="AL31" s="228">
        <f t="shared" si="24"/>
        <v>0</v>
      </c>
      <c r="AM31" s="229">
        <f t="shared" si="25"/>
        <v>0</v>
      </c>
      <c r="AN31" s="244"/>
      <c r="AO31" s="228"/>
      <c r="AP31" s="228"/>
      <c r="AQ31" s="229">
        <f t="shared" si="5"/>
        <v>0</v>
      </c>
      <c r="AR31" s="244"/>
      <c r="AT31" s="117">
        <v>2151</v>
      </c>
      <c r="AU31" s="117" t="s">
        <v>862</v>
      </c>
      <c r="AW31" s="117" t="str">
        <f t="shared" si="6"/>
        <v>ED2151</v>
      </c>
      <c r="AX31" s="154">
        <v>1268</v>
      </c>
      <c r="AY31" s="151">
        <f t="shared" si="7"/>
        <v>0</v>
      </c>
      <c r="AZ31" s="151">
        <f t="shared" si="30"/>
        <v>0</v>
      </c>
      <c r="BA31">
        <f t="shared" si="31"/>
        <v>50</v>
      </c>
      <c r="BD31" s="117" t="str">
        <f t="shared" si="10"/>
        <v>ED2151</v>
      </c>
      <c r="BE31" s="154">
        <v>1617</v>
      </c>
      <c r="BF31" s="151">
        <f t="shared" si="11"/>
        <v>0</v>
      </c>
      <c r="BG31" s="151">
        <f t="shared" si="26"/>
        <v>0</v>
      </c>
      <c r="BH31">
        <f t="shared" si="27"/>
        <v>50</v>
      </c>
      <c r="BJ31" s="181"/>
      <c r="BK31" s="181"/>
      <c r="BM31" s="227">
        <f t="shared" si="14"/>
        <v>0</v>
      </c>
      <c r="BN31" s="228">
        <f t="shared" si="15"/>
        <v>0</v>
      </c>
      <c r="BO31" s="229">
        <f t="shared" si="28"/>
        <v>0</v>
      </c>
      <c r="BR31">
        <f t="shared" si="29"/>
        <v>0</v>
      </c>
      <c r="BS31"/>
      <c r="BT31" s="159"/>
    </row>
    <row r="32" spans="1:72" x14ac:dyDescent="0.2">
      <c r="A32" s="117">
        <v>2200</v>
      </c>
      <c r="B32" s="126" t="s">
        <v>199</v>
      </c>
      <c r="C32" s="126" t="s">
        <v>726</v>
      </c>
      <c r="D32" s="129">
        <v>-1608</v>
      </c>
      <c r="E32" s="175">
        <v>0</v>
      </c>
      <c r="F32" s="181">
        <f t="shared" si="16"/>
        <v>-1608</v>
      </c>
      <c r="G32" s="159"/>
      <c r="H32" s="181"/>
      <c r="I32" s="181">
        <f t="shared" si="32"/>
        <v>-1608</v>
      </c>
      <c r="J32" s="181">
        <f t="shared" si="33"/>
        <v>0</v>
      </c>
      <c r="L32" s="163" t="str">
        <f t="shared" si="0"/>
        <v>ok</v>
      </c>
      <c r="M32" s="137">
        <f t="shared" si="1"/>
        <v>0</v>
      </c>
      <c r="O32" s="129">
        <v>-1608</v>
      </c>
      <c r="Q32" s="129"/>
      <c r="S32" s="129"/>
      <c r="U32" s="129">
        <f t="shared" si="2"/>
        <v>-1608</v>
      </c>
      <c r="V32" s="175">
        <v>0</v>
      </c>
      <c r="W32" s="131">
        <f t="shared" si="3"/>
        <v>-1608</v>
      </c>
      <c r="X32" s="127">
        <f t="shared" si="4"/>
        <v>0</v>
      </c>
      <c r="Y32" s="186"/>
      <c r="AC32" s="227">
        <f t="shared" si="19"/>
        <v>-1608</v>
      </c>
      <c r="AD32" s="228">
        <f t="shared" si="20"/>
        <v>0</v>
      </c>
      <c r="AE32" s="229">
        <f t="shared" si="21"/>
        <v>-1608</v>
      </c>
      <c r="AG32" s="227">
        <f>SUMIF('Balances 1 WP'!$G$5:$G$295,A32,'Balances 1 WP'!$M$5:$M$295)</f>
        <v>-9542</v>
      </c>
      <c r="AH32" s="228">
        <f>SUMIF('Balances 1 WP'!$G$5:$G$295,A32,'Balances 1 WP'!$N$5:$N$295)</f>
        <v>0</v>
      </c>
      <c r="AI32" s="229">
        <f t="shared" si="22"/>
        <v>-9542</v>
      </c>
      <c r="AK32" s="227">
        <f t="shared" si="23"/>
        <v>-7934</v>
      </c>
      <c r="AL32" s="228">
        <f t="shared" si="24"/>
        <v>0</v>
      </c>
      <c r="AM32" s="229">
        <f t="shared" si="25"/>
        <v>-7934</v>
      </c>
      <c r="AN32" s="244"/>
      <c r="AO32" s="228"/>
      <c r="AP32" s="228"/>
      <c r="AQ32" s="229">
        <f>SUM(AO32:AP32)</f>
        <v>0</v>
      </c>
      <c r="AR32" s="244"/>
      <c r="AT32" s="117">
        <v>2200</v>
      </c>
      <c r="AU32" s="117" t="s">
        <v>1097</v>
      </c>
      <c r="AW32" s="117" t="str">
        <f t="shared" si="6"/>
        <v>ED2200</v>
      </c>
      <c r="AX32" s="154">
        <v>1268</v>
      </c>
      <c r="AY32" s="151">
        <f t="shared" si="7"/>
        <v>-7934</v>
      </c>
      <c r="AZ32" s="151">
        <f t="shared" si="30"/>
        <v>7934</v>
      </c>
      <c r="BA32">
        <f t="shared" si="31"/>
        <v>50</v>
      </c>
      <c r="BD32" s="117" t="str">
        <f t="shared" si="10"/>
        <v>ED2200</v>
      </c>
      <c r="BE32" s="154">
        <v>1617</v>
      </c>
      <c r="BF32" s="151">
        <f t="shared" si="11"/>
        <v>0</v>
      </c>
      <c r="BG32" s="151">
        <f t="shared" si="26"/>
        <v>0</v>
      </c>
      <c r="BH32">
        <f t="shared" si="27"/>
        <v>50</v>
      </c>
      <c r="BJ32" s="181"/>
      <c r="BK32" s="181"/>
      <c r="BM32" s="227">
        <f>SUM(AG32,BJ32,BK32)</f>
        <v>-9542</v>
      </c>
      <c r="BN32" s="228">
        <f t="shared" si="15"/>
        <v>0</v>
      </c>
      <c r="BO32" s="229">
        <f t="shared" si="28"/>
        <v>-9542</v>
      </c>
      <c r="BR32">
        <f t="shared" si="29"/>
        <v>0</v>
      </c>
      <c r="BS32"/>
      <c r="BT32" s="159"/>
    </row>
    <row r="33" spans="1:72" x14ac:dyDescent="0.2">
      <c r="A33" s="117">
        <v>2202</v>
      </c>
      <c r="B33" s="126" t="s">
        <v>462</v>
      </c>
      <c r="C33" s="126" t="s">
        <v>727</v>
      </c>
      <c r="D33" s="129">
        <v>-12280</v>
      </c>
      <c r="E33" s="175">
        <v>0</v>
      </c>
      <c r="F33" s="181">
        <f t="shared" si="16"/>
        <v>-12280</v>
      </c>
      <c r="G33" s="159"/>
      <c r="H33" s="181"/>
      <c r="I33" s="181">
        <f t="shared" si="32"/>
        <v>-12280</v>
      </c>
      <c r="J33" s="181">
        <f t="shared" si="33"/>
        <v>0</v>
      </c>
      <c r="L33" s="163" t="str">
        <f t="shared" si="0"/>
        <v>ok</v>
      </c>
      <c r="M33" s="137">
        <f t="shared" si="1"/>
        <v>0</v>
      </c>
      <c r="O33" s="129">
        <v>-12280</v>
      </c>
      <c r="Q33" s="129"/>
      <c r="S33" s="129"/>
      <c r="U33" s="129">
        <f t="shared" si="2"/>
        <v>-12280</v>
      </c>
      <c r="V33" s="175">
        <v>0</v>
      </c>
      <c r="W33" s="131">
        <f t="shared" si="3"/>
        <v>-12280</v>
      </c>
      <c r="X33" s="127">
        <f t="shared" si="4"/>
        <v>0</v>
      </c>
      <c r="Y33" s="186"/>
      <c r="AC33" s="227">
        <f t="shared" si="19"/>
        <v>-12280</v>
      </c>
      <c r="AD33" s="228">
        <f t="shared" si="20"/>
        <v>0</v>
      </c>
      <c r="AE33" s="229">
        <f t="shared" si="21"/>
        <v>-12280</v>
      </c>
      <c r="AG33" s="227">
        <f>SUMIF('Balances 1 WP'!$G$5:$G$295,A33,'Balances 1 WP'!$M$5:$M$295)</f>
        <v>-19826</v>
      </c>
      <c r="AH33" s="228">
        <f>SUMIF('Balances 1 WP'!$G$5:$G$295,A33,'Balances 1 WP'!$N$5:$N$295)</f>
        <v>0</v>
      </c>
      <c r="AI33" s="229">
        <f t="shared" si="22"/>
        <v>-19826</v>
      </c>
      <c r="AK33" s="227">
        <f t="shared" si="23"/>
        <v>-7546</v>
      </c>
      <c r="AL33" s="228">
        <f t="shared" si="24"/>
        <v>0</v>
      </c>
      <c r="AM33" s="229">
        <f t="shared" si="25"/>
        <v>-7546</v>
      </c>
      <c r="AN33" s="244"/>
      <c r="AO33" s="228"/>
      <c r="AP33" s="228"/>
      <c r="AQ33" s="229">
        <f t="shared" si="5"/>
        <v>0</v>
      </c>
      <c r="AR33" s="244"/>
      <c r="AT33" s="117">
        <v>2202</v>
      </c>
      <c r="AU33" s="117" t="s">
        <v>1098</v>
      </c>
      <c r="AW33" s="117" t="str">
        <f t="shared" si="6"/>
        <v>ED2202</v>
      </c>
      <c r="AX33" s="154">
        <v>1268</v>
      </c>
      <c r="AY33" s="151">
        <f t="shared" si="7"/>
        <v>-7546</v>
      </c>
      <c r="AZ33" s="151">
        <f t="shared" si="30"/>
        <v>7546</v>
      </c>
      <c r="BA33">
        <f t="shared" si="31"/>
        <v>50</v>
      </c>
      <c r="BD33" s="117" t="str">
        <f t="shared" si="10"/>
        <v>ED2202</v>
      </c>
      <c r="BE33" s="154">
        <v>1617</v>
      </c>
      <c r="BF33" s="151">
        <f t="shared" si="11"/>
        <v>0</v>
      </c>
      <c r="BG33" s="151">
        <f t="shared" si="26"/>
        <v>0</v>
      </c>
      <c r="BH33">
        <f t="shared" si="27"/>
        <v>50</v>
      </c>
      <c r="BJ33" s="181"/>
      <c r="BK33" s="181"/>
      <c r="BM33" s="227">
        <f t="shared" si="14"/>
        <v>-19826</v>
      </c>
      <c r="BN33" s="228">
        <f t="shared" si="15"/>
        <v>0</v>
      </c>
      <c r="BO33" s="229">
        <f t="shared" si="28"/>
        <v>-19826</v>
      </c>
      <c r="BR33">
        <f t="shared" si="29"/>
        <v>0</v>
      </c>
      <c r="BS33"/>
      <c r="BT33" s="159"/>
    </row>
    <row r="34" spans="1:72" x14ac:dyDescent="0.2">
      <c r="A34" s="117">
        <v>2207</v>
      </c>
      <c r="B34" s="126" t="s">
        <v>551</v>
      </c>
      <c r="C34" s="126" t="s">
        <v>728</v>
      </c>
      <c r="D34" s="129">
        <v>-21376</v>
      </c>
      <c r="E34" s="175">
        <v>0</v>
      </c>
      <c r="F34" s="181">
        <f t="shared" si="16"/>
        <v>-21376</v>
      </c>
      <c r="G34" s="159"/>
      <c r="H34" s="181"/>
      <c r="I34" s="181">
        <f t="shared" si="32"/>
        <v>-21376</v>
      </c>
      <c r="J34" s="181">
        <f t="shared" si="33"/>
        <v>0</v>
      </c>
      <c r="L34" s="163" t="str">
        <f t="shared" si="0"/>
        <v>ok</v>
      </c>
      <c r="M34" s="137">
        <f t="shared" si="1"/>
        <v>0</v>
      </c>
      <c r="O34" s="129">
        <v>-21376</v>
      </c>
      <c r="Q34" s="129"/>
      <c r="S34" s="129"/>
      <c r="U34" s="129">
        <f t="shared" si="2"/>
        <v>-21376</v>
      </c>
      <c r="V34" s="175">
        <v>0</v>
      </c>
      <c r="W34" s="131">
        <f t="shared" si="3"/>
        <v>-21376</v>
      </c>
      <c r="X34" s="127">
        <f t="shared" si="4"/>
        <v>0</v>
      </c>
      <c r="Y34" s="186"/>
      <c r="AC34" s="227">
        <f t="shared" si="19"/>
        <v>-21376</v>
      </c>
      <c r="AD34" s="228">
        <f t="shared" si="20"/>
        <v>0</v>
      </c>
      <c r="AE34" s="229">
        <f t="shared" si="21"/>
        <v>-21376</v>
      </c>
      <c r="AG34" s="227">
        <f>SUMIF('Balances 1 WP'!$G$5:$G$295,A34,'Balances 1 WP'!$M$5:$M$295)</f>
        <v>-4348</v>
      </c>
      <c r="AH34" s="228">
        <f>SUMIF('Balances 1 WP'!$G$5:$G$295,A34,'Balances 1 WP'!$N$5:$N$295)</f>
        <v>0</v>
      </c>
      <c r="AI34" s="229">
        <f t="shared" si="22"/>
        <v>-4348</v>
      </c>
      <c r="AK34" s="227">
        <f t="shared" si="23"/>
        <v>17028</v>
      </c>
      <c r="AL34" s="228">
        <f t="shared" si="24"/>
        <v>0</v>
      </c>
      <c r="AM34" s="229">
        <f t="shared" si="25"/>
        <v>17028</v>
      </c>
      <c r="AN34" s="244"/>
      <c r="AO34" s="228"/>
      <c r="AP34" s="228"/>
      <c r="AQ34" s="229">
        <f t="shared" si="5"/>
        <v>0</v>
      </c>
      <c r="AR34" s="244"/>
      <c r="AT34" s="117">
        <v>2207</v>
      </c>
      <c r="AU34" s="117" t="s">
        <v>1099</v>
      </c>
      <c r="AW34" s="117" t="str">
        <f t="shared" si="6"/>
        <v>ED2207</v>
      </c>
      <c r="AX34" s="154">
        <v>1268</v>
      </c>
      <c r="AY34" s="151">
        <f t="shared" si="7"/>
        <v>17028</v>
      </c>
      <c r="AZ34" s="151">
        <f t="shared" si="30"/>
        <v>17028</v>
      </c>
      <c r="BA34">
        <f t="shared" si="31"/>
        <v>40</v>
      </c>
      <c r="BD34" s="117" t="str">
        <f t="shared" si="10"/>
        <v>ED2207</v>
      </c>
      <c r="BE34" s="154">
        <v>1617</v>
      </c>
      <c r="BF34" s="151">
        <f t="shared" si="11"/>
        <v>0</v>
      </c>
      <c r="BG34" s="151">
        <f t="shared" si="26"/>
        <v>0</v>
      </c>
      <c r="BH34">
        <f t="shared" si="27"/>
        <v>50</v>
      </c>
      <c r="BJ34" s="181"/>
      <c r="BK34" s="181"/>
      <c r="BM34" s="227">
        <f t="shared" si="14"/>
        <v>-4348</v>
      </c>
      <c r="BN34" s="228">
        <f t="shared" si="15"/>
        <v>0</v>
      </c>
      <c r="BO34" s="229">
        <f t="shared" si="28"/>
        <v>-4348</v>
      </c>
      <c r="BR34">
        <f t="shared" si="29"/>
        <v>0</v>
      </c>
      <c r="BS34"/>
      <c r="BT34" s="159"/>
    </row>
    <row r="35" spans="1:72" x14ac:dyDescent="0.2">
      <c r="A35" s="117">
        <v>2208</v>
      </c>
      <c r="B35" s="126" t="s">
        <v>512</v>
      </c>
      <c r="C35" s="126" t="s">
        <v>729</v>
      </c>
      <c r="D35" s="129">
        <v>-3006</v>
      </c>
      <c r="E35" s="175">
        <v>0</v>
      </c>
      <c r="F35" s="181">
        <f t="shared" si="16"/>
        <v>-3006</v>
      </c>
      <c r="G35" s="159"/>
      <c r="H35" s="181"/>
      <c r="I35" s="181">
        <f t="shared" si="32"/>
        <v>-3006</v>
      </c>
      <c r="J35" s="181">
        <f t="shared" si="33"/>
        <v>0</v>
      </c>
      <c r="L35" s="163" t="str">
        <f t="shared" si="0"/>
        <v>ok</v>
      </c>
      <c r="M35" s="137">
        <f t="shared" si="1"/>
        <v>0</v>
      </c>
      <c r="O35" s="129">
        <v>-3006</v>
      </c>
      <c r="Q35" s="129"/>
      <c r="S35" s="129"/>
      <c r="U35" s="129">
        <f t="shared" si="2"/>
        <v>-3006</v>
      </c>
      <c r="V35" s="175">
        <v>0</v>
      </c>
      <c r="W35" s="131">
        <f t="shared" si="3"/>
        <v>-3006</v>
      </c>
      <c r="X35" s="127">
        <f t="shared" si="4"/>
        <v>0</v>
      </c>
      <c r="Y35" s="186"/>
      <c r="AC35" s="227">
        <f t="shared" si="19"/>
        <v>-3006</v>
      </c>
      <c r="AD35" s="228">
        <f t="shared" si="20"/>
        <v>0</v>
      </c>
      <c r="AE35" s="229">
        <f t="shared" si="21"/>
        <v>-3006</v>
      </c>
      <c r="AG35" s="227">
        <f>SUMIF('Balances 1 WP'!$G$5:$G$295,A35,'Balances 1 WP'!$M$5:$M$295)</f>
        <v>-2283</v>
      </c>
      <c r="AH35" s="228">
        <f>SUMIF('Balances 1 WP'!$G$5:$G$295,A35,'Balances 1 WP'!$N$5:$N$295)</f>
        <v>0</v>
      </c>
      <c r="AI35" s="229">
        <f t="shared" si="22"/>
        <v>-2283</v>
      </c>
      <c r="AK35" s="227">
        <f t="shared" si="23"/>
        <v>723</v>
      </c>
      <c r="AL35" s="228">
        <f t="shared" si="24"/>
        <v>0</v>
      </c>
      <c r="AM35" s="229">
        <f t="shared" si="25"/>
        <v>723</v>
      </c>
      <c r="AN35" s="244"/>
      <c r="AO35" s="228"/>
      <c r="AP35" s="228"/>
      <c r="AQ35" s="229">
        <f t="shared" si="5"/>
        <v>0</v>
      </c>
      <c r="AR35" s="244"/>
      <c r="AT35" s="117">
        <v>2208</v>
      </c>
      <c r="AU35" s="117" t="s">
        <v>1100</v>
      </c>
      <c r="AW35" s="117" t="str">
        <f t="shared" si="6"/>
        <v>ED2208</v>
      </c>
      <c r="AX35" s="154">
        <v>1268</v>
      </c>
      <c r="AY35" s="151">
        <f t="shared" si="7"/>
        <v>723</v>
      </c>
      <c r="AZ35" s="151">
        <f t="shared" si="30"/>
        <v>723</v>
      </c>
      <c r="BA35">
        <f t="shared" si="31"/>
        <v>40</v>
      </c>
      <c r="BD35" s="117" t="str">
        <f t="shared" si="10"/>
        <v>ED2208</v>
      </c>
      <c r="BE35" s="154">
        <v>1617</v>
      </c>
      <c r="BF35" s="151">
        <f t="shared" si="11"/>
        <v>0</v>
      </c>
      <c r="BG35" s="151">
        <f t="shared" si="26"/>
        <v>0</v>
      </c>
      <c r="BH35">
        <f t="shared" si="27"/>
        <v>50</v>
      </c>
      <c r="BJ35" s="181"/>
      <c r="BK35" s="181"/>
      <c r="BM35" s="227">
        <f t="shared" si="14"/>
        <v>-2283</v>
      </c>
      <c r="BN35" s="228">
        <f t="shared" si="15"/>
        <v>0</v>
      </c>
      <c r="BO35" s="229">
        <f t="shared" si="28"/>
        <v>-2283</v>
      </c>
      <c r="BR35">
        <f t="shared" si="29"/>
        <v>0</v>
      </c>
      <c r="BS35"/>
      <c r="BT35" s="159"/>
    </row>
    <row r="36" spans="1:72" ht="15" customHeight="1" x14ac:dyDescent="0.2">
      <c r="A36" s="117">
        <v>2209</v>
      </c>
      <c r="B36" s="126" t="s">
        <v>288</v>
      </c>
      <c r="C36" s="126" t="s">
        <v>730</v>
      </c>
      <c r="D36" s="129">
        <v>0</v>
      </c>
      <c r="E36" s="175">
        <v>0</v>
      </c>
      <c r="F36" s="181">
        <f t="shared" si="16"/>
        <v>0</v>
      </c>
      <c r="G36" s="159"/>
      <c r="H36" s="181"/>
      <c r="I36" s="181">
        <f t="shared" si="32"/>
        <v>0</v>
      </c>
      <c r="J36" s="181">
        <f t="shared" si="33"/>
        <v>0</v>
      </c>
      <c r="L36" s="163" t="str">
        <f t="shared" si="0"/>
        <v>ok</v>
      </c>
      <c r="M36" s="137">
        <f t="shared" si="1"/>
        <v>0</v>
      </c>
      <c r="O36" s="129">
        <v>0</v>
      </c>
      <c r="Q36" s="129"/>
      <c r="S36" s="129"/>
      <c r="U36" s="129">
        <f t="shared" si="2"/>
        <v>0</v>
      </c>
      <c r="V36" s="175">
        <v>0</v>
      </c>
      <c r="W36" s="131">
        <f t="shared" si="3"/>
        <v>0</v>
      </c>
      <c r="X36" s="127">
        <f t="shared" si="4"/>
        <v>0</v>
      </c>
      <c r="Y36" s="186" t="s">
        <v>1245</v>
      </c>
      <c r="AC36" s="227">
        <f t="shared" si="19"/>
        <v>0</v>
      </c>
      <c r="AD36" s="228">
        <f t="shared" si="20"/>
        <v>0</v>
      </c>
      <c r="AE36" s="229">
        <f t="shared" si="21"/>
        <v>0</v>
      </c>
      <c r="AG36" s="227">
        <f>SUMIF('Balances 1 WP'!$G$5:$G$295,A36,'Balances 1 WP'!$M$5:$M$295)</f>
        <v>0</v>
      </c>
      <c r="AH36" s="228">
        <f>SUMIF('Balances 1 WP'!$G$5:$G$295,A36,'Balances 1 WP'!$N$5:$N$295)</f>
        <v>0</v>
      </c>
      <c r="AI36" s="229">
        <f t="shared" si="22"/>
        <v>0</v>
      </c>
      <c r="AK36" s="227">
        <f t="shared" si="23"/>
        <v>0</v>
      </c>
      <c r="AL36" s="228">
        <f t="shared" si="24"/>
        <v>0</v>
      </c>
      <c r="AM36" s="229">
        <f t="shared" si="25"/>
        <v>0</v>
      </c>
      <c r="AN36" s="244"/>
      <c r="AO36" s="228"/>
      <c r="AP36" s="228"/>
      <c r="AQ36" s="229">
        <f t="shared" si="5"/>
        <v>0</v>
      </c>
      <c r="AR36" s="244"/>
      <c r="AT36" s="117">
        <v>2209</v>
      </c>
      <c r="AU36" s="117" t="s">
        <v>1076</v>
      </c>
      <c r="AW36" s="117" t="str">
        <f t="shared" si="6"/>
        <v>ED2209</v>
      </c>
      <c r="AX36" s="154">
        <v>1268</v>
      </c>
      <c r="AY36" s="151">
        <f t="shared" si="7"/>
        <v>0</v>
      </c>
      <c r="AZ36" s="151">
        <f t="shared" si="30"/>
        <v>0</v>
      </c>
      <c r="BA36">
        <f t="shared" si="31"/>
        <v>50</v>
      </c>
      <c r="BD36" s="117" t="str">
        <f t="shared" si="10"/>
        <v>ED2209</v>
      </c>
      <c r="BE36" s="154">
        <v>1617</v>
      </c>
      <c r="BF36" s="151">
        <f t="shared" si="11"/>
        <v>0</v>
      </c>
      <c r="BG36" s="151">
        <f t="shared" si="26"/>
        <v>0</v>
      </c>
      <c r="BH36">
        <f t="shared" si="27"/>
        <v>50</v>
      </c>
      <c r="BJ36" s="181"/>
      <c r="BK36" s="181"/>
      <c r="BM36" s="227">
        <f t="shared" si="14"/>
        <v>0</v>
      </c>
      <c r="BN36" s="228">
        <f t="shared" si="15"/>
        <v>0</v>
      </c>
      <c r="BO36" s="229">
        <f t="shared" si="28"/>
        <v>0</v>
      </c>
      <c r="BR36">
        <f t="shared" si="29"/>
        <v>0</v>
      </c>
      <c r="BS36"/>
      <c r="BT36" s="159"/>
    </row>
    <row r="37" spans="1:72" x14ac:dyDescent="0.2">
      <c r="A37" s="117">
        <v>2210</v>
      </c>
      <c r="B37" s="126" t="s">
        <v>552</v>
      </c>
      <c r="C37" s="126" t="s">
        <v>599</v>
      </c>
      <c r="D37" s="129">
        <v>-27105</v>
      </c>
      <c r="E37" s="175">
        <v>0</v>
      </c>
      <c r="F37" s="181">
        <f t="shared" si="16"/>
        <v>-27105</v>
      </c>
      <c r="G37" s="159"/>
      <c r="H37" s="181"/>
      <c r="I37" s="181">
        <f t="shared" si="32"/>
        <v>-27105</v>
      </c>
      <c r="J37" s="181">
        <f t="shared" si="33"/>
        <v>0</v>
      </c>
      <c r="L37" s="163" t="str">
        <f t="shared" si="0"/>
        <v>ok</v>
      </c>
      <c r="M37" s="137">
        <f t="shared" si="1"/>
        <v>0</v>
      </c>
      <c r="O37" s="129">
        <v>-27105</v>
      </c>
      <c r="Q37" s="129"/>
      <c r="S37" s="129"/>
      <c r="U37" s="129">
        <f t="shared" si="2"/>
        <v>-27105</v>
      </c>
      <c r="V37" s="175">
        <v>0</v>
      </c>
      <c r="W37" s="131">
        <f t="shared" si="3"/>
        <v>-27105</v>
      </c>
      <c r="X37" s="127">
        <f t="shared" si="4"/>
        <v>0</v>
      </c>
      <c r="Y37" s="186"/>
      <c r="AC37" s="227">
        <f t="shared" si="19"/>
        <v>-27105</v>
      </c>
      <c r="AD37" s="228">
        <f t="shared" si="20"/>
        <v>0</v>
      </c>
      <c r="AE37" s="229">
        <f t="shared" si="21"/>
        <v>-27105</v>
      </c>
      <c r="AG37" s="227">
        <f>SUMIF('Balances 1 WP'!$G$5:$G$295,A37,'Balances 1 WP'!$M$5:$M$295)</f>
        <v>-29182</v>
      </c>
      <c r="AH37" s="228">
        <f>SUMIF('Balances 1 WP'!$G$5:$G$295,A37,'Balances 1 WP'!$N$5:$N$295)</f>
        <v>0</v>
      </c>
      <c r="AI37" s="229">
        <f t="shared" si="22"/>
        <v>-29182</v>
      </c>
      <c r="AK37" s="227">
        <f t="shared" si="23"/>
        <v>-2077</v>
      </c>
      <c r="AL37" s="228">
        <f t="shared" si="24"/>
        <v>0</v>
      </c>
      <c r="AM37" s="229">
        <f t="shared" si="25"/>
        <v>-2077</v>
      </c>
      <c r="AN37" s="244"/>
      <c r="AO37" s="228"/>
      <c r="AP37" s="228"/>
      <c r="AQ37" s="229">
        <f t="shared" si="5"/>
        <v>0</v>
      </c>
      <c r="AR37" s="244"/>
      <c r="AT37" s="117">
        <v>2210</v>
      </c>
      <c r="AU37" s="117" t="s">
        <v>1101</v>
      </c>
      <c r="AW37" s="117" t="str">
        <f t="shared" si="6"/>
        <v>ED2210</v>
      </c>
      <c r="AX37" s="154">
        <v>1268</v>
      </c>
      <c r="AY37" s="151">
        <f t="shared" si="7"/>
        <v>-2077</v>
      </c>
      <c r="AZ37" s="151">
        <f t="shared" si="30"/>
        <v>2077</v>
      </c>
      <c r="BA37">
        <f t="shared" si="31"/>
        <v>50</v>
      </c>
      <c r="BD37" s="117" t="str">
        <f t="shared" si="10"/>
        <v>ED2210</v>
      </c>
      <c r="BE37" s="154">
        <v>1617</v>
      </c>
      <c r="BF37" s="151">
        <f t="shared" si="11"/>
        <v>0</v>
      </c>
      <c r="BG37" s="151">
        <f t="shared" si="26"/>
        <v>0</v>
      </c>
      <c r="BH37">
        <f t="shared" si="27"/>
        <v>50</v>
      </c>
      <c r="BJ37" s="181"/>
      <c r="BK37" s="181"/>
      <c r="BM37" s="227">
        <f t="shared" si="14"/>
        <v>-29182</v>
      </c>
      <c r="BN37" s="228">
        <f t="shared" si="15"/>
        <v>0</v>
      </c>
      <c r="BO37" s="229">
        <f t="shared" si="28"/>
        <v>-29182</v>
      </c>
      <c r="BR37">
        <f t="shared" si="29"/>
        <v>0</v>
      </c>
      <c r="BS37"/>
      <c r="BT37" s="159"/>
    </row>
    <row r="38" spans="1:72" x14ac:dyDescent="0.2">
      <c r="A38" s="117">
        <v>2211</v>
      </c>
      <c r="B38" s="126" t="s">
        <v>553</v>
      </c>
      <c r="C38" s="126" t="s">
        <v>731</v>
      </c>
      <c r="D38" s="129">
        <v>0</v>
      </c>
      <c r="E38" s="175">
        <v>0</v>
      </c>
      <c r="F38" s="181">
        <f t="shared" si="16"/>
        <v>0</v>
      </c>
      <c r="G38" s="159"/>
      <c r="H38" s="181"/>
      <c r="I38" s="181">
        <f t="shared" si="32"/>
        <v>0</v>
      </c>
      <c r="J38" s="181">
        <f t="shared" si="33"/>
        <v>0</v>
      </c>
      <c r="L38" s="163" t="str">
        <f t="shared" si="0"/>
        <v>ok</v>
      </c>
      <c r="M38" s="137">
        <f t="shared" si="1"/>
        <v>0</v>
      </c>
      <c r="O38" s="129">
        <v>0</v>
      </c>
      <c r="Q38" s="129"/>
      <c r="S38" s="129"/>
      <c r="U38" s="129">
        <f t="shared" si="2"/>
        <v>0</v>
      </c>
      <c r="V38" s="175">
        <v>0</v>
      </c>
      <c r="W38" s="131">
        <f t="shared" si="3"/>
        <v>0</v>
      </c>
      <c r="X38" s="127">
        <f t="shared" si="4"/>
        <v>0</v>
      </c>
      <c r="Y38" s="186" t="s">
        <v>1245</v>
      </c>
      <c r="AC38" s="227">
        <f t="shared" si="19"/>
        <v>0</v>
      </c>
      <c r="AD38" s="228">
        <f t="shared" si="20"/>
        <v>0</v>
      </c>
      <c r="AE38" s="229">
        <f t="shared" si="21"/>
        <v>0</v>
      </c>
      <c r="AG38" s="227">
        <f>SUMIF('Balances 1 WP'!$G$5:$G$295,A38,'Balances 1 WP'!$M$5:$M$295)</f>
        <v>0</v>
      </c>
      <c r="AH38" s="228">
        <f>SUMIF('Balances 1 WP'!$G$5:$G$295,A38,'Balances 1 WP'!$N$5:$N$295)</f>
        <v>0</v>
      </c>
      <c r="AI38" s="229">
        <f t="shared" si="22"/>
        <v>0</v>
      </c>
      <c r="AK38" s="227">
        <f t="shared" si="23"/>
        <v>0</v>
      </c>
      <c r="AL38" s="228">
        <f t="shared" si="24"/>
        <v>0</v>
      </c>
      <c r="AM38" s="229">
        <f t="shared" si="25"/>
        <v>0</v>
      </c>
      <c r="AN38" s="244"/>
      <c r="AO38" s="228"/>
      <c r="AP38" s="228"/>
      <c r="AQ38" s="229">
        <f t="shared" si="5"/>
        <v>0</v>
      </c>
      <c r="AR38" s="244"/>
      <c r="AT38" s="117">
        <v>2211</v>
      </c>
      <c r="AU38" s="117" t="s">
        <v>1102</v>
      </c>
      <c r="AW38" s="117" t="str">
        <f t="shared" si="6"/>
        <v>ED2211</v>
      </c>
      <c r="AX38" s="154">
        <v>1268</v>
      </c>
      <c r="AY38" s="151">
        <f t="shared" si="7"/>
        <v>0</v>
      </c>
      <c r="AZ38" s="151">
        <f t="shared" si="30"/>
        <v>0</v>
      </c>
      <c r="BA38">
        <f t="shared" si="31"/>
        <v>50</v>
      </c>
      <c r="BD38" s="117" t="str">
        <f t="shared" si="10"/>
        <v>ED2211</v>
      </c>
      <c r="BE38" s="154">
        <v>1617</v>
      </c>
      <c r="BF38" s="151">
        <f t="shared" si="11"/>
        <v>0</v>
      </c>
      <c r="BG38" s="151">
        <f t="shared" si="26"/>
        <v>0</v>
      </c>
      <c r="BH38">
        <f t="shared" si="27"/>
        <v>50</v>
      </c>
      <c r="BJ38" s="181"/>
      <c r="BK38" s="181"/>
      <c r="BM38" s="227">
        <f t="shared" si="14"/>
        <v>0</v>
      </c>
      <c r="BN38" s="228">
        <f t="shared" si="15"/>
        <v>0</v>
      </c>
      <c r="BO38" s="229">
        <f t="shared" si="28"/>
        <v>0</v>
      </c>
      <c r="BR38">
        <f t="shared" si="29"/>
        <v>0</v>
      </c>
      <c r="BS38"/>
      <c r="BT38" s="159"/>
    </row>
    <row r="39" spans="1:72" x14ac:dyDescent="0.2">
      <c r="A39" s="117">
        <v>2250</v>
      </c>
      <c r="B39" s="126" t="s">
        <v>554</v>
      </c>
      <c r="C39" s="126" t="s">
        <v>732</v>
      </c>
      <c r="D39" s="129">
        <v>0</v>
      </c>
      <c r="E39" s="175">
        <v>0</v>
      </c>
      <c r="F39" s="181">
        <f t="shared" si="16"/>
        <v>0</v>
      </c>
      <c r="G39" s="159"/>
      <c r="H39" s="181"/>
      <c r="I39" s="181">
        <f t="shared" si="32"/>
        <v>0</v>
      </c>
      <c r="J39" s="181">
        <f t="shared" si="33"/>
        <v>0</v>
      </c>
      <c r="L39" s="163" t="str">
        <f t="shared" si="0"/>
        <v>ok</v>
      </c>
      <c r="M39" s="137">
        <f t="shared" si="1"/>
        <v>0</v>
      </c>
      <c r="O39" s="129">
        <v>0</v>
      </c>
      <c r="Q39" s="129"/>
      <c r="S39" s="129"/>
      <c r="U39" s="129">
        <f t="shared" si="2"/>
        <v>0</v>
      </c>
      <c r="V39" s="175">
        <v>0</v>
      </c>
      <c r="W39" s="131">
        <f t="shared" si="3"/>
        <v>0</v>
      </c>
      <c r="X39" s="127">
        <f t="shared" si="4"/>
        <v>0</v>
      </c>
      <c r="Y39" s="186" t="s">
        <v>1257</v>
      </c>
      <c r="AC39" s="227">
        <f t="shared" si="19"/>
        <v>0</v>
      </c>
      <c r="AD39" s="228">
        <f t="shared" si="20"/>
        <v>0</v>
      </c>
      <c r="AE39" s="229">
        <f t="shared" si="21"/>
        <v>0</v>
      </c>
      <c r="AG39" s="227">
        <f>SUMIF('Balances 1 WP'!$G$5:$G$295,A39,'Balances 1 WP'!$M$5:$M$295)</f>
        <v>0</v>
      </c>
      <c r="AH39" s="228">
        <f>SUMIF('Balances 1 WP'!$G$5:$G$295,A39,'Balances 1 WP'!$N$5:$N$295)</f>
        <v>0</v>
      </c>
      <c r="AI39" s="229">
        <f t="shared" si="22"/>
        <v>0</v>
      </c>
      <c r="AK39" s="227">
        <f t="shared" si="23"/>
        <v>0</v>
      </c>
      <c r="AL39" s="228">
        <f t="shared" si="24"/>
        <v>0</v>
      </c>
      <c r="AM39" s="229">
        <f t="shared" si="25"/>
        <v>0</v>
      </c>
      <c r="AN39" s="244"/>
      <c r="AO39" s="228"/>
      <c r="AP39" s="228"/>
      <c r="AQ39" s="229">
        <f t="shared" si="5"/>
        <v>0</v>
      </c>
      <c r="AR39" s="244"/>
      <c r="AT39" s="117">
        <v>2250</v>
      </c>
      <c r="AU39" s="117" t="s">
        <v>1103</v>
      </c>
      <c r="AW39" s="117" t="str">
        <f t="shared" si="6"/>
        <v>ED2250</v>
      </c>
      <c r="AX39" s="154">
        <v>1268</v>
      </c>
      <c r="AY39" s="151">
        <f t="shared" si="7"/>
        <v>0</v>
      </c>
      <c r="AZ39" s="151">
        <f t="shared" si="30"/>
        <v>0</v>
      </c>
      <c r="BA39">
        <f t="shared" si="31"/>
        <v>50</v>
      </c>
      <c r="BD39" s="117" t="str">
        <f t="shared" si="10"/>
        <v>ED2250</v>
      </c>
      <c r="BE39" s="154">
        <v>1617</v>
      </c>
      <c r="BF39" s="151">
        <f t="shared" si="11"/>
        <v>0</v>
      </c>
      <c r="BG39" s="151">
        <f t="shared" si="26"/>
        <v>0</v>
      </c>
      <c r="BH39">
        <f t="shared" si="27"/>
        <v>50</v>
      </c>
      <c r="BJ39" s="181"/>
      <c r="BK39" s="181"/>
      <c r="BM39" s="227">
        <f t="shared" si="14"/>
        <v>0</v>
      </c>
      <c r="BN39" s="228">
        <f t="shared" si="15"/>
        <v>0</v>
      </c>
      <c r="BO39" s="229">
        <f t="shared" si="28"/>
        <v>0</v>
      </c>
      <c r="BR39">
        <f t="shared" si="29"/>
        <v>0</v>
      </c>
      <c r="BS39"/>
      <c r="BT39" s="159"/>
    </row>
    <row r="40" spans="1:72" x14ac:dyDescent="0.2">
      <c r="A40" s="117">
        <v>2251</v>
      </c>
      <c r="B40" s="126" t="s">
        <v>555</v>
      </c>
      <c r="C40" s="126" t="s">
        <v>733</v>
      </c>
      <c r="D40" s="129">
        <v>0</v>
      </c>
      <c r="E40" s="175">
        <v>0</v>
      </c>
      <c r="F40" s="181">
        <f t="shared" si="16"/>
        <v>0</v>
      </c>
      <c r="G40" s="159"/>
      <c r="H40" s="181"/>
      <c r="I40" s="181">
        <f t="shared" si="32"/>
        <v>0</v>
      </c>
      <c r="J40" s="181">
        <f t="shared" si="33"/>
        <v>0</v>
      </c>
      <c r="L40" s="163" t="str">
        <f t="shared" si="0"/>
        <v>ok</v>
      </c>
      <c r="M40" s="137">
        <f t="shared" si="1"/>
        <v>0</v>
      </c>
      <c r="O40" s="129">
        <v>0</v>
      </c>
      <c r="Q40" s="129"/>
      <c r="S40" s="129"/>
      <c r="U40" s="129">
        <f t="shared" si="2"/>
        <v>0</v>
      </c>
      <c r="V40" s="175">
        <v>0</v>
      </c>
      <c r="W40" s="131">
        <f t="shared" si="3"/>
        <v>0</v>
      </c>
      <c r="X40" s="127">
        <f t="shared" si="4"/>
        <v>0</v>
      </c>
      <c r="Y40" s="186" t="s">
        <v>1257</v>
      </c>
      <c r="AC40" s="227">
        <f t="shared" si="19"/>
        <v>0</v>
      </c>
      <c r="AD40" s="228">
        <f t="shared" si="20"/>
        <v>0</v>
      </c>
      <c r="AE40" s="229">
        <f t="shared" si="21"/>
        <v>0</v>
      </c>
      <c r="AG40" s="227">
        <f>SUMIF('Balances 1 WP'!$G$5:$G$295,A40,'Balances 1 WP'!$M$5:$M$295)</f>
        <v>0</v>
      </c>
      <c r="AH40" s="228">
        <f>SUMIF('Balances 1 WP'!$G$5:$G$295,A40,'Balances 1 WP'!$N$5:$N$295)</f>
        <v>0</v>
      </c>
      <c r="AI40" s="229">
        <f t="shared" si="22"/>
        <v>0</v>
      </c>
      <c r="AK40" s="227">
        <f t="shared" si="23"/>
        <v>0</v>
      </c>
      <c r="AL40" s="228">
        <f t="shared" si="24"/>
        <v>0</v>
      </c>
      <c r="AM40" s="229">
        <f t="shared" si="25"/>
        <v>0</v>
      </c>
      <c r="AN40" s="244"/>
      <c r="AO40" s="228"/>
      <c r="AP40" s="228"/>
      <c r="AQ40" s="229">
        <f t="shared" si="5"/>
        <v>0</v>
      </c>
      <c r="AR40" s="244"/>
      <c r="AT40" s="117">
        <v>2251</v>
      </c>
      <c r="AU40" s="117" t="s">
        <v>909</v>
      </c>
      <c r="AW40" s="117" t="str">
        <f t="shared" si="6"/>
        <v>ED2251</v>
      </c>
      <c r="AX40" s="154">
        <v>1268</v>
      </c>
      <c r="AY40" s="151">
        <f t="shared" si="7"/>
        <v>0</v>
      </c>
      <c r="AZ40" s="151">
        <f t="shared" si="30"/>
        <v>0</v>
      </c>
      <c r="BA40">
        <f t="shared" si="31"/>
        <v>50</v>
      </c>
      <c r="BD40" s="117" t="str">
        <f t="shared" si="10"/>
        <v>ED2251</v>
      </c>
      <c r="BE40" s="154">
        <v>1617</v>
      </c>
      <c r="BF40" s="151">
        <f t="shared" si="11"/>
        <v>0</v>
      </c>
      <c r="BG40" s="151">
        <f t="shared" si="26"/>
        <v>0</v>
      </c>
      <c r="BH40">
        <f t="shared" si="27"/>
        <v>50</v>
      </c>
      <c r="BJ40" s="181"/>
      <c r="BK40" s="181"/>
      <c r="BM40" s="227">
        <f t="shared" si="14"/>
        <v>0</v>
      </c>
      <c r="BN40" s="228">
        <f t="shared" si="15"/>
        <v>0</v>
      </c>
      <c r="BO40" s="229">
        <f t="shared" si="28"/>
        <v>0</v>
      </c>
      <c r="BR40">
        <f t="shared" si="29"/>
        <v>0</v>
      </c>
      <c r="BS40"/>
      <c r="BT40" s="159"/>
    </row>
    <row r="41" spans="1:72" x14ac:dyDescent="0.2">
      <c r="A41" s="117">
        <v>2252</v>
      </c>
      <c r="B41" s="294" t="s">
        <v>289</v>
      </c>
      <c r="C41" s="294" t="s">
        <v>734</v>
      </c>
      <c r="D41" s="129">
        <v>0</v>
      </c>
      <c r="E41" s="175">
        <v>0</v>
      </c>
      <c r="F41" s="181">
        <f t="shared" si="16"/>
        <v>0</v>
      </c>
      <c r="G41" s="159"/>
      <c r="H41" s="181"/>
      <c r="I41" s="181">
        <f t="shared" si="32"/>
        <v>0</v>
      </c>
      <c r="J41" s="181">
        <f t="shared" si="33"/>
        <v>0</v>
      </c>
      <c r="L41" s="163" t="str">
        <f t="shared" si="0"/>
        <v>ok</v>
      </c>
      <c r="M41" s="137">
        <f t="shared" si="1"/>
        <v>0</v>
      </c>
      <c r="O41" s="129">
        <v>0</v>
      </c>
      <c r="Q41" s="129"/>
      <c r="S41" s="129"/>
      <c r="U41" s="129">
        <f t="shared" si="2"/>
        <v>0</v>
      </c>
      <c r="V41" s="175">
        <v>0</v>
      </c>
      <c r="W41" s="131">
        <f t="shared" si="3"/>
        <v>0</v>
      </c>
      <c r="X41" s="127">
        <f t="shared" si="4"/>
        <v>0</v>
      </c>
      <c r="Y41" s="186" t="s">
        <v>1377</v>
      </c>
      <c r="AC41" s="227">
        <f t="shared" si="19"/>
        <v>0</v>
      </c>
      <c r="AD41" s="228">
        <f t="shared" si="20"/>
        <v>0</v>
      </c>
      <c r="AE41" s="229">
        <f t="shared" si="21"/>
        <v>0</v>
      </c>
      <c r="AG41" s="227">
        <f>SUMIF('Balances 1 WP'!$G$5:$G$295,A41,'Balances 1 WP'!$M$5:$M$295)</f>
        <v>0</v>
      </c>
      <c r="AH41" s="228">
        <f>SUMIF('Balances 1 WP'!$G$5:$G$295,A41,'Balances 1 WP'!$N$5:$N$295)</f>
        <v>0</v>
      </c>
      <c r="AI41" s="229">
        <f t="shared" si="22"/>
        <v>0</v>
      </c>
      <c r="AK41" s="227">
        <f t="shared" si="23"/>
        <v>0</v>
      </c>
      <c r="AL41" s="228">
        <f t="shared" si="24"/>
        <v>0</v>
      </c>
      <c r="AM41" s="229">
        <f t="shared" si="25"/>
        <v>0</v>
      </c>
      <c r="AN41" s="244"/>
      <c r="AO41" s="228">
        <v>14256</v>
      </c>
      <c r="AP41" s="228"/>
      <c r="AQ41" s="229">
        <f t="shared" si="5"/>
        <v>14256</v>
      </c>
      <c r="AR41" s="244"/>
      <c r="AT41" s="117">
        <v>2252</v>
      </c>
      <c r="AU41" s="117" t="s">
        <v>910</v>
      </c>
      <c r="AW41" s="117" t="str">
        <f t="shared" si="6"/>
        <v>ED2252</v>
      </c>
      <c r="AX41" s="154">
        <v>1268</v>
      </c>
      <c r="AY41" s="151">
        <f t="shared" si="7"/>
        <v>0</v>
      </c>
      <c r="AZ41" s="151">
        <f t="shared" si="30"/>
        <v>0</v>
      </c>
      <c r="BA41">
        <f t="shared" si="31"/>
        <v>50</v>
      </c>
      <c r="BD41" s="117" t="str">
        <f t="shared" si="10"/>
        <v>ED2252</v>
      </c>
      <c r="BE41" s="154">
        <v>1617</v>
      </c>
      <c r="BF41" s="151">
        <f t="shared" si="11"/>
        <v>0</v>
      </c>
      <c r="BG41" s="151">
        <f t="shared" si="26"/>
        <v>0</v>
      </c>
      <c r="BH41">
        <f t="shared" si="27"/>
        <v>50</v>
      </c>
      <c r="BJ41" s="181"/>
      <c r="BK41" s="181"/>
      <c r="BM41" s="227">
        <f t="shared" si="14"/>
        <v>0</v>
      </c>
      <c r="BN41" s="228">
        <f t="shared" si="15"/>
        <v>0</v>
      </c>
      <c r="BO41" s="229">
        <f t="shared" si="28"/>
        <v>0</v>
      </c>
      <c r="BR41">
        <f t="shared" si="29"/>
        <v>0</v>
      </c>
      <c r="BS41"/>
      <c r="BT41" s="159"/>
    </row>
    <row r="42" spans="1:72" ht="15" customHeight="1" x14ac:dyDescent="0.2">
      <c r="A42" s="117">
        <v>2254</v>
      </c>
      <c r="B42" s="294" t="s">
        <v>463</v>
      </c>
      <c r="C42" s="294" t="s">
        <v>735</v>
      </c>
      <c r="D42" s="129">
        <v>-3960</v>
      </c>
      <c r="E42" s="175">
        <v>0</v>
      </c>
      <c r="F42" s="181">
        <f t="shared" si="16"/>
        <v>-3960</v>
      </c>
      <c r="G42" s="159"/>
      <c r="H42" s="181"/>
      <c r="I42" s="181">
        <f t="shared" si="32"/>
        <v>-3960</v>
      </c>
      <c r="J42" s="181">
        <f t="shared" si="33"/>
        <v>0</v>
      </c>
      <c r="L42" s="163" t="str">
        <f t="shared" si="0"/>
        <v>ok</v>
      </c>
      <c r="M42" s="137">
        <f t="shared" si="1"/>
        <v>0</v>
      </c>
      <c r="O42" s="129">
        <v>-3960</v>
      </c>
      <c r="Q42" s="129"/>
      <c r="S42" s="129"/>
      <c r="U42" s="129">
        <f t="shared" si="2"/>
        <v>-3960</v>
      </c>
      <c r="V42" s="175">
        <v>0</v>
      </c>
      <c r="W42" s="131">
        <f t="shared" si="3"/>
        <v>-3960</v>
      </c>
      <c r="X42" s="127">
        <f t="shared" si="4"/>
        <v>0</v>
      </c>
      <c r="Y42" s="186"/>
      <c r="AC42" s="227">
        <f t="shared" si="19"/>
        <v>-3960</v>
      </c>
      <c r="AD42" s="228">
        <f t="shared" si="20"/>
        <v>0</v>
      </c>
      <c r="AE42" s="229">
        <f t="shared" si="21"/>
        <v>-3960</v>
      </c>
      <c r="AG42" s="227">
        <f>SUMIF('Balances 1 WP'!$G$5:$G$295,A42,'Balances 1 WP'!$M$5:$M$295)</f>
        <v>-6315</v>
      </c>
      <c r="AH42" s="228">
        <f>SUMIF('Balances 1 WP'!$G$5:$G$295,A42,'Balances 1 WP'!$N$5:$N$295)</f>
        <v>0</v>
      </c>
      <c r="AI42" s="229">
        <f t="shared" si="22"/>
        <v>-6315</v>
      </c>
      <c r="AK42" s="227">
        <f t="shared" si="23"/>
        <v>-2355</v>
      </c>
      <c r="AL42" s="228">
        <f t="shared" si="24"/>
        <v>0</v>
      </c>
      <c r="AM42" s="229">
        <f t="shared" si="25"/>
        <v>-2355</v>
      </c>
      <c r="AN42" s="244"/>
      <c r="AO42" s="228"/>
      <c r="AP42" s="228"/>
      <c r="AQ42" s="229">
        <f t="shared" si="5"/>
        <v>0</v>
      </c>
      <c r="AR42" s="244"/>
      <c r="AT42" s="117">
        <v>2254</v>
      </c>
      <c r="AU42" s="117" t="s">
        <v>911</v>
      </c>
      <c r="AW42" s="117" t="str">
        <f t="shared" si="6"/>
        <v>ED2254</v>
      </c>
      <c r="AX42" s="154">
        <v>1268</v>
      </c>
      <c r="AY42" s="151">
        <f t="shared" si="7"/>
        <v>-2355</v>
      </c>
      <c r="AZ42" s="151">
        <f t="shared" si="30"/>
        <v>2355</v>
      </c>
      <c r="BA42">
        <f t="shared" si="31"/>
        <v>50</v>
      </c>
      <c r="BD42" s="117" t="str">
        <f t="shared" si="10"/>
        <v>ED2254</v>
      </c>
      <c r="BE42" s="154">
        <v>1617</v>
      </c>
      <c r="BF42" s="151">
        <f t="shared" si="11"/>
        <v>0</v>
      </c>
      <c r="BG42" s="151">
        <f t="shared" si="26"/>
        <v>0</v>
      </c>
      <c r="BH42">
        <f t="shared" si="27"/>
        <v>50</v>
      </c>
      <c r="BJ42" s="181"/>
      <c r="BK42" s="181"/>
      <c r="BM42" s="227">
        <f t="shared" si="14"/>
        <v>-6315</v>
      </c>
      <c r="BN42" s="228">
        <f t="shared" si="15"/>
        <v>0</v>
      </c>
      <c r="BO42" s="229">
        <f t="shared" si="28"/>
        <v>-6315</v>
      </c>
      <c r="BR42">
        <f t="shared" si="29"/>
        <v>0</v>
      </c>
      <c r="BS42"/>
      <c r="BT42" s="159"/>
    </row>
    <row r="43" spans="1:72" x14ac:dyDescent="0.2">
      <c r="A43" s="117">
        <v>2255</v>
      </c>
      <c r="B43" s="126" t="s">
        <v>556</v>
      </c>
      <c r="C43" s="126" t="s">
        <v>367</v>
      </c>
      <c r="D43" s="129">
        <v>0</v>
      </c>
      <c r="E43" s="175">
        <v>0</v>
      </c>
      <c r="F43" s="181">
        <f t="shared" si="16"/>
        <v>0</v>
      </c>
      <c r="G43" s="159"/>
      <c r="H43" s="181"/>
      <c r="I43" s="181">
        <f t="shared" si="32"/>
        <v>0</v>
      </c>
      <c r="J43" s="181">
        <f t="shared" si="33"/>
        <v>0</v>
      </c>
      <c r="L43" s="163" t="str">
        <f t="shared" si="0"/>
        <v>ok</v>
      </c>
      <c r="M43" s="137">
        <f t="shared" si="1"/>
        <v>0</v>
      </c>
      <c r="O43" s="129">
        <v>0</v>
      </c>
      <c r="Q43" s="129"/>
      <c r="S43" s="129"/>
      <c r="U43" s="129">
        <f t="shared" si="2"/>
        <v>0</v>
      </c>
      <c r="V43" s="175">
        <v>0</v>
      </c>
      <c r="W43" s="131">
        <f t="shared" si="3"/>
        <v>0</v>
      </c>
      <c r="X43" s="127">
        <f t="shared" si="4"/>
        <v>0</v>
      </c>
      <c r="Y43" s="186" t="s">
        <v>1268</v>
      </c>
      <c r="AC43" s="227">
        <f t="shared" si="19"/>
        <v>0</v>
      </c>
      <c r="AD43" s="228">
        <f t="shared" si="20"/>
        <v>0</v>
      </c>
      <c r="AE43" s="229">
        <f t="shared" si="21"/>
        <v>0</v>
      </c>
      <c r="AG43" s="227">
        <f>SUMIF('Balances 1 WP'!$G$5:$G$295,A43,'Balances 1 WP'!$M$5:$M$295)</f>
        <v>0</v>
      </c>
      <c r="AH43" s="228">
        <f>SUMIF('Balances 1 WP'!$G$5:$G$295,A43,'Balances 1 WP'!$N$5:$N$295)</f>
        <v>0</v>
      </c>
      <c r="AI43" s="229">
        <f t="shared" si="22"/>
        <v>0</v>
      </c>
      <c r="AK43" s="227">
        <f t="shared" si="23"/>
        <v>0</v>
      </c>
      <c r="AL43" s="228">
        <f t="shared" si="24"/>
        <v>0</v>
      </c>
      <c r="AM43" s="229">
        <f t="shared" si="25"/>
        <v>0</v>
      </c>
      <c r="AN43" s="244"/>
      <c r="AO43" s="228"/>
      <c r="AP43" s="228"/>
      <c r="AQ43" s="229">
        <f t="shared" si="5"/>
        <v>0</v>
      </c>
      <c r="AR43" s="244"/>
      <c r="AT43" s="117">
        <v>2255</v>
      </c>
      <c r="AU43" s="117" t="s">
        <v>912</v>
      </c>
      <c r="AW43" s="117" t="str">
        <f t="shared" si="6"/>
        <v>ED2255</v>
      </c>
      <c r="AX43" s="154">
        <v>1268</v>
      </c>
      <c r="AY43" s="151">
        <f t="shared" si="7"/>
        <v>0</v>
      </c>
      <c r="AZ43" s="151">
        <f t="shared" si="30"/>
        <v>0</v>
      </c>
      <c r="BA43">
        <f t="shared" si="31"/>
        <v>50</v>
      </c>
      <c r="BD43" s="117" t="str">
        <f t="shared" si="10"/>
        <v>ED2255</v>
      </c>
      <c r="BE43" s="154">
        <v>1617</v>
      </c>
      <c r="BF43" s="151">
        <f t="shared" si="11"/>
        <v>0</v>
      </c>
      <c r="BG43" s="151">
        <f t="shared" si="26"/>
        <v>0</v>
      </c>
      <c r="BH43">
        <f t="shared" si="27"/>
        <v>50</v>
      </c>
      <c r="BJ43" s="181"/>
      <c r="BK43" s="181"/>
      <c r="BM43" s="227">
        <f t="shared" si="14"/>
        <v>0</v>
      </c>
      <c r="BN43" s="228">
        <f t="shared" si="15"/>
        <v>0</v>
      </c>
      <c r="BO43" s="229">
        <f t="shared" si="28"/>
        <v>0</v>
      </c>
      <c r="BR43">
        <f t="shared" si="29"/>
        <v>0</v>
      </c>
      <c r="BS43"/>
      <c r="BT43" s="159"/>
    </row>
    <row r="44" spans="1:72" x14ac:dyDescent="0.2">
      <c r="A44" s="117">
        <v>2302</v>
      </c>
      <c r="B44" s="126" t="s">
        <v>557</v>
      </c>
      <c r="C44" s="126" t="s">
        <v>368</v>
      </c>
      <c r="D44" s="129">
        <v>0</v>
      </c>
      <c r="E44" s="175">
        <v>0</v>
      </c>
      <c r="F44" s="181">
        <f t="shared" si="16"/>
        <v>0</v>
      </c>
      <c r="G44" s="159"/>
      <c r="H44" s="181"/>
      <c r="I44" s="181">
        <f t="shared" si="32"/>
        <v>0</v>
      </c>
      <c r="J44" s="181">
        <f t="shared" si="33"/>
        <v>0</v>
      </c>
      <c r="L44" s="163" t="str">
        <f t="shared" si="0"/>
        <v>ok</v>
      </c>
      <c r="M44" s="137">
        <f t="shared" si="1"/>
        <v>0</v>
      </c>
      <c r="O44" s="129">
        <v>0</v>
      </c>
      <c r="Q44" s="129"/>
      <c r="S44" s="129"/>
      <c r="U44" s="129">
        <f t="shared" si="2"/>
        <v>0</v>
      </c>
      <c r="V44" s="175">
        <v>0</v>
      </c>
      <c r="W44" s="131">
        <f t="shared" si="3"/>
        <v>0</v>
      </c>
      <c r="X44" s="127">
        <f t="shared" si="4"/>
        <v>0</v>
      </c>
      <c r="Y44" s="186" t="s">
        <v>1284</v>
      </c>
      <c r="AC44" s="227">
        <f t="shared" si="19"/>
        <v>0</v>
      </c>
      <c r="AD44" s="228">
        <f t="shared" si="20"/>
        <v>0</v>
      </c>
      <c r="AE44" s="229">
        <f t="shared" si="21"/>
        <v>0</v>
      </c>
      <c r="AG44" s="227">
        <f>SUMIF('Balances 1 WP'!$G$5:$G$295,A44,'Balances 1 WP'!$M$5:$M$295)</f>
        <v>0</v>
      </c>
      <c r="AH44" s="228">
        <f>SUMIF('Balances 1 WP'!$G$5:$G$295,A44,'Balances 1 WP'!$N$5:$N$295)</f>
        <v>0</v>
      </c>
      <c r="AI44" s="229">
        <f t="shared" si="22"/>
        <v>0</v>
      </c>
      <c r="AK44" s="227">
        <f t="shared" si="23"/>
        <v>0</v>
      </c>
      <c r="AL44" s="228">
        <f t="shared" si="24"/>
        <v>0</v>
      </c>
      <c r="AM44" s="229">
        <f t="shared" si="25"/>
        <v>0</v>
      </c>
      <c r="AN44" s="244"/>
      <c r="AO44" s="228"/>
      <c r="AP44" s="228"/>
      <c r="AQ44" s="229">
        <f t="shared" si="5"/>
        <v>0</v>
      </c>
      <c r="AR44" s="244"/>
      <c r="AT44" s="117">
        <v>2302</v>
      </c>
      <c r="AU44" s="117" t="s">
        <v>1077</v>
      </c>
      <c r="AW44" s="117" t="str">
        <f t="shared" si="6"/>
        <v>ED2302</v>
      </c>
      <c r="AX44" s="154">
        <v>1268</v>
      </c>
      <c r="AY44" s="151">
        <f t="shared" si="7"/>
        <v>0</v>
      </c>
      <c r="AZ44" s="151">
        <f t="shared" si="30"/>
        <v>0</v>
      </c>
      <c r="BA44">
        <f t="shared" si="31"/>
        <v>50</v>
      </c>
      <c r="BD44" s="117" t="str">
        <f t="shared" si="10"/>
        <v>ED2302</v>
      </c>
      <c r="BE44" s="154">
        <v>1617</v>
      </c>
      <c r="BF44" s="151">
        <f t="shared" si="11"/>
        <v>0</v>
      </c>
      <c r="BG44" s="151">
        <f t="shared" si="26"/>
        <v>0</v>
      </c>
      <c r="BH44">
        <f t="shared" si="27"/>
        <v>50</v>
      </c>
      <c r="BJ44" s="181"/>
      <c r="BK44" s="181"/>
      <c r="BM44" s="227">
        <f t="shared" si="14"/>
        <v>0</v>
      </c>
      <c r="BN44" s="228">
        <f t="shared" si="15"/>
        <v>0</v>
      </c>
      <c r="BO44" s="229">
        <f t="shared" si="28"/>
        <v>0</v>
      </c>
      <c r="BR44">
        <f t="shared" si="29"/>
        <v>0</v>
      </c>
      <c r="BS44"/>
      <c r="BT44" s="159"/>
    </row>
    <row r="45" spans="1:72" x14ac:dyDescent="0.2">
      <c r="A45" s="117">
        <v>2303</v>
      </c>
      <c r="B45" s="126" t="s">
        <v>464</v>
      </c>
      <c r="C45" s="126" t="s">
        <v>369</v>
      </c>
      <c r="D45" s="129">
        <v>0</v>
      </c>
      <c r="E45" s="175">
        <v>0</v>
      </c>
      <c r="F45" s="181">
        <f t="shared" si="16"/>
        <v>0</v>
      </c>
      <c r="G45" s="159"/>
      <c r="H45" s="181"/>
      <c r="I45" s="181">
        <f t="shared" si="32"/>
        <v>0</v>
      </c>
      <c r="J45" s="181">
        <f t="shared" si="33"/>
        <v>0</v>
      </c>
      <c r="L45" s="163" t="str">
        <f t="shared" si="0"/>
        <v>ok</v>
      </c>
      <c r="M45" s="137">
        <f t="shared" si="1"/>
        <v>0</v>
      </c>
      <c r="O45" s="129">
        <v>0</v>
      </c>
      <c r="Q45" s="129"/>
      <c r="S45" s="129"/>
      <c r="U45" s="129">
        <f t="shared" si="2"/>
        <v>0</v>
      </c>
      <c r="V45" s="175">
        <v>0</v>
      </c>
      <c r="W45" s="131">
        <f t="shared" si="3"/>
        <v>0</v>
      </c>
      <c r="X45" s="127">
        <f t="shared" si="4"/>
        <v>0</v>
      </c>
      <c r="Y45" s="186" t="s">
        <v>1257</v>
      </c>
      <c r="AC45" s="227">
        <f t="shared" si="19"/>
        <v>0</v>
      </c>
      <c r="AD45" s="228">
        <f t="shared" si="20"/>
        <v>0</v>
      </c>
      <c r="AE45" s="229">
        <f t="shared" si="21"/>
        <v>0</v>
      </c>
      <c r="AG45" s="227">
        <f>SUMIF('Balances 1 WP'!$G$5:$G$295,A45,'Balances 1 WP'!$M$5:$M$295)</f>
        <v>0</v>
      </c>
      <c r="AH45" s="228">
        <f>SUMIF('Balances 1 WP'!$G$5:$G$295,A45,'Balances 1 WP'!$N$5:$N$295)</f>
        <v>0</v>
      </c>
      <c r="AI45" s="229">
        <f t="shared" si="22"/>
        <v>0</v>
      </c>
      <c r="AK45" s="227">
        <f t="shared" si="23"/>
        <v>0</v>
      </c>
      <c r="AL45" s="228">
        <f t="shared" si="24"/>
        <v>0</v>
      </c>
      <c r="AM45" s="229">
        <f t="shared" si="25"/>
        <v>0</v>
      </c>
      <c r="AN45" s="244"/>
      <c r="AO45" s="228"/>
      <c r="AP45" s="228"/>
      <c r="AQ45" s="229">
        <f t="shared" si="5"/>
        <v>0</v>
      </c>
      <c r="AR45" s="244"/>
      <c r="AT45" s="117">
        <v>2303</v>
      </c>
      <c r="AU45" s="117" t="s">
        <v>1078</v>
      </c>
      <c r="AW45" s="117" t="str">
        <f t="shared" si="6"/>
        <v>ED2303</v>
      </c>
      <c r="AX45" s="154">
        <v>1268</v>
      </c>
      <c r="AY45" s="151">
        <f t="shared" si="7"/>
        <v>0</v>
      </c>
      <c r="AZ45" s="151">
        <f t="shared" si="30"/>
        <v>0</v>
      </c>
      <c r="BA45">
        <f t="shared" si="31"/>
        <v>50</v>
      </c>
      <c r="BD45" s="117" t="str">
        <f t="shared" si="10"/>
        <v>ED2303</v>
      </c>
      <c r="BE45" s="154">
        <v>1617</v>
      </c>
      <c r="BF45" s="151">
        <f t="shared" si="11"/>
        <v>0</v>
      </c>
      <c r="BG45" s="151">
        <f t="shared" si="26"/>
        <v>0</v>
      </c>
      <c r="BH45">
        <f t="shared" si="27"/>
        <v>50</v>
      </c>
      <c r="BJ45" s="181"/>
      <c r="BK45" s="181"/>
      <c r="BM45" s="227">
        <f t="shared" si="14"/>
        <v>0</v>
      </c>
      <c r="BN45" s="228">
        <f t="shared" si="15"/>
        <v>0</v>
      </c>
      <c r="BO45" s="229">
        <f t="shared" si="28"/>
        <v>0</v>
      </c>
      <c r="BR45">
        <f t="shared" si="29"/>
        <v>0</v>
      </c>
      <c r="BS45"/>
      <c r="BT45" s="159"/>
    </row>
    <row r="46" spans="1:72" x14ac:dyDescent="0.2">
      <c r="A46" s="117">
        <v>2304</v>
      </c>
      <c r="B46" s="126" t="s">
        <v>513</v>
      </c>
      <c r="C46" s="126" t="s">
        <v>607</v>
      </c>
      <c r="D46" s="129">
        <v>0</v>
      </c>
      <c r="E46" s="175">
        <v>0</v>
      </c>
      <c r="F46" s="181">
        <f t="shared" si="16"/>
        <v>0</v>
      </c>
      <c r="G46" s="159"/>
      <c r="H46" s="181"/>
      <c r="I46" s="181">
        <f t="shared" si="32"/>
        <v>0</v>
      </c>
      <c r="J46" s="181">
        <f t="shared" si="33"/>
        <v>0</v>
      </c>
      <c r="L46" s="163" t="str">
        <f t="shared" si="0"/>
        <v>ok</v>
      </c>
      <c r="M46" s="137">
        <f t="shared" si="1"/>
        <v>0</v>
      </c>
      <c r="O46" s="129">
        <v>0</v>
      </c>
      <c r="Q46" s="129"/>
      <c r="S46" s="129"/>
      <c r="U46" s="129">
        <f t="shared" si="2"/>
        <v>0</v>
      </c>
      <c r="V46" s="175">
        <v>0</v>
      </c>
      <c r="W46" s="131">
        <f t="shared" si="3"/>
        <v>0</v>
      </c>
      <c r="X46" s="127">
        <f t="shared" si="4"/>
        <v>0</v>
      </c>
      <c r="Y46" s="186" t="s">
        <v>1257</v>
      </c>
      <c r="AC46" s="227">
        <f t="shared" si="19"/>
        <v>0</v>
      </c>
      <c r="AD46" s="228">
        <f t="shared" si="20"/>
        <v>0</v>
      </c>
      <c r="AE46" s="229">
        <f t="shared" si="21"/>
        <v>0</v>
      </c>
      <c r="AG46" s="227">
        <f>SUMIF('Balances 1 WP'!$G$5:$G$295,A46,'Balances 1 WP'!$M$5:$M$295)</f>
        <v>0</v>
      </c>
      <c r="AH46" s="228">
        <f>SUMIF('Balances 1 WP'!$G$5:$G$295,A46,'Balances 1 WP'!$N$5:$N$295)</f>
        <v>0</v>
      </c>
      <c r="AI46" s="229">
        <f t="shared" si="22"/>
        <v>0</v>
      </c>
      <c r="AK46" s="227">
        <f t="shared" si="23"/>
        <v>0</v>
      </c>
      <c r="AL46" s="228">
        <f t="shared" si="24"/>
        <v>0</v>
      </c>
      <c r="AM46" s="229">
        <f t="shared" si="25"/>
        <v>0</v>
      </c>
      <c r="AN46" s="244"/>
      <c r="AO46" s="228"/>
      <c r="AP46" s="228"/>
      <c r="AQ46" s="229">
        <f t="shared" si="5"/>
        <v>0</v>
      </c>
      <c r="AR46" s="244"/>
      <c r="AT46" s="117">
        <v>2304</v>
      </c>
      <c r="AU46" s="117" t="s">
        <v>863</v>
      </c>
      <c r="AW46" s="117" t="str">
        <f t="shared" si="6"/>
        <v>ED2304</v>
      </c>
      <c r="AX46" s="154">
        <v>1268</v>
      </c>
      <c r="AY46" s="151">
        <f t="shared" si="7"/>
        <v>0</v>
      </c>
      <c r="AZ46" s="151">
        <f t="shared" si="30"/>
        <v>0</v>
      </c>
      <c r="BA46">
        <f t="shared" si="31"/>
        <v>50</v>
      </c>
      <c r="BD46" s="117" t="str">
        <f t="shared" si="10"/>
        <v>ED2304</v>
      </c>
      <c r="BE46" s="154">
        <v>1617</v>
      </c>
      <c r="BF46" s="151">
        <f t="shared" si="11"/>
        <v>0</v>
      </c>
      <c r="BG46" s="151">
        <f t="shared" si="26"/>
        <v>0</v>
      </c>
      <c r="BH46">
        <f t="shared" si="27"/>
        <v>50</v>
      </c>
      <c r="BJ46" s="181"/>
      <c r="BK46" s="181"/>
      <c r="BM46" s="227">
        <f t="shared" si="14"/>
        <v>0</v>
      </c>
      <c r="BN46" s="228">
        <f t="shared" si="15"/>
        <v>0</v>
      </c>
      <c r="BO46" s="229">
        <f t="shared" si="28"/>
        <v>0</v>
      </c>
      <c r="BR46">
        <f t="shared" si="29"/>
        <v>0</v>
      </c>
      <c r="BS46"/>
      <c r="BT46" s="159"/>
    </row>
    <row r="47" spans="1:72" x14ac:dyDescent="0.2">
      <c r="A47" s="117">
        <v>2352</v>
      </c>
      <c r="B47" s="126" t="s">
        <v>558</v>
      </c>
      <c r="C47" s="126" t="s">
        <v>370</v>
      </c>
      <c r="D47" s="129">
        <v>-8747</v>
      </c>
      <c r="E47" s="175">
        <v>0</v>
      </c>
      <c r="F47" s="181">
        <f t="shared" si="16"/>
        <v>-8747</v>
      </c>
      <c r="G47" s="159"/>
      <c r="H47" s="181"/>
      <c r="I47" s="181">
        <f t="shared" si="32"/>
        <v>-8747</v>
      </c>
      <c r="J47" s="181">
        <f t="shared" si="33"/>
        <v>0</v>
      </c>
      <c r="L47" s="163" t="str">
        <f t="shared" si="0"/>
        <v>ok</v>
      </c>
      <c r="M47" s="137">
        <f t="shared" si="1"/>
        <v>0</v>
      </c>
      <c r="O47" s="129">
        <v>-8747</v>
      </c>
      <c r="Q47" s="129"/>
      <c r="S47" s="129"/>
      <c r="U47" s="129">
        <f t="shared" si="2"/>
        <v>-8747</v>
      </c>
      <c r="V47" s="175">
        <v>0</v>
      </c>
      <c r="W47" s="131">
        <f t="shared" si="3"/>
        <v>-8747</v>
      </c>
      <c r="X47" s="127">
        <f t="shared" si="4"/>
        <v>0</v>
      </c>
      <c r="Y47" s="186"/>
      <c r="AC47" s="227">
        <f t="shared" si="19"/>
        <v>-8747</v>
      </c>
      <c r="AD47" s="228">
        <f t="shared" si="20"/>
        <v>0</v>
      </c>
      <c r="AE47" s="229">
        <f t="shared" si="21"/>
        <v>-8747</v>
      </c>
      <c r="AG47" s="227">
        <f>SUMIF('Balances 1 WP'!$G$5:$G$295,A47,'Balances 1 WP'!$M$5:$M$295)</f>
        <v>-17384</v>
      </c>
      <c r="AH47" s="228">
        <f>SUMIF('Balances 1 WP'!$G$5:$G$295,A47,'Balances 1 WP'!$N$5:$N$295)</f>
        <v>0</v>
      </c>
      <c r="AI47" s="229">
        <f t="shared" si="22"/>
        <v>-17384</v>
      </c>
      <c r="AK47" s="227">
        <f t="shared" si="23"/>
        <v>-8637</v>
      </c>
      <c r="AL47" s="228">
        <f t="shared" si="24"/>
        <v>0</v>
      </c>
      <c r="AM47" s="229">
        <f t="shared" si="25"/>
        <v>-8637</v>
      </c>
      <c r="AN47" s="244"/>
      <c r="AO47" s="228"/>
      <c r="AP47" s="228"/>
      <c r="AQ47" s="229">
        <f t="shared" si="5"/>
        <v>0</v>
      </c>
      <c r="AR47" s="244"/>
      <c r="AT47" s="117">
        <v>2352</v>
      </c>
      <c r="AU47" s="117" t="s">
        <v>913</v>
      </c>
      <c r="AW47" s="117" t="str">
        <f t="shared" si="6"/>
        <v>ED2352</v>
      </c>
      <c r="AX47" s="154">
        <v>1268</v>
      </c>
      <c r="AY47" s="151">
        <f t="shared" si="7"/>
        <v>-8637</v>
      </c>
      <c r="AZ47" s="151">
        <f t="shared" si="30"/>
        <v>8637</v>
      </c>
      <c r="BA47">
        <f t="shared" si="31"/>
        <v>50</v>
      </c>
      <c r="BD47" s="117" t="str">
        <f t="shared" si="10"/>
        <v>ED2352</v>
      </c>
      <c r="BE47" s="154">
        <v>1617</v>
      </c>
      <c r="BF47" s="151">
        <f t="shared" si="11"/>
        <v>0</v>
      </c>
      <c r="BG47" s="151">
        <f t="shared" si="26"/>
        <v>0</v>
      </c>
      <c r="BH47">
        <f t="shared" si="27"/>
        <v>50</v>
      </c>
      <c r="BJ47" s="181"/>
      <c r="BK47" s="181"/>
      <c r="BM47" s="227">
        <f t="shared" si="14"/>
        <v>-17384</v>
      </c>
      <c r="BN47" s="228">
        <f t="shared" si="15"/>
        <v>0</v>
      </c>
      <c r="BO47" s="229">
        <f t="shared" si="28"/>
        <v>-17384</v>
      </c>
      <c r="BR47">
        <f t="shared" si="29"/>
        <v>0</v>
      </c>
      <c r="BS47"/>
      <c r="BT47" s="159"/>
    </row>
    <row r="48" spans="1:72" ht="15" customHeight="1" x14ac:dyDescent="0.2">
      <c r="A48" s="117">
        <v>2353</v>
      </c>
      <c r="B48" s="126" t="s">
        <v>514</v>
      </c>
      <c r="C48" s="126" t="s">
        <v>609</v>
      </c>
      <c r="D48" s="129">
        <v>-22377</v>
      </c>
      <c r="E48" s="175">
        <v>0</v>
      </c>
      <c r="F48" s="181">
        <f t="shared" si="16"/>
        <v>-22377</v>
      </c>
      <c r="G48" s="159"/>
      <c r="H48" s="181"/>
      <c r="I48" s="181">
        <f t="shared" si="32"/>
        <v>-22377</v>
      </c>
      <c r="J48" s="181">
        <f t="shared" si="33"/>
        <v>0</v>
      </c>
      <c r="L48" s="163" t="str">
        <f t="shared" si="0"/>
        <v>ok</v>
      </c>
      <c r="M48" s="137">
        <f t="shared" si="1"/>
        <v>0</v>
      </c>
      <c r="O48" s="129">
        <v>-22377</v>
      </c>
      <c r="Q48" s="129"/>
      <c r="S48" s="129"/>
      <c r="U48" s="129">
        <f t="shared" si="2"/>
        <v>-22377</v>
      </c>
      <c r="V48" s="175">
        <v>0</v>
      </c>
      <c r="W48" s="131">
        <f t="shared" si="3"/>
        <v>-22377</v>
      </c>
      <c r="X48" s="127">
        <f t="shared" si="4"/>
        <v>0</v>
      </c>
      <c r="Y48" s="186"/>
      <c r="AC48" s="227">
        <f t="shared" si="19"/>
        <v>-22377</v>
      </c>
      <c r="AD48" s="228">
        <f t="shared" si="20"/>
        <v>0</v>
      </c>
      <c r="AE48" s="229">
        <f t="shared" si="21"/>
        <v>-22377</v>
      </c>
      <c r="AG48" s="227">
        <f>SUMIF('Balances 1 WP'!$G$5:$G$295,A48,'Balances 1 WP'!$M$5:$M$295)</f>
        <v>-21308</v>
      </c>
      <c r="AH48" s="228">
        <f>SUMIF('Balances 1 WP'!$G$5:$G$295,A48,'Balances 1 WP'!$N$5:$N$295)</f>
        <v>0</v>
      </c>
      <c r="AI48" s="229">
        <f t="shared" si="22"/>
        <v>-21308</v>
      </c>
      <c r="AK48" s="227">
        <f t="shared" si="23"/>
        <v>1069</v>
      </c>
      <c r="AL48" s="228">
        <f t="shared" si="24"/>
        <v>0</v>
      </c>
      <c r="AM48" s="229">
        <f t="shared" si="25"/>
        <v>1069</v>
      </c>
      <c r="AN48" s="244"/>
      <c r="AO48" s="228"/>
      <c r="AP48" s="228"/>
      <c r="AQ48" s="229">
        <f t="shared" si="5"/>
        <v>0</v>
      </c>
      <c r="AR48" s="244"/>
      <c r="AT48" s="117">
        <v>2353</v>
      </c>
      <c r="AU48" s="117" t="s">
        <v>864</v>
      </c>
      <c r="AW48" s="117" t="str">
        <f t="shared" si="6"/>
        <v>ED2353</v>
      </c>
      <c r="AX48" s="154">
        <v>1268</v>
      </c>
      <c r="AY48" s="151">
        <f t="shared" si="7"/>
        <v>1069</v>
      </c>
      <c r="AZ48" s="151">
        <f t="shared" si="30"/>
        <v>1069</v>
      </c>
      <c r="BA48">
        <f t="shared" si="31"/>
        <v>40</v>
      </c>
      <c r="BD48" s="117" t="str">
        <f t="shared" si="10"/>
        <v>ED2353</v>
      </c>
      <c r="BE48" s="154">
        <v>1617</v>
      </c>
      <c r="BF48" s="151">
        <f t="shared" si="11"/>
        <v>0</v>
      </c>
      <c r="BG48" s="151">
        <f t="shared" si="26"/>
        <v>0</v>
      </c>
      <c r="BH48">
        <f t="shared" si="27"/>
        <v>50</v>
      </c>
      <c r="BJ48" s="181"/>
      <c r="BK48" s="181"/>
      <c r="BM48" s="227">
        <f t="shared" si="14"/>
        <v>-21308</v>
      </c>
      <c r="BN48" s="228">
        <f t="shared" si="15"/>
        <v>0</v>
      </c>
      <c r="BO48" s="229">
        <f t="shared" si="28"/>
        <v>-21308</v>
      </c>
      <c r="BR48">
        <f t="shared" si="29"/>
        <v>0</v>
      </c>
      <c r="BS48"/>
      <c r="BT48" s="159"/>
    </row>
    <row r="49" spans="1:72" x14ac:dyDescent="0.2">
      <c r="A49" s="117">
        <v>2354</v>
      </c>
      <c r="B49" s="126" t="s">
        <v>559</v>
      </c>
      <c r="C49" s="126" t="s">
        <v>371</v>
      </c>
      <c r="D49" s="129">
        <v>-20183</v>
      </c>
      <c r="E49" s="175">
        <v>0</v>
      </c>
      <c r="F49" s="181">
        <f t="shared" si="16"/>
        <v>-20183</v>
      </c>
      <c r="G49" s="159"/>
      <c r="H49" s="181"/>
      <c r="I49" s="181">
        <f t="shared" si="32"/>
        <v>-20183</v>
      </c>
      <c r="J49" s="181">
        <f t="shared" si="33"/>
        <v>0</v>
      </c>
      <c r="L49" s="163" t="str">
        <f t="shared" si="0"/>
        <v>ok</v>
      </c>
      <c r="M49" s="137">
        <f t="shared" si="1"/>
        <v>0</v>
      </c>
      <c r="O49" s="129">
        <v>-20183</v>
      </c>
      <c r="Q49" s="129"/>
      <c r="S49" s="129"/>
      <c r="U49" s="129">
        <f t="shared" si="2"/>
        <v>-20183</v>
      </c>
      <c r="V49" s="175">
        <v>0</v>
      </c>
      <c r="W49" s="131">
        <f t="shared" si="3"/>
        <v>-20183</v>
      </c>
      <c r="X49" s="127">
        <f t="shared" si="4"/>
        <v>0</v>
      </c>
      <c r="Y49" s="186"/>
      <c r="AC49" s="227">
        <f t="shared" si="19"/>
        <v>-20183</v>
      </c>
      <c r="AD49" s="228">
        <f t="shared" si="20"/>
        <v>0</v>
      </c>
      <c r="AE49" s="229">
        <f t="shared" si="21"/>
        <v>-20183</v>
      </c>
      <c r="AG49" s="227">
        <f>SUMIF('Balances 1 WP'!$G$5:$G$295,A49,'Balances 1 WP'!$M$5:$M$295)</f>
        <v>-11634</v>
      </c>
      <c r="AH49" s="228">
        <f>SUMIF('Balances 1 WP'!$G$5:$G$295,A49,'Balances 1 WP'!$N$5:$N$295)</f>
        <v>0</v>
      </c>
      <c r="AI49" s="229">
        <f t="shared" si="22"/>
        <v>-11634</v>
      </c>
      <c r="AK49" s="227">
        <f t="shared" si="23"/>
        <v>8549</v>
      </c>
      <c r="AL49" s="228">
        <f t="shared" si="24"/>
        <v>0</v>
      </c>
      <c r="AM49" s="229">
        <f t="shared" si="25"/>
        <v>8549</v>
      </c>
      <c r="AN49" s="244"/>
      <c r="AO49" s="228"/>
      <c r="AP49" s="228"/>
      <c r="AQ49" s="229">
        <f t="shared" si="5"/>
        <v>0</v>
      </c>
      <c r="AR49" s="244"/>
      <c r="AT49" s="117">
        <v>2354</v>
      </c>
      <c r="AU49" s="117" t="s">
        <v>914</v>
      </c>
      <c r="AW49" s="117" t="str">
        <f t="shared" si="6"/>
        <v>ED2354</v>
      </c>
      <c r="AX49" s="154">
        <v>1268</v>
      </c>
      <c r="AY49" s="151">
        <f t="shared" si="7"/>
        <v>8549</v>
      </c>
      <c r="AZ49" s="151">
        <f t="shared" si="30"/>
        <v>8549</v>
      </c>
      <c r="BA49">
        <f t="shared" si="31"/>
        <v>40</v>
      </c>
      <c r="BD49" s="117" t="str">
        <f t="shared" si="10"/>
        <v>ED2354</v>
      </c>
      <c r="BE49" s="154">
        <v>1617</v>
      </c>
      <c r="BF49" s="151">
        <f t="shared" si="11"/>
        <v>0</v>
      </c>
      <c r="BG49" s="151">
        <f t="shared" si="26"/>
        <v>0</v>
      </c>
      <c r="BH49">
        <f t="shared" si="27"/>
        <v>50</v>
      </c>
      <c r="BJ49" s="181"/>
      <c r="BK49" s="181"/>
      <c r="BM49" s="227">
        <f t="shared" si="14"/>
        <v>-11634</v>
      </c>
      <c r="BN49" s="228">
        <f t="shared" si="15"/>
        <v>0</v>
      </c>
      <c r="BO49" s="229">
        <f t="shared" si="28"/>
        <v>-11634</v>
      </c>
      <c r="BR49">
        <f t="shared" si="29"/>
        <v>0</v>
      </c>
      <c r="BS49"/>
      <c r="BT49" s="159"/>
    </row>
    <row r="50" spans="1:72" x14ac:dyDescent="0.2">
      <c r="A50" s="117">
        <v>2357</v>
      </c>
      <c r="B50" s="126" t="s">
        <v>465</v>
      </c>
      <c r="C50" s="126" t="s">
        <v>372</v>
      </c>
      <c r="D50" s="129">
        <v>-4286</v>
      </c>
      <c r="E50" s="175">
        <v>0</v>
      </c>
      <c r="F50" s="181">
        <f t="shared" si="16"/>
        <v>-4286</v>
      </c>
      <c r="G50" s="159"/>
      <c r="H50" s="181"/>
      <c r="I50" s="181">
        <f t="shared" si="32"/>
        <v>-4286</v>
      </c>
      <c r="J50" s="181">
        <f t="shared" si="33"/>
        <v>0</v>
      </c>
      <c r="L50" s="163" t="str">
        <f t="shared" si="0"/>
        <v>ok</v>
      </c>
      <c r="M50" s="137">
        <f t="shared" si="1"/>
        <v>0</v>
      </c>
      <c r="O50" s="129">
        <v>-4286</v>
      </c>
      <c r="Q50" s="129"/>
      <c r="S50" s="129"/>
      <c r="U50" s="129">
        <f t="shared" si="2"/>
        <v>-4286</v>
      </c>
      <c r="V50" s="175">
        <v>0</v>
      </c>
      <c r="W50" s="131">
        <f t="shared" si="3"/>
        <v>-4286</v>
      </c>
      <c r="X50" s="127">
        <f t="shared" si="4"/>
        <v>0</v>
      </c>
      <c r="Y50" s="186"/>
      <c r="AC50" s="227">
        <f t="shared" si="19"/>
        <v>-4286</v>
      </c>
      <c r="AD50" s="228">
        <f t="shared" si="20"/>
        <v>0</v>
      </c>
      <c r="AE50" s="229">
        <f t="shared" si="21"/>
        <v>-4286</v>
      </c>
      <c r="AG50" s="227">
        <f>SUMIF('Balances 1 WP'!$G$5:$G$295,A50,'Balances 1 WP'!$M$5:$M$295)</f>
        <v>-2167</v>
      </c>
      <c r="AH50" s="228">
        <f>SUMIF('Balances 1 WP'!$G$5:$G$295,A50,'Balances 1 WP'!$N$5:$N$295)</f>
        <v>0</v>
      </c>
      <c r="AI50" s="229">
        <f t="shared" si="22"/>
        <v>-2167</v>
      </c>
      <c r="AK50" s="227">
        <f t="shared" si="23"/>
        <v>2119</v>
      </c>
      <c r="AL50" s="228">
        <f t="shared" si="24"/>
        <v>0</v>
      </c>
      <c r="AM50" s="229">
        <f t="shared" si="25"/>
        <v>2119</v>
      </c>
      <c r="AN50" s="244"/>
      <c r="AO50" s="228"/>
      <c r="AP50" s="228"/>
      <c r="AQ50" s="229">
        <f t="shared" si="5"/>
        <v>0</v>
      </c>
      <c r="AR50" s="244"/>
      <c r="AT50" s="117">
        <v>2357</v>
      </c>
      <c r="AU50" s="117" t="s">
        <v>915</v>
      </c>
      <c r="AW50" s="117" t="str">
        <f t="shared" si="6"/>
        <v>ED2357</v>
      </c>
      <c r="AX50" s="154">
        <v>1268</v>
      </c>
      <c r="AY50" s="151">
        <f t="shared" si="7"/>
        <v>2119</v>
      </c>
      <c r="AZ50" s="151">
        <f t="shared" si="30"/>
        <v>2119</v>
      </c>
      <c r="BA50">
        <f t="shared" si="31"/>
        <v>40</v>
      </c>
      <c r="BD50" s="117" t="str">
        <f t="shared" si="10"/>
        <v>ED2357</v>
      </c>
      <c r="BE50" s="154">
        <v>1617</v>
      </c>
      <c r="BF50" s="151">
        <f t="shared" si="11"/>
        <v>0</v>
      </c>
      <c r="BG50" s="151">
        <f t="shared" si="26"/>
        <v>0</v>
      </c>
      <c r="BH50">
        <f t="shared" si="27"/>
        <v>50</v>
      </c>
      <c r="BJ50" s="181"/>
      <c r="BK50" s="181"/>
      <c r="BM50" s="227">
        <f t="shared" si="14"/>
        <v>-2167</v>
      </c>
      <c r="BN50" s="228">
        <f t="shared" si="15"/>
        <v>0</v>
      </c>
      <c r="BO50" s="229">
        <f t="shared" si="28"/>
        <v>-2167</v>
      </c>
      <c r="BR50">
        <f t="shared" si="29"/>
        <v>0</v>
      </c>
      <c r="BS50"/>
      <c r="BT50" s="159"/>
    </row>
    <row r="51" spans="1:72" x14ac:dyDescent="0.2">
      <c r="A51" s="117">
        <v>2401</v>
      </c>
      <c r="B51" s="126" t="s">
        <v>560</v>
      </c>
      <c r="C51" s="126" t="s">
        <v>373</v>
      </c>
      <c r="D51" s="129">
        <v>0</v>
      </c>
      <c r="E51" s="175">
        <v>0</v>
      </c>
      <c r="F51" s="181">
        <f t="shared" si="16"/>
        <v>0</v>
      </c>
      <c r="G51" s="159"/>
      <c r="H51" s="181"/>
      <c r="I51" s="181">
        <f t="shared" si="32"/>
        <v>0</v>
      </c>
      <c r="J51" s="181">
        <f t="shared" si="33"/>
        <v>0</v>
      </c>
      <c r="L51" s="163" t="str">
        <f t="shared" si="0"/>
        <v>ok</v>
      </c>
      <c r="M51" s="137">
        <f t="shared" si="1"/>
        <v>0</v>
      </c>
      <c r="O51" s="129">
        <v>0</v>
      </c>
      <c r="Q51" s="129"/>
      <c r="S51" s="129"/>
      <c r="U51" s="129">
        <f t="shared" si="2"/>
        <v>0</v>
      </c>
      <c r="V51" s="175">
        <v>0</v>
      </c>
      <c r="W51" s="131">
        <f t="shared" si="3"/>
        <v>0</v>
      </c>
      <c r="X51" s="127">
        <f t="shared" si="4"/>
        <v>0</v>
      </c>
      <c r="Y51" s="186" t="s">
        <v>1284</v>
      </c>
      <c r="AC51" s="227">
        <f t="shared" si="19"/>
        <v>0</v>
      </c>
      <c r="AD51" s="228">
        <f t="shared" si="20"/>
        <v>0</v>
      </c>
      <c r="AE51" s="229">
        <f t="shared" si="21"/>
        <v>0</v>
      </c>
      <c r="AG51" s="227">
        <f>SUMIF('Balances 1 WP'!$G$5:$G$295,A51,'Balances 1 WP'!$M$5:$M$295)</f>
        <v>0</v>
      </c>
      <c r="AH51" s="228">
        <f>SUMIF('Balances 1 WP'!$G$5:$G$295,A51,'Balances 1 WP'!$N$5:$N$295)</f>
        <v>0</v>
      </c>
      <c r="AI51" s="229">
        <f t="shared" si="22"/>
        <v>0</v>
      </c>
      <c r="AK51" s="227">
        <f t="shared" si="23"/>
        <v>0</v>
      </c>
      <c r="AL51" s="228">
        <f t="shared" si="24"/>
        <v>0</v>
      </c>
      <c r="AM51" s="229">
        <f t="shared" si="25"/>
        <v>0</v>
      </c>
      <c r="AN51" s="244"/>
      <c r="AO51" s="228"/>
      <c r="AP51" s="228"/>
      <c r="AQ51" s="229">
        <f t="shared" si="5"/>
        <v>0</v>
      </c>
      <c r="AR51" s="244"/>
      <c r="AT51" s="117">
        <v>2401</v>
      </c>
      <c r="AU51" s="117" t="s">
        <v>1079</v>
      </c>
      <c r="AW51" s="117" t="str">
        <f t="shared" si="6"/>
        <v>ED2401</v>
      </c>
      <c r="AX51" s="154">
        <v>1268</v>
      </c>
      <c r="AY51" s="151">
        <f t="shared" si="7"/>
        <v>0</v>
      </c>
      <c r="AZ51" s="151">
        <f t="shared" ref="AZ51" si="34">IF(AY51&lt;0,AY51*-1,AY51)</f>
        <v>0</v>
      </c>
      <c r="BA51">
        <f t="shared" ref="BA51" si="35">IF(AY51&gt;0,40,50)</f>
        <v>50</v>
      </c>
      <c r="BB51"/>
      <c r="BD51" s="117" t="str">
        <f t="shared" si="10"/>
        <v>ED2401</v>
      </c>
      <c r="BE51" s="154">
        <v>1617</v>
      </c>
      <c r="BF51" s="151">
        <f t="shared" si="11"/>
        <v>0</v>
      </c>
      <c r="BG51" s="151">
        <f t="shared" si="26"/>
        <v>0</v>
      </c>
      <c r="BH51">
        <f t="shared" si="27"/>
        <v>50</v>
      </c>
      <c r="BJ51" s="181"/>
      <c r="BK51" s="181"/>
      <c r="BM51" s="227">
        <f t="shared" si="14"/>
        <v>0</v>
      </c>
      <c r="BN51" s="228">
        <f t="shared" si="15"/>
        <v>0</v>
      </c>
      <c r="BO51" s="229">
        <f t="shared" si="28"/>
        <v>0</v>
      </c>
      <c r="BR51">
        <f t="shared" si="29"/>
        <v>0</v>
      </c>
      <c r="BS51"/>
      <c r="BT51" s="159"/>
    </row>
    <row r="52" spans="1:72" x14ac:dyDescent="0.2">
      <c r="A52" s="117">
        <v>2450</v>
      </c>
      <c r="B52" s="126" t="s">
        <v>515</v>
      </c>
      <c r="C52" s="126" t="s">
        <v>374</v>
      </c>
      <c r="D52" s="129">
        <v>-22915</v>
      </c>
      <c r="E52" s="175">
        <v>0</v>
      </c>
      <c r="F52" s="181">
        <f t="shared" si="16"/>
        <v>-22915</v>
      </c>
      <c r="G52" s="159"/>
      <c r="H52" s="181"/>
      <c r="I52" s="181">
        <f t="shared" si="32"/>
        <v>-22915</v>
      </c>
      <c r="J52" s="181">
        <f t="shared" si="33"/>
        <v>0</v>
      </c>
      <c r="L52" s="163" t="str">
        <f t="shared" si="0"/>
        <v>ok</v>
      </c>
      <c r="M52" s="137">
        <f t="shared" si="1"/>
        <v>0</v>
      </c>
      <c r="O52" s="129">
        <v>-22915</v>
      </c>
      <c r="Q52" s="129"/>
      <c r="S52" s="129"/>
      <c r="U52" s="129">
        <f t="shared" si="2"/>
        <v>-22915</v>
      </c>
      <c r="V52" s="175">
        <v>0</v>
      </c>
      <c r="W52" s="131">
        <f t="shared" si="3"/>
        <v>-22915</v>
      </c>
      <c r="X52" s="127">
        <f t="shared" si="4"/>
        <v>0</v>
      </c>
      <c r="Y52" s="186"/>
      <c r="AC52" s="227">
        <f t="shared" si="19"/>
        <v>-22915</v>
      </c>
      <c r="AD52" s="228">
        <f t="shared" si="20"/>
        <v>0</v>
      </c>
      <c r="AE52" s="229">
        <f t="shared" si="21"/>
        <v>-22915</v>
      </c>
      <c r="AG52" s="227">
        <f>SUMIF('Balances 1 WP'!$G$5:$G$295,A52,'Balances 1 WP'!$M$5:$M$295)</f>
        <v>-18455</v>
      </c>
      <c r="AH52" s="228">
        <f>SUMIF('Balances 1 WP'!$G$5:$G$295,A52,'Balances 1 WP'!$N$5:$N$295)</f>
        <v>0</v>
      </c>
      <c r="AI52" s="229">
        <f t="shared" si="22"/>
        <v>-18455</v>
      </c>
      <c r="AK52" s="227">
        <f t="shared" si="23"/>
        <v>4460</v>
      </c>
      <c r="AL52" s="228">
        <f t="shared" si="24"/>
        <v>0</v>
      </c>
      <c r="AM52" s="229">
        <f t="shared" si="25"/>
        <v>4460</v>
      </c>
      <c r="AN52" s="244"/>
      <c r="AO52" s="228"/>
      <c r="AP52" s="228"/>
      <c r="AQ52" s="229">
        <f t="shared" si="5"/>
        <v>0</v>
      </c>
      <c r="AR52" s="244"/>
      <c r="AT52" s="117">
        <v>2450</v>
      </c>
      <c r="AU52" s="117" t="s">
        <v>1080</v>
      </c>
      <c r="AW52" s="117" t="str">
        <f t="shared" si="6"/>
        <v>ED2450</v>
      </c>
      <c r="AX52" s="154">
        <v>1268</v>
      </c>
      <c r="AY52" s="151">
        <f t="shared" si="7"/>
        <v>4460</v>
      </c>
      <c r="AZ52" s="151">
        <f t="shared" ref="AZ52:AZ115" si="36">IF(AY52&lt;0,AY52*-1,AY52)</f>
        <v>4460</v>
      </c>
      <c r="BA52">
        <f t="shared" ref="BA52:BA115" si="37">IF(AY52&gt;0,40,50)</f>
        <v>40</v>
      </c>
      <c r="BD52" s="117" t="str">
        <f t="shared" si="10"/>
        <v>ED2450</v>
      </c>
      <c r="BE52" s="154">
        <v>1617</v>
      </c>
      <c r="BF52" s="151">
        <f t="shared" si="11"/>
        <v>0</v>
      </c>
      <c r="BG52" s="151">
        <f t="shared" si="26"/>
        <v>0</v>
      </c>
      <c r="BH52">
        <f t="shared" si="27"/>
        <v>50</v>
      </c>
      <c r="BJ52" s="181"/>
      <c r="BK52" s="181"/>
      <c r="BM52" s="227">
        <f t="shared" si="14"/>
        <v>-18455</v>
      </c>
      <c r="BN52" s="228">
        <f t="shared" si="15"/>
        <v>0</v>
      </c>
      <c r="BO52" s="229">
        <f t="shared" si="28"/>
        <v>-18455</v>
      </c>
      <c r="BR52">
        <f t="shared" si="29"/>
        <v>0</v>
      </c>
      <c r="BS52"/>
      <c r="BT52" s="159"/>
    </row>
    <row r="53" spans="1:72" x14ac:dyDescent="0.2">
      <c r="A53" s="117">
        <v>2452</v>
      </c>
      <c r="B53" s="126" t="s">
        <v>561</v>
      </c>
      <c r="C53" s="126" t="s">
        <v>375</v>
      </c>
      <c r="D53" s="129">
        <v>0</v>
      </c>
      <c r="E53" s="175">
        <v>0</v>
      </c>
      <c r="F53" s="181">
        <f t="shared" si="16"/>
        <v>0</v>
      </c>
      <c r="G53" s="159"/>
      <c r="H53" s="181"/>
      <c r="I53" s="181">
        <f t="shared" si="32"/>
        <v>0</v>
      </c>
      <c r="J53" s="181">
        <f t="shared" si="33"/>
        <v>0</v>
      </c>
      <c r="L53" s="163" t="str">
        <f t="shared" si="0"/>
        <v>ok</v>
      </c>
      <c r="M53" s="137">
        <f t="shared" si="1"/>
        <v>0</v>
      </c>
      <c r="O53" s="129">
        <v>0</v>
      </c>
      <c r="Q53" s="129"/>
      <c r="S53" s="129"/>
      <c r="U53" s="129">
        <f t="shared" si="2"/>
        <v>0</v>
      </c>
      <c r="V53" s="175">
        <v>0</v>
      </c>
      <c r="W53" s="131">
        <f t="shared" si="3"/>
        <v>0</v>
      </c>
      <c r="X53" s="127">
        <f t="shared" si="4"/>
        <v>0</v>
      </c>
      <c r="Y53" s="186" t="s">
        <v>1258</v>
      </c>
      <c r="AC53" s="227">
        <f t="shared" si="19"/>
        <v>0</v>
      </c>
      <c r="AD53" s="228">
        <f t="shared" si="20"/>
        <v>0</v>
      </c>
      <c r="AE53" s="229">
        <f t="shared" si="21"/>
        <v>0</v>
      </c>
      <c r="AG53" s="227">
        <f>SUMIF('Balances 1 WP'!$G$5:$G$295,A53,'Balances 1 WP'!$M$5:$M$295)</f>
        <v>0</v>
      </c>
      <c r="AH53" s="228">
        <f>SUMIF('Balances 1 WP'!$G$5:$G$295,A53,'Balances 1 WP'!$N$5:$N$295)</f>
        <v>0</v>
      </c>
      <c r="AI53" s="229">
        <f t="shared" si="22"/>
        <v>0</v>
      </c>
      <c r="AK53" s="227">
        <f t="shared" si="23"/>
        <v>0</v>
      </c>
      <c r="AL53" s="228">
        <f t="shared" si="24"/>
        <v>0</v>
      </c>
      <c r="AM53" s="229">
        <f t="shared" si="25"/>
        <v>0</v>
      </c>
      <c r="AN53" s="244"/>
      <c r="AO53" s="228"/>
      <c r="AP53" s="228"/>
      <c r="AQ53" s="229">
        <f t="shared" ref="AQ53:AQ116" si="38">SUM(AO53:AP53)</f>
        <v>0</v>
      </c>
      <c r="AR53" s="244"/>
      <c r="AT53" s="117">
        <v>2452</v>
      </c>
      <c r="AU53" s="117" t="s">
        <v>1081</v>
      </c>
      <c r="AW53" s="117" t="str">
        <f t="shared" si="6"/>
        <v>ED2452</v>
      </c>
      <c r="AX53" s="154">
        <v>1268</v>
      </c>
      <c r="AY53" s="151">
        <f t="shared" si="7"/>
        <v>0</v>
      </c>
      <c r="AZ53" s="151">
        <f t="shared" si="36"/>
        <v>0</v>
      </c>
      <c r="BA53">
        <f t="shared" si="37"/>
        <v>50</v>
      </c>
      <c r="BD53" s="117" t="str">
        <f t="shared" si="10"/>
        <v>ED2452</v>
      </c>
      <c r="BE53" s="154">
        <v>1617</v>
      </c>
      <c r="BF53" s="151">
        <f t="shared" si="11"/>
        <v>0</v>
      </c>
      <c r="BG53" s="151">
        <f t="shared" si="26"/>
        <v>0</v>
      </c>
      <c r="BH53">
        <f t="shared" si="27"/>
        <v>50</v>
      </c>
      <c r="BJ53" s="181"/>
      <c r="BK53" s="181"/>
      <c r="BM53" s="227">
        <f t="shared" si="14"/>
        <v>0</v>
      </c>
      <c r="BN53" s="228">
        <f t="shared" si="15"/>
        <v>0</v>
      </c>
      <c r="BO53" s="229">
        <f t="shared" si="28"/>
        <v>0</v>
      </c>
      <c r="BR53">
        <f t="shared" si="29"/>
        <v>0</v>
      </c>
      <c r="BS53"/>
      <c r="BT53" s="159"/>
    </row>
    <row r="54" spans="1:72" ht="15" customHeight="1" x14ac:dyDescent="0.2">
      <c r="A54" s="117">
        <v>2455</v>
      </c>
      <c r="B54" s="126" t="s">
        <v>516</v>
      </c>
      <c r="C54" s="126" t="s">
        <v>376</v>
      </c>
      <c r="D54" s="129">
        <v>0</v>
      </c>
      <c r="E54" s="175">
        <v>0</v>
      </c>
      <c r="F54" s="181">
        <f t="shared" si="16"/>
        <v>0</v>
      </c>
      <c r="G54" s="159"/>
      <c r="H54" s="181"/>
      <c r="I54" s="181">
        <f t="shared" si="32"/>
        <v>0</v>
      </c>
      <c r="J54" s="181">
        <f t="shared" si="33"/>
        <v>0</v>
      </c>
      <c r="L54" s="163" t="str">
        <f t="shared" si="0"/>
        <v>ok</v>
      </c>
      <c r="M54" s="137">
        <f t="shared" si="1"/>
        <v>0</v>
      </c>
      <c r="O54" s="129">
        <v>0</v>
      </c>
      <c r="Q54" s="129"/>
      <c r="S54" s="129"/>
      <c r="U54" s="129">
        <f t="shared" si="2"/>
        <v>0</v>
      </c>
      <c r="V54" s="175">
        <v>0</v>
      </c>
      <c r="W54" s="131">
        <f t="shared" si="3"/>
        <v>0</v>
      </c>
      <c r="X54" s="127">
        <f t="shared" si="4"/>
        <v>0</v>
      </c>
      <c r="Y54" s="186" t="s">
        <v>1284</v>
      </c>
      <c r="AC54" s="227">
        <f t="shared" si="19"/>
        <v>0</v>
      </c>
      <c r="AD54" s="228">
        <f t="shared" si="20"/>
        <v>0</v>
      </c>
      <c r="AE54" s="229">
        <f t="shared" si="21"/>
        <v>0</v>
      </c>
      <c r="AG54" s="227">
        <f>SUMIF('Balances 1 WP'!$G$5:$G$295,A54,'Balances 1 WP'!$M$5:$M$295)</f>
        <v>0</v>
      </c>
      <c r="AH54" s="228">
        <f>SUMIF('Balances 1 WP'!$G$5:$G$295,A54,'Balances 1 WP'!$N$5:$N$295)</f>
        <v>0</v>
      </c>
      <c r="AI54" s="229">
        <f t="shared" si="22"/>
        <v>0</v>
      </c>
      <c r="AK54" s="227">
        <f t="shared" si="23"/>
        <v>0</v>
      </c>
      <c r="AL54" s="228">
        <f t="shared" si="24"/>
        <v>0</v>
      </c>
      <c r="AM54" s="229">
        <f t="shared" si="25"/>
        <v>0</v>
      </c>
      <c r="AN54" s="244"/>
      <c r="AO54" s="228"/>
      <c r="AP54" s="228"/>
      <c r="AQ54" s="229">
        <f t="shared" si="38"/>
        <v>0</v>
      </c>
      <c r="AR54" s="244"/>
      <c r="AT54" s="117">
        <v>2455</v>
      </c>
      <c r="AU54" s="117" t="s">
        <v>916</v>
      </c>
      <c r="AW54" s="117" t="str">
        <f t="shared" si="6"/>
        <v>ED2455</v>
      </c>
      <c r="AX54" s="154">
        <v>1268</v>
      </c>
      <c r="AY54" s="151">
        <f t="shared" si="7"/>
        <v>0</v>
      </c>
      <c r="AZ54" s="151">
        <f t="shared" si="36"/>
        <v>0</v>
      </c>
      <c r="BA54">
        <f t="shared" si="37"/>
        <v>50</v>
      </c>
      <c r="BD54" s="117" t="str">
        <f t="shared" si="10"/>
        <v>ED2455</v>
      </c>
      <c r="BE54" s="154">
        <v>1617</v>
      </c>
      <c r="BF54" s="151">
        <f t="shared" si="11"/>
        <v>0</v>
      </c>
      <c r="BG54" s="151">
        <f t="shared" si="26"/>
        <v>0</v>
      </c>
      <c r="BH54">
        <f t="shared" si="27"/>
        <v>50</v>
      </c>
      <c r="BJ54" s="181"/>
      <c r="BK54" s="181"/>
      <c r="BM54" s="227">
        <f t="shared" si="14"/>
        <v>0</v>
      </c>
      <c r="BN54" s="228">
        <f t="shared" si="15"/>
        <v>0</v>
      </c>
      <c r="BO54" s="229">
        <f t="shared" si="28"/>
        <v>0</v>
      </c>
      <c r="BR54">
        <f t="shared" si="29"/>
        <v>0</v>
      </c>
      <c r="BS54"/>
      <c r="BT54" s="159"/>
    </row>
    <row r="55" spans="1:72" x14ac:dyDescent="0.2">
      <c r="A55" s="117">
        <v>2456</v>
      </c>
      <c r="B55" s="126" t="s">
        <v>223</v>
      </c>
      <c r="C55" s="126" t="s">
        <v>377</v>
      </c>
      <c r="D55" s="129">
        <v>-4812</v>
      </c>
      <c r="E55" s="175">
        <v>0</v>
      </c>
      <c r="F55" s="181">
        <f t="shared" si="16"/>
        <v>-4812</v>
      </c>
      <c r="G55" s="159"/>
      <c r="H55" s="181"/>
      <c r="I55" s="181">
        <f t="shared" si="32"/>
        <v>-4812</v>
      </c>
      <c r="J55" s="181">
        <f t="shared" si="33"/>
        <v>0</v>
      </c>
      <c r="L55" s="163" t="str">
        <f t="shared" si="0"/>
        <v>ok</v>
      </c>
      <c r="M55" s="137">
        <f t="shared" si="1"/>
        <v>0</v>
      </c>
      <c r="O55" s="129">
        <v>-4812</v>
      </c>
      <c r="Q55" s="129"/>
      <c r="S55" s="129"/>
      <c r="U55" s="129">
        <f t="shared" si="2"/>
        <v>-4812</v>
      </c>
      <c r="V55" s="175">
        <v>0</v>
      </c>
      <c r="W55" s="131">
        <f t="shared" si="3"/>
        <v>-4812</v>
      </c>
      <c r="X55" s="127">
        <f t="shared" si="4"/>
        <v>0</v>
      </c>
      <c r="Y55" s="186"/>
      <c r="AC55" s="227">
        <f t="shared" si="19"/>
        <v>-4812</v>
      </c>
      <c r="AD55" s="228">
        <f t="shared" si="20"/>
        <v>0</v>
      </c>
      <c r="AE55" s="229">
        <f t="shared" si="21"/>
        <v>-4812</v>
      </c>
      <c r="AG55" s="227">
        <f>SUMIF('Balances 1 WP'!$G$5:$G$295,A55,'Balances 1 WP'!$M$5:$M$295)</f>
        <v>-9524</v>
      </c>
      <c r="AH55" s="228">
        <f>SUMIF('Balances 1 WP'!$G$5:$G$295,A55,'Balances 1 WP'!$N$5:$N$295)</f>
        <v>0</v>
      </c>
      <c r="AI55" s="229">
        <f t="shared" si="22"/>
        <v>-9524</v>
      </c>
      <c r="AK55" s="227">
        <f t="shared" si="23"/>
        <v>-4712</v>
      </c>
      <c r="AL55" s="228">
        <f t="shared" si="24"/>
        <v>0</v>
      </c>
      <c r="AM55" s="229">
        <f t="shared" si="25"/>
        <v>-4712</v>
      </c>
      <c r="AN55" s="244"/>
      <c r="AO55" s="228"/>
      <c r="AP55" s="228"/>
      <c r="AQ55" s="229">
        <f t="shared" si="38"/>
        <v>0</v>
      </c>
      <c r="AR55" s="244"/>
      <c r="AT55" s="117">
        <v>2456</v>
      </c>
      <c r="AU55" s="117" t="s">
        <v>917</v>
      </c>
      <c r="AW55" s="117" t="str">
        <f t="shared" si="6"/>
        <v>ED2456</v>
      </c>
      <c r="AX55" s="154">
        <v>1268</v>
      </c>
      <c r="AY55" s="151">
        <f t="shared" si="7"/>
        <v>-4712</v>
      </c>
      <c r="AZ55" s="151">
        <f t="shared" si="36"/>
        <v>4712</v>
      </c>
      <c r="BA55">
        <f t="shared" si="37"/>
        <v>50</v>
      </c>
      <c r="BD55" s="117" t="str">
        <f t="shared" si="10"/>
        <v>ED2456</v>
      </c>
      <c r="BE55" s="154">
        <v>1617</v>
      </c>
      <c r="BF55" s="151">
        <f t="shared" si="11"/>
        <v>0</v>
      </c>
      <c r="BG55" s="151">
        <f t="shared" si="26"/>
        <v>0</v>
      </c>
      <c r="BH55">
        <f t="shared" si="27"/>
        <v>50</v>
      </c>
      <c r="BJ55" s="181"/>
      <c r="BK55" s="181"/>
      <c r="BM55" s="227">
        <f t="shared" si="14"/>
        <v>-9524</v>
      </c>
      <c r="BN55" s="228">
        <f t="shared" si="15"/>
        <v>0</v>
      </c>
      <c r="BO55" s="229">
        <f t="shared" si="28"/>
        <v>-9524</v>
      </c>
      <c r="BR55">
        <f t="shared" si="29"/>
        <v>0</v>
      </c>
      <c r="BS55"/>
      <c r="BT55" s="159"/>
    </row>
    <row r="56" spans="1:72" x14ac:dyDescent="0.2">
      <c r="A56" s="117">
        <v>2459</v>
      </c>
      <c r="B56" s="126" t="s">
        <v>290</v>
      </c>
      <c r="C56" s="126" t="s">
        <v>378</v>
      </c>
      <c r="D56" s="129">
        <v>0</v>
      </c>
      <c r="E56" s="175">
        <v>0</v>
      </c>
      <c r="F56" s="181">
        <f t="shared" si="16"/>
        <v>0</v>
      </c>
      <c r="G56" s="159"/>
      <c r="H56" s="181"/>
      <c r="I56" s="181">
        <f t="shared" si="32"/>
        <v>0</v>
      </c>
      <c r="J56" s="181">
        <f t="shared" si="33"/>
        <v>0</v>
      </c>
      <c r="L56" s="163" t="str">
        <f t="shared" si="0"/>
        <v>ok</v>
      </c>
      <c r="M56" s="137">
        <f t="shared" si="1"/>
        <v>0</v>
      </c>
      <c r="O56" s="129">
        <v>0</v>
      </c>
      <c r="Q56" s="129"/>
      <c r="S56" s="129"/>
      <c r="U56" s="129">
        <f t="shared" si="2"/>
        <v>0</v>
      </c>
      <c r="V56" s="175">
        <v>0</v>
      </c>
      <c r="W56" s="131">
        <f t="shared" si="3"/>
        <v>0</v>
      </c>
      <c r="X56" s="127">
        <f t="shared" si="4"/>
        <v>0</v>
      </c>
      <c r="Y56" s="186" t="s">
        <v>1310</v>
      </c>
      <c r="AC56" s="227">
        <f t="shared" si="19"/>
        <v>0</v>
      </c>
      <c r="AD56" s="228">
        <f t="shared" si="20"/>
        <v>0</v>
      </c>
      <c r="AE56" s="229">
        <f t="shared" si="21"/>
        <v>0</v>
      </c>
      <c r="AG56" s="227">
        <f>SUMIF('Balances 1 WP'!$G$5:$G$295,A56,'Balances 1 WP'!$M$5:$M$295)</f>
        <v>0</v>
      </c>
      <c r="AH56" s="228">
        <f>SUMIF('Balances 1 WP'!$G$5:$G$295,A56,'Balances 1 WP'!$N$5:$N$295)</f>
        <v>0</v>
      </c>
      <c r="AI56" s="229">
        <f t="shared" si="22"/>
        <v>0</v>
      </c>
      <c r="AK56" s="227">
        <f t="shared" si="23"/>
        <v>0</v>
      </c>
      <c r="AL56" s="228">
        <f t="shared" si="24"/>
        <v>0</v>
      </c>
      <c r="AM56" s="229">
        <f t="shared" si="25"/>
        <v>0</v>
      </c>
      <c r="AN56" s="244"/>
      <c r="AO56" s="228"/>
      <c r="AP56" s="228"/>
      <c r="AQ56" s="229">
        <f t="shared" si="38"/>
        <v>0</v>
      </c>
      <c r="AR56" s="244"/>
      <c r="AT56" s="117">
        <v>2459</v>
      </c>
      <c r="AU56" s="117" t="s">
        <v>918</v>
      </c>
      <c r="AW56" s="117" t="str">
        <f t="shared" si="6"/>
        <v>ED2459</v>
      </c>
      <c r="AX56" s="154">
        <v>1268</v>
      </c>
      <c r="AY56" s="151">
        <f t="shared" si="7"/>
        <v>0</v>
      </c>
      <c r="AZ56" s="151">
        <f t="shared" si="36"/>
        <v>0</v>
      </c>
      <c r="BA56">
        <f t="shared" si="37"/>
        <v>50</v>
      </c>
      <c r="BD56" s="117" t="str">
        <f t="shared" si="10"/>
        <v>ED2459</v>
      </c>
      <c r="BE56" s="154">
        <v>1617</v>
      </c>
      <c r="BF56" s="151">
        <f t="shared" si="11"/>
        <v>0</v>
      </c>
      <c r="BG56" s="151">
        <f t="shared" si="26"/>
        <v>0</v>
      </c>
      <c r="BH56">
        <f t="shared" si="27"/>
        <v>50</v>
      </c>
      <c r="BJ56" s="181"/>
      <c r="BK56" s="181"/>
      <c r="BM56" s="227">
        <f t="shared" si="14"/>
        <v>0</v>
      </c>
      <c r="BN56" s="228">
        <f t="shared" si="15"/>
        <v>0</v>
      </c>
      <c r="BO56" s="229">
        <f t="shared" si="28"/>
        <v>0</v>
      </c>
      <c r="BR56">
        <f t="shared" si="29"/>
        <v>0</v>
      </c>
      <c r="BS56"/>
      <c r="BT56" s="159"/>
    </row>
    <row r="57" spans="1:72" x14ac:dyDescent="0.2">
      <c r="A57" s="117">
        <v>2461</v>
      </c>
      <c r="B57" s="126" t="s">
        <v>224</v>
      </c>
      <c r="C57" s="126" t="s">
        <v>379</v>
      </c>
      <c r="D57" s="129">
        <v>0</v>
      </c>
      <c r="E57" s="175">
        <v>0</v>
      </c>
      <c r="F57" s="181">
        <f t="shared" si="16"/>
        <v>0</v>
      </c>
      <c r="G57" s="159"/>
      <c r="H57" s="181"/>
      <c r="I57" s="181">
        <f t="shared" si="32"/>
        <v>0</v>
      </c>
      <c r="J57" s="181">
        <f t="shared" si="33"/>
        <v>0</v>
      </c>
      <c r="L57" s="163" t="str">
        <f t="shared" si="0"/>
        <v>ok</v>
      </c>
      <c r="M57" s="137">
        <f t="shared" si="1"/>
        <v>0</v>
      </c>
      <c r="O57" s="129">
        <v>0</v>
      </c>
      <c r="Q57" s="129"/>
      <c r="S57" s="129"/>
      <c r="U57" s="129">
        <f t="shared" si="2"/>
        <v>0</v>
      </c>
      <c r="V57" s="175">
        <v>0</v>
      </c>
      <c r="W57" s="131">
        <f t="shared" si="3"/>
        <v>0</v>
      </c>
      <c r="X57" s="127">
        <f t="shared" si="4"/>
        <v>0</v>
      </c>
      <c r="Y57" s="186" t="s">
        <v>1246</v>
      </c>
      <c r="AC57" s="227">
        <f t="shared" si="19"/>
        <v>0</v>
      </c>
      <c r="AD57" s="228">
        <f t="shared" si="20"/>
        <v>0</v>
      </c>
      <c r="AE57" s="229">
        <f t="shared" si="21"/>
        <v>0</v>
      </c>
      <c r="AG57" s="227">
        <f>SUMIF('Balances 1 WP'!$G$5:$G$295,A57,'Balances 1 WP'!$M$5:$M$295)</f>
        <v>0</v>
      </c>
      <c r="AH57" s="228">
        <f>SUMIF('Balances 1 WP'!$G$5:$G$295,A57,'Balances 1 WP'!$N$5:$N$295)</f>
        <v>0</v>
      </c>
      <c r="AI57" s="229">
        <f t="shared" si="22"/>
        <v>0</v>
      </c>
      <c r="AK57" s="227">
        <f t="shared" si="23"/>
        <v>0</v>
      </c>
      <c r="AL57" s="228">
        <f t="shared" si="24"/>
        <v>0</v>
      </c>
      <c r="AM57" s="229">
        <f t="shared" si="25"/>
        <v>0</v>
      </c>
      <c r="AN57" s="244"/>
      <c r="AO57" s="228"/>
      <c r="AP57" s="228"/>
      <c r="AQ57" s="229">
        <f t="shared" si="38"/>
        <v>0</v>
      </c>
      <c r="AR57" s="244"/>
      <c r="AT57" s="117">
        <v>2461</v>
      </c>
      <c r="AU57" s="117" t="s">
        <v>1082</v>
      </c>
      <c r="AW57" s="117" t="str">
        <f t="shared" si="6"/>
        <v>ED2461</v>
      </c>
      <c r="AX57" s="154">
        <v>1268</v>
      </c>
      <c r="AY57" s="151">
        <f t="shared" si="7"/>
        <v>0</v>
      </c>
      <c r="AZ57" s="151">
        <f t="shared" si="36"/>
        <v>0</v>
      </c>
      <c r="BA57">
        <f t="shared" si="37"/>
        <v>50</v>
      </c>
      <c r="BD57" s="117" t="str">
        <f t="shared" si="10"/>
        <v>ED2461</v>
      </c>
      <c r="BE57" s="154">
        <v>1617</v>
      </c>
      <c r="BF57" s="151">
        <f t="shared" si="11"/>
        <v>0</v>
      </c>
      <c r="BG57" s="151">
        <f t="shared" si="26"/>
        <v>0</v>
      </c>
      <c r="BH57">
        <f t="shared" si="27"/>
        <v>50</v>
      </c>
      <c r="BJ57" s="181"/>
      <c r="BK57" s="181"/>
      <c r="BM57" s="227">
        <f t="shared" si="14"/>
        <v>0</v>
      </c>
      <c r="BN57" s="228">
        <f t="shared" si="15"/>
        <v>0</v>
      </c>
      <c r="BO57" s="229">
        <f t="shared" si="28"/>
        <v>0</v>
      </c>
      <c r="BR57">
        <f t="shared" si="29"/>
        <v>0</v>
      </c>
      <c r="BS57"/>
      <c r="BT57" s="159"/>
    </row>
    <row r="58" spans="1:72" x14ac:dyDescent="0.2">
      <c r="A58" s="117">
        <v>2463</v>
      </c>
      <c r="B58" s="126" t="s">
        <v>466</v>
      </c>
      <c r="C58" s="126" t="s">
        <v>380</v>
      </c>
      <c r="D58" s="129">
        <v>-13478</v>
      </c>
      <c r="E58" s="175">
        <v>0</v>
      </c>
      <c r="F58" s="181">
        <f t="shared" si="16"/>
        <v>-13478</v>
      </c>
      <c r="G58" s="159"/>
      <c r="H58" s="181"/>
      <c r="I58" s="181">
        <f t="shared" si="32"/>
        <v>-13478</v>
      </c>
      <c r="J58" s="181">
        <f t="shared" si="33"/>
        <v>0</v>
      </c>
      <c r="L58" s="163" t="str">
        <f t="shared" si="0"/>
        <v>ok</v>
      </c>
      <c r="M58" s="137">
        <f t="shared" si="1"/>
        <v>0</v>
      </c>
      <c r="O58" s="129">
        <v>-13478</v>
      </c>
      <c r="Q58" s="129"/>
      <c r="S58" s="129"/>
      <c r="U58" s="129">
        <f t="shared" si="2"/>
        <v>-13478</v>
      </c>
      <c r="V58" s="175">
        <v>0</v>
      </c>
      <c r="W58" s="131">
        <f t="shared" si="3"/>
        <v>-13478</v>
      </c>
      <c r="X58" s="127">
        <f t="shared" si="4"/>
        <v>0</v>
      </c>
      <c r="Y58" s="186"/>
      <c r="AC58" s="227">
        <f t="shared" si="19"/>
        <v>-13478</v>
      </c>
      <c r="AD58" s="228">
        <f t="shared" si="20"/>
        <v>0</v>
      </c>
      <c r="AE58" s="229">
        <f t="shared" si="21"/>
        <v>-13478</v>
      </c>
      <c r="AG58" s="227">
        <f>SUMIF('Balances 1 WP'!$G$5:$G$295,A58,'Balances 1 WP'!$M$5:$M$295)</f>
        <v>-23238</v>
      </c>
      <c r="AH58" s="228">
        <f>SUMIF('Balances 1 WP'!$G$5:$G$295,A58,'Balances 1 WP'!$N$5:$N$295)</f>
        <v>0</v>
      </c>
      <c r="AI58" s="229">
        <f t="shared" si="22"/>
        <v>-23238</v>
      </c>
      <c r="AK58" s="227">
        <f t="shared" si="23"/>
        <v>-9760</v>
      </c>
      <c r="AL58" s="228">
        <f t="shared" si="24"/>
        <v>0</v>
      </c>
      <c r="AM58" s="229">
        <f t="shared" si="25"/>
        <v>-9760</v>
      </c>
      <c r="AN58" s="244"/>
      <c r="AO58" s="228"/>
      <c r="AP58" s="228"/>
      <c r="AQ58" s="229">
        <f t="shared" si="38"/>
        <v>0</v>
      </c>
      <c r="AR58" s="244"/>
      <c r="AT58" s="117">
        <v>2463</v>
      </c>
      <c r="AU58" s="117" t="s">
        <v>919</v>
      </c>
      <c r="AW58" s="117" t="str">
        <f t="shared" si="6"/>
        <v>ED2463</v>
      </c>
      <c r="AX58" s="154">
        <v>1268</v>
      </c>
      <c r="AY58" s="151">
        <f t="shared" si="7"/>
        <v>-9760</v>
      </c>
      <c r="AZ58" s="151">
        <f t="shared" si="36"/>
        <v>9760</v>
      </c>
      <c r="BA58">
        <f t="shared" si="37"/>
        <v>50</v>
      </c>
      <c r="BD58" s="117" t="str">
        <f t="shared" si="10"/>
        <v>ED2463</v>
      </c>
      <c r="BE58" s="154">
        <v>1617</v>
      </c>
      <c r="BF58" s="151">
        <f t="shared" si="11"/>
        <v>0</v>
      </c>
      <c r="BG58" s="151">
        <f t="shared" si="26"/>
        <v>0</v>
      </c>
      <c r="BH58">
        <f t="shared" si="27"/>
        <v>50</v>
      </c>
      <c r="BJ58" s="181"/>
      <c r="BK58" s="181"/>
      <c r="BM58" s="227">
        <f t="shared" si="14"/>
        <v>-23238</v>
      </c>
      <c r="BN58" s="228">
        <f t="shared" si="15"/>
        <v>0</v>
      </c>
      <c r="BO58" s="229">
        <f t="shared" si="28"/>
        <v>-23238</v>
      </c>
      <c r="BR58">
        <f t="shared" si="29"/>
        <v>0</v>
      </c>
      <c r="BS58"/>
      <c r="BT58" s="159"/>
    </row>
    <row r="59" spans="1:72" x14ac:dyDescent="0.2">
      <c r="A59" s="117">
        <v>2465</v>
      </c>
      <c r="B59" s="126" t="s">
        <v>225</v>
      </c>
      <c r="C59" s="126" t="s">
        <v>242</v>
      </c>
      <c r="D59" s="129">
        <v>-5536</v>
      </c>
      <c r="E59" s="175">
        <v>0</v>
      </c>
      <c r="F59" s="181">
        <f t="shared" si="16"/>
        <v>-5536</v>
      </c>
      <c r="G59" s="159"/>
      <c r="H59" s="181"/>
      <c r="I59" s="181">
        <f t="shared" si="32"/>
        <v>-5536</v>
      </c>
      <c r="J59" s="181">
        <f t="shared" si="33"/>
        <v>0</v>
      </c>
      <c r="L59" s="163" t="str">
        <f t="shared" si="0"/>
        <v>ok</v>
      </c>
      <c r="M59" s="137">
        <f t="shared" si="1"/>
        <v>0</v>
      </c>
      <c r="O59" s="129">
        <v>-5536</v>
      </c>
      <c r="Q59" s="129"/>
      <c r="S59" s="129"/>
      <c r="U59" s="129">
        <f t="shared" si="2"/>
        <v>-5536</v>
      </c>
      <c r="V59" s="175">
        <v>0</v>
      </c>
      <c r="W59" s="131">
        <f t="shared" si="3"/>
        <v>-5536</v>
      </c>
      <c r="X59" s="127">
        <f t="shared" si="4"/>
        <v>0</v>
      </c>
      <c r="Y59" s="186"/>
      <c r="AC59" s="227">
        <f t="shared" si="19"/>
        <v>-5536</v>
      </c>
      <c r="AD59" s="228">
        <f t="shared" si="20"/>
        <v>0</v>
      </c>
      <c r="AE59" s="229">
        <f t="shared" si="21"/>
        <v>-5536</v>
      </c>
      <c r="AG59" s="227">
        <f>SUMIF('Balances 1 WP'!$G$5:$G$295,A59,'Balances 1 WP'!$M$5:$M$295)</f>
        <v>-8277</v>
      </c>
      <c r="AH59" s="228">
        <f>SUMIF('Balances 1 WP'!$G$5:$G$295,A59,'Balances 1 WP'!$N$5:$N$295)</f>
        <v>0</v>
      </c>
      <c r="AI59" s="229">
        <f t="shared" si="22"/>
        <v>-8277</v>
      </c>
      <c r="AK59" s="227">
        <f t="shared" si="23"/>
        <v>-2741</v>
      </c>
      <c r="AL59" s="228">
        <f t="shared" si="24"/>
        <v>0</v>
      </c>
      <c r="AM59" s="229">
        <f t="shared" si="25"/>
        <v>-2741</v>
      </c>
      <c r="AN59" s="244"/>
      <c r="AO59" s="228"/>
      <c r="AP59" s="228"/>
      <c r="AQ59" s="229">
        <f t="shared" si="38"/>
        <v>0</v>
      </c>
      <c r="AR59" s="244"/>
      <c r="AT59" s="117">
        <v>2465</v>
      </c>
      <c r="AU59" s="117" t="s">
        <v>1083</v>
      </c>
      <c r="AW59" s="117" t="str">
        <f t="shared" si="6"/>
        <v>ED2465</v>
      </c>
      <c r="AX59" s="154">
        <v>1268</v>
      </c>
      <c r="AY59" s="151">
        <f t="shared" si="7"/>
        <v>-2741</v>
      </c>
      <c r="AZ59" s="151">
        <f t="shared" si="36"/>
        <v>2741</v>
      </c>
      <c r="BA59">
        <f t="shared" si="37"/>
        <v>50</v>
      </c>
      <c r="BD59" s="117" t="str">
        <f t="shared" si="10"/>
        <v>ED2465</v>
      </c>
      <c r="BE59" s="154">
        <v>1617</v>
      </c>
      <c r="BF59" s="151">
        <f t="shared" si="11"/>
        <v>0</v>
      </c>
      <c r="BG59" s="151">
        <f t="shared" si="26"/>
        <v>0</v>
      </c>
      <c r="BH59">
        <f t="shared" si="27"/>
        <v>50</v>
      </c>
      <c r="BJ59" s="181"/>
      <c r="BK59" s="181"/>
      <c r="BM59" s="227">
        <f t="shared" si="14"/>
        <v>-8277</v>
      </c>
      <c r="BN59" s="228">
        <f t="shared" si="15"/>
        <v>0</v>
      </c>
      <c r="BO59" s="229">
        <f t="shared" si="28"/>
        <v>-8277</v>
      </c>
      <c r="BR59">
        <f t="shared" si="29"/>
        <v>0</v>
      </c>
      <c r="BS59"/>
      <c r="BT59" s="159"/>
    </row>
    <row r="60" spans="1:72" ht="15" customHeight="1" x14ac:dyDescent="0.2">
      <c r="A60" s="117">
        <v>2504</v>
      </c>
      <c r="B60" s="126" t="s">
        <v>226</v>
      </c>
      <c r="C60" s="126" t="s">
        <v>381</v>
      </c>
      <c r="D60" s="129">
        <v>-12134</v>
      </c>
      <c r="E60" s="175">
        <v>0</v>
      </c>
      <c r="F60" s="181">
        <f t="shared" si="16"/>
        <v>-12134</v>
      </c>
      <c r="G60" s="159"/>
      <c r="H60" s="181"/>
      <c r="I60" s="181">
        <f t="shared" si="32"/>
        <v>-12134</v>
      </c>
      <c r="J60" s="181">
        <f t="shared" si="33"/>
        <v>0</v>
      </c>
      <c r="L60" s="163" t="str">
        <f t="shared" si="0"/>
        <v>ok</v>
      </c>
      <c r="M60" s="137">
        <f t="shared" si="1"/>
        <v>0</v>
      </c>
      <c r="O60" s="129">
        <v>-12134</v>
      </c>
      <c r="Q60" s="129"/>
      <c r="S60" s="129"/>
      <c r="U60" s="129">
        <f t="shared" si="2"/>
        <v>-12134</v>
      </c>
      <c r="V60" s="175">
        <v>0</v>
      </c>
      <c r="W60" s="131">
        <f t="shared" si="3"/>
        <v>-12134</v>
      </c>
      <c r="X60" s="127">
        <f t="shared" si="4"/>
        <v>0</v>
      </c>
      <c r="Y60" s="186"/>
      <c r="AC60" s="227">
        <f t="shared" si="19"/>
        <v>-12134</v>
      </c>
      <c r="AD60" s="228">
        <f t="shared" si="20"/>
        <v>0</v>
      </c>
      <c r="AE60" s="229">
        <f t="shared" si="21"/>
        <v>-12134</v>
      </c>
      <c r="AG60" s="227">
        <f>SUMIF('Balances 1 WP'!$G$5:$G$295,A60,'Balances 1 WP'!$M$5:$M$295)</f>
        <v>95413</v>
      </c>
      <c r="AH60" s="228">
        <f>SUMIF('Balances 1 WP'!$G$5:$G$295,A60,'Balances 1 WP'!$N$5:$N$295)</f>
        <v>0</v>
      </c>
      <c r="AI60" s="229">
        <f t="shared" si="22"/>
        <v>95413</v>
      </c>
      <c r="AK60" s="227">
        <f t="shared" si="23"/>
        <v>107547</v>
      </c>
      <c r="AL60" s="228">
        <f t="shared" si="24"/>
        <v>0</v>
      </c>
      <c r="AM60" s="229">
        <f t="shared" si="25"/>
        <v>107547</v>
      </c>
      <c r="AN60" s="244"/>
      <c r="AO60" s="228"/>
      <c r="AP60" s="228"/>
      <c r="AQ60" s="229">
        <f t="shared" si="38"/>
        <v>0</v>
      </c>
      <c r="AR60" s="244"/>
      <c r="AT60" s="117">
        <v>2504</v>
      </c>
      <c r="AU60" s="117" t="s">
        <v>865</v>
      </c>
      <c r="AW60" s="117" t="str">
        <f t="shared" si="6"/>
        <v>ED2504</v>
      </c>
      <c r="AX60" s="154">
        <v>1268</v>
      </c>
      <c r="AY60" s="151">
        <f t="shared" si="7"/>
        <v>107547</v>
      </c>
      <c r="AZ60" s="151">
        <f t="shared" si="36"/>
        <v>107547</v>
      </c>
      <c r="BA60">
        <f t="shared" si="37"/>
        <v>40</v>
      </c>
      <c r="BD60" s="117" t="str">
        <f t="shared" si="10"/>
        <v>ED2504</v>
      </c>
      <c r="BE60" s="154">
        <v>1617</v>
      </c>
      <c r="BF60" s="151">
        <f t="shared" si="11"/>
        <v>0</v>
      </c>
      <c r="BG60" s="151">
        <f t="shared" si="26"/>
        <v>0</v>
      </c>
      <c r="BH60">
        <f t="shared" si="27"/>
        <v>50</v>
      </c>
      <c r="BJ60" s="181"/>
      <c r="BK60" s="181"/>
      <c r="BM60" s="227">
        <f t="shared" si="14"/>
        <v>95413</v>
      </c>
      <c r="BN60" s="228">
        <f t="shared" si="15"/>
        <v>0</v>
      </c>
      <c r="BO60" s="229">
        <f t="shared" si="28"/>
        <v>95413</v>
      </c>
      <c r="BR60" t="str">
        <f t="shared" si="29"/>
        <v>Error</v>
      </c>
      <c r="BS60"/>
      <c r="BT60" s="159"/>
    </row>
    <row r="61" spans="1:72" x14ac:dyDescent="0.2">
      <c r="A61" s="117">
        <v>2506</v>
      </c>
      <c r="B61" s="126" t="s">
        <v>227</v>
      </c>
      <c r="C61" s="126" t="s">
        <v>382</v>
      </c>
      <c r="D61" s="129">
        <v>-11530</v>
      </c>
      <c r="E61" s="175">
        <v>0</v>
      </c>
      <c r="F61" s="181">
        <f t="shared" si="16"/>
        <v>-11530</v>
      </c>
      <c r="G61" s="159"/>
      <c r="H61" s="181"/>
      <c r="I61" s="181">
        <f t="shared" si="32"/>
        <v>-11530</v>
      </c>
      <c r="J61" s="181">
        <f t="shared" si="33"/>
        <v>0</v>
      </c>
      <c r="L61" s="163" t="str">
        <f t="shared" si="0"/>
        <v>ok</v>
      </c>
      <c r="M61" s="137">
        <f t="shared" si="1"/>
        <v>0</v>
      </c>
      <c r="O61" s="129">
        <v>-11530</v>
      </c>
      <c r="Q61" s="129"/>
      <c r="S61" s="129"/>
      <c r="U61" s="129">
        <f t="shared" si="2"/>
        <v>-11530</v>
      </c>
      <c r="V61" s="175">
        <v>0</v>
      </c>
      <c r="W61" s="131">
        <f t="shared" si="3"/>
        <v>-11530</v>
      </c>
      <c r="X61" s="127">
        <f t="shared" si="4"/>
        <v>0</v>
      </c>
      <c r="Y61" s="186"/>
      <c r="AC61" s="227">
        <f t="shared" si="19"/>
        <v>-11530</v>
      </c>
      <c r="AD61" s="228">
        <f t="shared" si="20"/>
        <v>0</v>
      </c>
      <c r="AE61" s="229">
        <f t="shared" si="21"/>
        <v>-11530</v>
      </c>
      <c r="AG61" s="227">
        <f>SUMIF('Balances 1 WP'!$G$5:$G$295,A61,'Balances 1 WP'!$M$5:$M$295)</f>
        <v>-19546</v>
      </c>
      <c r="AH61" s="228">
        <f>SUMIF('Balances 1 WP'!$G$5:$G$295,A61,'Balances 1 WP'!$N$5:$N$295)</f>
        <v>-23441</v>
      </c>
      <c r="AI61" s="229">
        <f t="shared" si="22"/>
        <v>-42987</v>
      </c>
      <c r="AK61" s="227">
        <f t="shared" si="23"/>
        <v>-8016</v>
      </c>
      <c r="AL61" s="228">
        <f t="shared" si="24"/>
        <v>-23441</v>
      </c>
      <c r="AM61" s="229">
        <f t="shared" si="25"/>
        <v>-31457</v>
      </c>
      <c r="AN61" s="244"/>
      <c r="AO61" s="228"/>
      <c r="AP61" s="228"/>
      <c r="AQ61" s="229">
        <f t="shared" si="38"/>
        <v>0</v>
      </c>
      <c r="AR61" s="244"/>
      <c r="AT61" s="117">
        <v>2506</v>
      </c>
      <c r="AU61" s="117" t="s">
        <v>920</v>
      </c>
      <c r="AW61" s="117" t="str">
        <f t="shared" si="6"/>
        <v>ED2506</v>
      </c>
      <c r="AX61" s="154">
        <v>1268</v>
      </c>
      <c r="AY61" s="151">
        <f t="shared" si="7"/>
        <v>-8016</v>
      </c>
      <c r="AZ61" s="151">
        <f t="shared" si="36"/>
        <v>8016</v>
      </c>
      <c r="BA61">
        <f t="shared" si="37"/>
        <v>50</v>
      </c>
      <c r="BD61" s="117" t="str">
        <f t="shared" si="10"/>
        <v>ED2506</v>
      </c>
      <c r="BE61" s="154">
        <v>1617</v>
      </c>
      <c r="BF61" s="151">
        <f t="shared" si="11"/>
        <v>-23441</v>
      </c>
      <c r="BG61" s="151">
        <f t="shared" si="26"/>
        <v>23441</v>
      </c>
      <c r="BH61">
        <f t="shared" si="27"/>
        <v>50</v>
      </c>
      <c r="BJ61" s="181"/>
      <c r="BK61" s="181"/>
      <c r="BM61" s="227">
        <f t="shared" si="14"/>
        <v>-19546</v>
      </c>
      <c r="BN61" s="228">
        <f t="shared" si="15"/>
        <v>-23441</v>
      </c>
      <c r="BO61" s="229">
        <f t="shared" si="28"/>
        <v>-42987</v>
      </c>
      <c r="BR61">
        <f t="shared" si="29"/>
        <v>0</v>
      </c>
      <c r="BS61"/>
      <c r="BT61" s="159"/>
    </row>
    <row r="62" spans="1:72" x14ac:dyDescent="0.2">
      <c r="A62" s="117">
        <v>2507</v>
      </c>
      <c r="B62" s="126" t="s">
        <v>131</v>
      </c>
      <c r="C62" s="126" t="s">
        <v>383</v>
      </c>
      <c r="D62" s="129">
        <v>-11126</v>
      </c>
      <c r="E62" s="175">
        <v>0</v>
      </c>
      <c r="F62" s="181">
        <f t="shared" si="16"/>
        <v>-11126</v>
      </c>
      <c r="G62" s="159"/>
      <c r="H62" s="181"/>
      <c r="I62" s="181">
        <f t="shared" si="32"/>
        <v>-11126</v>
      </c>
      <c r="J62" s="181">
        <f t="shared" si="33"/>
        <v>0</v>
      </c>
      <c r="L62" s="163" t="str">
        <f t="shared" si="0"/>
        <v>ok</v>
      </c>
      <c r="M62" s="137">
        <f t="shared" si="1"/>
        <v>0</v>
      </c>
      <c r="O62" s="129">
        <v>-11126</v>
      </c>
      <c r="Q62" s="129"/>
      <c r="S62" s="129"/>
      <c r="U62" s="129">
        <f t="shared" si="2"/>
        <v>-11126</v>
      </c>
      <c r="V62" s="175">
        <v>0</v>
      </c>
      <c r="W62" s="131">
        <f t="shared" si="3"/>
        <v>-11126</v>
      </c>
      <c r="X62" s="127">
        <f t="shared" si="4"/>
        <v>0</v>
      </c>
      <c r="Y62" s="186"/>
      <c r="AC62" s="227">
        <f t="shared" si="19"/>
        <v>-11126</v>
      </c>
      <c r="AD62" s="228">
        <f t="shared" si="20"/>
        <v>0</v>
      </c>
      <c r="AE62" s="229">
        <f t="shared" si="21"/>
        <v>-11126</v>
      </c>
      <c r="AG62" s="227">
        <f>SUMIF('Balances 1 WP'!$G$5:$G$295,A62,'Balances 1 WP'!$M$5:$M$295)</f>
        <v>-11707</v>
      </c>
      <c r="AH62" s="228">
        <f>SUMIF('Balances 1 WP'!$G$5:$G$295,A62,'Balances 1 WP'!$N$5:$N$295)</f>
        <v>0</v>
      </c>
      <c r="AI62" s="229">
        <f t="shared" si="22"/>
        <v>-11707</v>
      </c>
      <c r="AK62" s="227">
        <f t="shared" si="23"/>
        <v>-581</v>
      </c>
      <c r="AL62" s="228">
        <f t="shared" si="24"/>
        <v>0</v>
      </c>
      <c r="AM62" s="229">
        <f t="shared" si="25"/>
        <v>-581</v>
      </c>
      <c r="AN62" s="244"/>
      <c r="AO62" s="228"/>
      <c r="AP62" s="228"/>
      <c r="AQ62" s="229">
        <f t="shared" si="38"/>
        <v>0</v>
      </c>
      <c r="AR62" s="244"/>
      <c r="AT62" s="117">
        <v>2507</v>
      </c>
      <c r="AU62" s="117" t="s">
        <v>921</v>
      </c>
      <c r="AW62" s="117" t="str">
        <f t="shared" si="6"/>
        <v>ED2507</v>
      </c>
      <c r="AX62" s="154">
        <v>1268</v>
      </c>
      <c r="AY62" s="151">
        <f t="shared" si="7"/>
        <v>-581</v>
      </c>
      <c r="AZ62" s="151">
        <f t="shared" si="36"/>
        <v>581</v>
      </c>
      <c r="BA62">
        <f t="shared" si="37"/>
        <v>50</v>
      </c>
      <c r="BD62" s="117" t="str">
        <f t="shared" si="10"/>
        <v>ED2507</v>
      </c>
      <c r="BE62" s="154">
        <v>1617</v>
      </c>
      <c r="BF62" s="151">
        <f t="shared" si="11"/>
        <v>0</v>
      </c>
      <c r="BG62" s="151">
        <f t="shared" si="26"/>
        <v>0</v>
      </c>
      <c r="BH62">
        <f t="shared" si="27"/>
        <v>50</v>
      </c>
      <c r="BJ62" s="181"/>
      <c r="BK62" s="181"/>
      <c r="BM62" s="227">
        <f t="shared" si="14"/>
        <v>-11707</v>
      </c>
      <c r="BN62" s="228">
        <f t="shared" si="15"/>
        <v>0</v>
      </c>
      <c r="BO62" s="229">
        <f t="shared" si="28"/>
        <v>-11707</v>
      </c>
      <c r="BR62">
        <f t="shared" si="29"/>
        <v>0</v>
      </c>
      <c r="BS62"/>
      <c r="BT62" s="159"/>
    </row>
    <row r="63" spans="1:72" x14ac:dyDescent="0.2">
      <c r="A63" s="117">
        <v>2510</v>
      </c>
      <c r="B63" s="126" t="s">
        <v>132</v>
      </c>
      <c r="C63" s="126" t="s">
        <v>384</v>
      </c>
      <c r="D63" s="129">
        <v>-10224</v>
      </c>
      <c r="E63" s="175">
        <v>0</v>
      </c>
      <c r="F63" s="181">
        <f t="shared" si="16"/>
        <v>-10224</v>
      </c>
      <c r="G63" s="159"/>
      <c r="H63" s="181"/>
      <c r="I63" s="181">
        <f t="shared" si="32"/>
        <v>-10224</v>
      </c>
      <c r="J63" s="181">
        <f t="shared" si="33"/>
        <v>0</v>
      </c>
      <c r="L63" s="163" t="str">
        <f t="shared" si="0"/>
        <v>ok</v>
      </c>
      <c r="M63" s="137">
        <f t="shared" si="1"/>
        <v>0</v>
      </c>
      <c r="O63" s="129">
        <v>-10224</v>
      </c>
      <c r="Q63" s="129"/>
      <c r="S63" s="129"/>
      <c r="U63" s="129">
        <f t="shared" si="2"/>
        <v>-10224</v>
      </c>
      <c r="V63" s="175">
        <v>0</v>
      </c>
      <c r="W63" s="131">
        <f t="shared" si="3"/>
        <v>-10224</v>
      </c>
      <c r="X63" s="127">
        <f t="shared" si="4"/>
        <v>0</v>
      </c>
      <c r="Y63" s="186"/>
      <c r="AC63" s="227">
        <f t="shared" si="19"/>
        <v>-10224</v>
      </c>
      <c r="AD63" s="228">
        <f t="shared" si="20"/>
        <v>0</v>
      </c>
      <c r="AE63" s="229">
        <f t="shared" si="21"/>
        <v>-10224</v>
      </c>
      <c r="AG63" s="227">
        <f>SUMIF('Balances 1 WP'!$G$5:$G$295,A63,'Balances 1 WP'!$M$5:$M$295)</f>
        <v>2</v>
      </c>
      <c r="AH63" s="228">
        <f>SUMIF('Balances 1 WP'!$G$5:$G$295,A63,'Balances 1 WP'!$N$5:$N$295)</f>
        <v>0</v>
      </c>
      <c r="AI63" s="229">
        <f t="shared" si="22"/>
        <v>2</v>
      </c>
      <c r="AK63" s="227">
        <f t="shared" si="23"/>
        <v>10226</v>
      </c>
      <c r="AL63" s="228">
        <f t="shared" si="24"/>
        <v>0</v>
      </c>
      <c r="AM63" s="229">
        <f t="shared" si="25"/>
        <v>10226</v>
      </c>
      <c r="AN63" s="244"/>
      <c r="AO63" s="228"/>
      <c r="AP63" s="228"/>
      <c r="AQ63" s="229">
        <f t="shared" si="38"/>
        <v>0</v>
      </c>
      <c r="AR63" s="244"/>
      <c r="AT63" s="117">
        <v>2510</v>
      </c>
      <c r="AU63" s="117" t="s">
        <v>922</v>
      </c>
      <c r="AW63" s="117" t="str">
        <f t="shared" si="6"/>
        <v>ED2510</v>
      </c>
      <c r="AX63" s="154">
        <v>1268</v>
      </c>
      <c r="AY63" s="151">
        <f t="shared" si="7"/>
        <v>10226</v>
      </c>
      <c r="AZ63" s="151">
        <f t="shared" si="36"/>
        <v>10226</v>
      </c>
      <c r="BA63">
        <f t="shared" si="37"/>
        <v>40</v>
      </c>
      <c r="BD63" s="117" t="str">
        <f t="shared" si="10"/>
        <v>ED2510</v>
      </c>
      <c r="BE63" s="154">
        <v>1617</v>
      </c>
      <c r="BF63" s="151">
        <f t="shared" si="11"/>
        <v>0</v>
      </c>
      <c r="BG63" s="151">
        <f t="shared" si="26"/>
        <v>0</v>
      </c>
      <c r="BH63">
        <f t="shared" si="27"/>
        <v>50</v>
      </c>
      <c r="BJ63" s="181"/>
      <c r="BK63" s="181"/>
      <c r="BM63" s="227">
        <f t="shared" si="14"/>
        <v>2</v>
      </c>
      <c r="BN63" s="228">
        <f t="shared" si="15"/>
        <v>0</v>
      </c>
      <c r="BO63" s="229">
        <f t="shared" si="28"/>
        <v>2</v>
      </c>
      <c r="BR63" t="str">
        <f t="shared" si="29"/>
        <v>Error</v>
      </c>
      <c r="BS63"/>
      <c r="BT63" s="159"/>
    </row>
    <row r="64" spans="1:72" x14ac:dyDescent="0.2">
      <c r="A64" s="117">
        <v>2512</v>
      </c>
      <c r="B64" s="126" t="s">
        <v>803</v>
      </c>
      <c r="C64" s="126" t="s">
        <v>246</v>
      </c>
      <c r="D64" s="129">
        <v>-581</v>
      </c>
      <c r="E64" s="175">
        <v>0</v>
      </c>
      <c r="F64" s="181">
        <f t="shared" si="16"/>
        <v>-581</v>
      </c>
      <c r="G64" s="159"/>
      <c r="H64" s="181"/>
      <c r="I64" s="181">
        <f t="shared" si="32"/>
        <v>-581</v>
      </c>
      <c r="J64" s="181">
        <f t="shared" si="33"/>
        <v>0</v>
      </c>
      <c r="L64" s="163" t="str">
        <f t="shared" si="0"/>
        <v>ok</v>
      </c>
      <c r="M64" s="137">
        <f t="shared" si="1"/>
        <v>0</v>
      </c>
      <c r="O64" s="129">
        <v>-581</v>
      </c>
      <c r="Q64" s="129"/>
      <c r="S64" s="129"/>
      <c r="U64" s="129">
        <f t="shared" si="2"/>
        <v>-581</v>
      </c>
      <c r="V64" s="175">
        <v>0</v>
      </c>
      <c r="W64" s="131">
        <f t="shared" si="3"/>
        <v>-581</v>
      </c>
      <c r="X64" s="127">
        <f t="shared" si="4"/>
        <v>0</v>
      </c>
      <c r="Y64" s="186"/>
      <c r="AC64" s="227">
        <f t="shared" si="19"/>
        <v>-581</v>
      </c>
      <c r="AD64" s="228">
        <f t="shared" si="20"/>
        <v>0</v>
      </c>
      <c r="AE64" s="229">
        <f t="shared" si="21"/>
        <v>-581</v>
      </c>
      <c r="AG64" s="227">
        <f>SUMIF('Balances 1 WP'!$G$5:$G$295,A64,'Balances 1 WP'!$M$5:$M$295)</f>
        <v>-5831</v>
      </c>
      <c r="AH64" s="228">
        <f>SUMIF('Balances 1 WP'!$G$5:$G$295,A64,'Balances 1 WP'!$N$5:$N$295)</f>
        <v>0</v>
      </c>
      <c r="AI64" s="229">
        <f t="shared" si="22"/>
        <v>-5831</v>
      </c>
      <c r="AK64" s="227">
        <f t="shared" si="23"/>
        <v>-5250</v>
      </c>
      <c r="AL64" s="228">
        <f t="shared" si="24"/>
        <v>0</v>
      </c>
      <c r="AM64" s="229">
        <f t="shared" si="25"/>
        <v>-5250</v>
      </c>
      <c r="AN64" s="244"/>
      <c r="AO64" s="228"/>
      <c r="AP64" s="228"/>
      <c r="AQ64" s="229">
        <f t="shared" si="38"/>
        <v>0</v>
      </c>
      <c r="AR64" s="244"/>
      <c r="AT64" s="117">
        <v>2512</v>
      </c>
      <c r="AU64" s="117" t="s">
        <v>866</v>
      </c>
      <c r="AW64" s="117" t="str">
        <f t="shared" si="6"/>
        <v>ED2512</v>
      </c>
      <c r="AX64" s="154">
        <v>1268</v>
      </c>
      <c r="AY64" s="151">
        <f t="shared" si="7"/>
        <v>-5250</v>
      </c>
      <c r="AZ64" s="151">
        <f t="shared" si="36"/>
        <v>5250</v>
      </c>
      <c r="BA64">
        <f t="shared" si="37"/>
        <v>50</v>
      </c>
      <c r="BD64" s="117" t="str">
        <f t="shared" si="10"/>
        <v>ED2512</v>
      </c>
      <c r="BE64" s="154">
        <v>1617</v>
      </c>
      <c r="BF64" s="151">
        <f t="shared" si="11"/>
        <v>0</v>
      </c>
      <c r="BG64" s="151">
        <f t="shared" si="26"/>
        <v>0</v>
      </c>
      <c r="BH64">
        <f t="shared" si="27"/>
        <v>50</v>
      </c>
      <c r="BJ64" s="181"/>
      <c r="BK64" s="181"/>
      <c r="BM64" s="227">
        <f t="shared" si="14"/>
        <v>-5831</v>
      </c>
      <c r="BN64" s="228">
        <f t="shared" si="15"/>
        <v>0</v>
      </c>
      <c r="BO64" s="229">
        <f t="shared" si="28"/>
        <v>-5831</v>
      </c>
      <c r="BR64">
        <f t="shared" si="29"/>
        <v>0</v>
      </c>
      <c r="BS64"/>
      <c r="BT64" s="159"/>
    </row>
    <row r="65" spans="1:72" x14ac:dyDescent="0.2">
      <c r="A65" s="117">
        <v>2513</v>
      </c>
      <c r="B65" s="126" t="s">
        <v>133</v>
      </c>
      <c r="C65" s="126" t="s">
        <v>385</v>
      </c>
      <c r="D65" s="129">
        <v>0</v>
      </c>
      <c r="E65" s="175">
        <v>0</v>
      </c>
      <c r="F65" s="181">
        <f t="shared" si="16"/>
        <v>0</v>
      </c>
      <c r="G65" s="159"/>
      <c r="H65" s="181"/>
      <c r="I65" s="181">
        <f t="shared" si="32"/>
        <v>0</v>
      </c>
      <c r="J65" s="181">
        <f t="shared" si="33"/>
        <v>0</v>
      </c>
      <c r="L65" s="163" t="str">
        <f t="shared" si="0"/>
        <v>ok</v>
      </c>
      <c r="M65" s="137">
        <f t="shared" si="1"/>
        <v>0</v>
      </c>
      <c r="O65" s="129">
        <v>0</v>
      </c>
      <c r="Q65" s="129"/>
      <c r="S65" s="129"/>
      <c r="U65" s="129">
        <f t="shared" si="2"/>
        <v>0</v>
      </c>
      <c r="V65" s="175">
        <v>0</v>
      </c>
      <c r="W65" s="131">
        <f t="shared" si="3"/>
        <v>0</v>
      </c>
      <c r="X65" s="127">
        <f t="shared" si="4"/>
        <v>0</v>
      </c>
      <c r="Y65" s="186" t="s">
        <v>1377</v>
      </c>
      <c r="AC65" s="227">
        <f t="shared" si="19"/>
        <v>0</v>
      </c>
      <c r="AD65" s="228">
        <f t="shared" si="20"/>
        <v>0</v>
      </c>
      <c r="AE65" s="229">
        <f t="shared" si="21"/>
        <v>0</v>
      </c>
      <c r="AG65" s="227">
        <f>SUMIF('Balances 1 WP'!$G$5:$G$295,A65,'Balances 1 WP'!$M$5:$M$295)</f>
        <v>0</v>
      </c>
      <c r="AH65" s="228">
        <f>SUMIF('Balances 1 WP'!$G$5:$G$295,A65,'Balances 1 WP'!$N$5:$N$295)</f>
        <v>0</v>
      </c>
      <c r="AI65" s="229">
        <f t="shared" si="22"/>
        <v>0</v>
      </c>
      <c r="AK65" s="227">
        <f t="shared" si="23"/>
        <v>0</v>
      </c>
      <c r="AL65" s="228">
        <f t="shared" si="24"/>
        <v>0</v>
      </c>
      <c r="AM65" s="229">
        <f t="shared" si="25"/>
        <v>0</v>
      </c>
      <c r="AN65" s="244"/>
      <c r="AO65" s="228">
        <v>28189</v>
      </c>
      <c r="AP65" s="228"/>
      <c r="AQ65" s="229">
        <f t="shared" si="38"/>
        <v>28189</v>
      </c>
      <c r="AR65" s="244"/>
      <c r="AT65" s="117">
        <v>2513</v>
      </c>
      <c r="AU65" s="117" t="s">
        <v>867</v>
      </c>
      <c r="AW65" s="117" t="str">
        <f t="shared" si="6"/>
        <v>ED2513</v>
      </c>
      <c r="AX65" s="154">
        <v>1268</v>
      </c>
      <c r="AY65" s="151">
        <f t="shared" si="7"/>
        <v>0</v>
      </c>
      <c r="AZ65" s="151">
        <f t="shared" si="36"/>
        <v>0</v>
      </c>
      <c r="BA65">
        <f t="shared" si="37"/>
        <v>50</v>
      </c>
      <c r="BD65" s="117" t="str">
        <f t="shared" si="10"/>
        <v>ED2513</v>
      </c>
      <c r="BE65" s="154">
        <v>1617</v>
      </c>
      <c r="BF65" s="151">
        <f t="shared" si="11"/>
        <v>0</v>
      </c>
      <c r="BG65" s="151">
        <f t="shared" si="26"/>
        <v>0</v>
      </c>
      <c r="BH65">
        <f t="shared" si="27"/>
        <v>50</v>
      </c>
      <c r="BJ65" s="181"/>
      <c r="BK65" s="181"/>
      <c r="BM65" s="227">
        <f t="shared" si="14"/>
        <v>0</v>
      </c>
      <c r="BN65" s="228">
        <f t="shared" si="15"/>
        <v>0</v>
      </c>
      <c r="BO65" s="229">
        <f t="shared" si="28"/>
        <v>0</v>
      </c>
      <c r="BR65">
        <f t="shared" si="29"/>
        <v>0</v>
      </c>
      <c r="BS65"/>
      <c r="BT65" s="159"/>
    </row>
    <row r="66" spans="1:72" ht="15" customHeight="1" x14ac:dyDescent="0.2">
      <c r="A66" s="117">
        <v>2521</v>
      </c>
      <c r="B66" s="126" t="s">
        <v>134</v>
      </c>
      <c r="C66" s="126" t="s">
        <v>386</v>
      </c>
      <c r="D66" s="129">
        <v>0</v>
      </c>
      <c r="E66" s="175">
        <v>0</v>
      </c>
      <c r="F66" s="181">
        <f t="shared" si="16"/>
        <v>0</v>
      </c>
      <c r="G66" s="159"/>
      <c r="H66" s="181"/>
      <c r="I66" s="181">
        <f t="shared" si="32"/>
        <v>0</v>
      </c>
      <c r="J66" s="181">
        <f t="shared" si="33"/>
        <v>0</v>
      </c>
      <c r="L66" s="163" t="str">
        <f t="shared" si="0"/>
        <v>ok</v>
      </c>
      <c r="M66" s="137">
        <f t="shared" si="1"/>
        <v>0</v>
      </c>
      <c r="O66" s="129">
        <v>0</v>
      </c>
      <c r="Q66" s="129"/>
      <c r="S66" s="129"/>
      <c r="U66" s="129">
        <f t="shared" si="2"/>
        <v>0</v>
      </c>
      <c r="V66" s="175">
        <v>0</v>
      </c>
      <c r="W66" s="131">
        <f t="shared" si="3"/>
        <v>0</v>
      </c>
      <c r="X66" s="127">
        <f t="shared" si="4"/>
        <v>0</v>
      </c>
      <c r="Y66" s="186" t="s">
        <v>1245</v>
      </c>
      <c r="AC66" s="227">
        <f t="shared" si="19"/>
        <v>0</v>
      </c>
      <c r="AD66" s="228">
        <f t="shared" si="20"/>
        <v>0</v>
      </c>
      <c r="AE66" s="229">
        <f t="shared" si="21"/>
        <v>0</v>
      </c>
      <c r="AG66" s="227">
        <f>SUMIF('Balances 1 WP'!$G$5:$G$295,A66,'Balances 1 WP'!$M$5:$M$295)</f>
        <v>0</v>
      </c>
      <c r="AH66" s="228">
        <f>SUMIF('Balances 1 WP'!$G$5:$G$295,A66,'Balances 1 WP'!$N$5:$N$295)</f>
        <v>0</v>
      </c>
      <c r="AI66" s="229">
        <f t="shared" si="22"/>
        <v>0</v>
      </c>
      <c r="AK66" s="227">
        <f t="shared" si="23"/>
        <v>0</v>
      </c>
      <c r="AL66" s="228">
        <f t="shared" si="24"/>
        <v>0</v>
      </c>
      <c r="AM66" s="229">
        <f t="shared" si="25"/>
        <v>0</v>
      </c>
      <c r="AN66" s="244"/>
      <c r="AO66" s="228"/>
      <c r="AP66" s="228"/>
      <c r="AQ66" s="229">
        <f t="shared" si="38"/>
        <v>0</v>
      </c>
      <c r="AR66" s="244"/>
      <c r="AT66" s="117">
        <v>2521</v>
      </c>
      <c r="AU66" s="117" t="s">
        <v>923</v>
      </c>
      <c r="AW66" s="117" t="str">
        <f t="shared" si="6"/>
        <v>ED2521</v>
      </c>
      <c r="AX66" s="154">
        <v>1268</v>
      </c>
      <c r="AY66" s="151">
        <f t="shared" si="7"/>
        <v>0</v>
      </c>
      <c r="AZ66" s="151">
        <f t="shared" si="36"/>
        <v>0</v>
      </c>
      <c r="BA66">
        <f t="shared" si="37"/>
        <v>50</v>
      </c>
      <c r="BD66" s="117" t="str">
        <f t="shared" si="10"/>
        <v>ED2521</v>
      </c>
      <c r="BE66" s="154">
        <v>1617</v>
      </c>
      <c r="BF66" s="151">
        <f t="shared" si="11"/>
        <v>0</v>
      </c>
      <c r="BG66" s="151">
        <f t="shared" si="26"/>
        <v>0</v>
      </c>
      <c r="BH66">
        <f t="shared" si="27"/>
        <v>50</v>
      </c>
      <c r="BJ66" s="181"/>
      <c r="BK66" s="181"/>
      <c r="BM66" s="227">
        <f t="shared" si="14"/>
        <v>0</v>
      </c>
      <c r="BN66" s="228">
        <f t="shared" si="15"/>
        <v>0</v>
      </c>
      <c r="BO66" s="229">
        <f t="shared" si="28"/>
        <v>0</v>
      </c>
      <c r="BR66">
        <f t="shared" si="29"/>
        <v>0</v>
      </c>
      <c r="BS66"/>
      <c r="BT66" s="159"/>
    </row>
    <row r="67" spans="1:72" x14ac:dyDescent="0.2">
      <c r="A67" s="117">
        <v>2522</v>
      </c>
      <c r="B67" s="126" t="s">
        <v>467</v>
      </c>
      <c r="C67" s="126" t="s">
        <v>387</v>
      </c>
      <c r="D67" s="129">
        <v>0</v>
      </c>
      <c r="E67" s="175">
        <v>0</v>
      </c>
      <c r="F67" s="181">
        <f t="shared" si="16"/>
        <v>0</v>
      </c>
      <c r="G67" s="159"/>
      <c r="H67" s="181"/>
      <c r="I67" s="181">
        <f t="shared" si="32"/>
        <v>0</v>
      </c>
      <c r="J67" s="181">
        <f t="shared" si="33"/>
        <v>0</v>
      </c>
      <c r="L67" s="163" t="str">
        <f t="shared" si="0"/>
        <v>ok</v>
      </c>
      <c r="M67" s="137">
        <f t="shared" si="1"/>
        <v>0</v>
      </c>
      <c r="O67" s="129">
        <v>0</v>
      </c>
      <c r="Q67" s="129"/>
      <c r="S67" s="129"/>
      <c r="U67" s="129">
        <f t="shared" si="2"/>
        <v>0</v>
      </c>
      <c r="V67" s="175">
        <v>0</v>
      </c>
      <c r="W67" s="131">
        <f t="shared" si="3"/>
        <v>0</v>
      </c>
      <c r="X67" s="127">
        <f t="shared" si="4"/>
        <v>0</v>
      </c>
      <c r="Y67" s="186" t="s">
        <v>1246</v>
      </c>
      <c r="AC67" s="227">
        <f t="shared" si="19"/>
        <v>0</v>
      </c>
      <c r="AD67" s="228">
        <f t="shared" si="20"/>
        <v>0</v>
      </c>
      <c r="AE67" s="229">
        <f t="shared" si="21"/>
        <v>0</v>
      </c>
      <c r="AG67" s="227">
        <f>SUMIF('Balances 1 WP'!$G$5:$G$295,A67,'Balances 1 WP'!$M$5:$M$295)</f>
        <v>0</v>
      </c>
      <c r="AH67" s="228">
        <f>SUMIF('Balances 1 WP'!$G$5:$G$295,A67,'Balances 1 WP'!$N$5:$N$295)</f>
        <v>0</v>
      </c>
      <c r="AI67" s="229">
        <f t="shared" si="22"/>
        <v>0</v>
      </c>
      <c r="AK67" s="227">
        <f t="shared" si="23"/>
        <v>0</v>
      </c>
      <c r="AL67" s="228">
        <f t="shared" si="24"/>
        <v>0</v>
      </c>
      <c r="AM67" s="229">
        <f t="shared" si="25"/>
        <v>0</v>
      </c>
      <c r="AN67" s="244"/>
      <c r="AO67" s="228"/>
      <c r="AP67" s="228"/>
      <c r="AQ67" s="229">
        <f t="shared" si="38"/>
        <v>0</v>
      </c>
      <c r="AR67" s="244"/>
      <c r="AT67" s="117">
        <v>2522</v>
      </c>
      <c r="AU67" s="117" t="s">
        <v>924</v>
      </c>
      <c r="AW67" s="117" t="str">
        <f t="shared" si="6"/>
        <v>ED2522</v>
      </c>
      <c r="AX67" s="154">
        <v>1268</v>
      </c>
      <c r="AY67" s="151">
        <f t="shared" si="7"/>
        <v>0</v>
      </c>
      <c r="AZ67" s="151">
        <f t="shared" si="36"/>
        <v>0</v>
      </c>
      <c r="BA67">
        <f t="shared" si="37"/>
        <v>50</v>
      </c>
      <c r="BD67" s="117" t="str">
        <f t="shared" si="10"/>
        <v>ED2522</v>
      </c>
      <c r="BE67" s="154">
        <v>1617</v>
      </c>
      <c r="BF67" s="151">
        <f t="shared" si="11"/>
        <v>0</v>
      </c>
      <c r="BG67" s="151">
        <f t="shared" si="26"/>
        <v>0</v>
      </c>
      <c r="BH67">
        <f t="shared" si="27"/>
        <v>50</v>
      </c>
      <c r="BJ67" s="181"/>
      <c r="BK67" s="181"/>
      <c r="BM67" s="227">
        <f t="shared" si="14"/>
        <v>0</v>
      </c>
      <c r="BN67" s="228">
        <f t="shared" si="15"/>
        <v>0</v>
      </c>
      <c r="BO67" s="229">
        <f t="shared" si="28"/>
        <v>0</v>
      </c>
      <c r="BR67">
        <f t="shared" si="29"/>
        <v>0</v>
      </c>
      <c r="BS67"/>
      <c r="BT67" s="159"/>
    </row>
    <row r="68" spans="1:72" x14ac:dyDescent="0.2">
      <c r="A68" s="117">
        <v>2525</v>
      </c>
      <c r="B68" s="126" t="s">
        <v>468</v>
      </c>
      <c r="C68" s="126" t="s">
        <v>388</v>
      </c>
      <c r="D68" s="129">
        <v>-3243</v>
      </c>
      <c r="E68" s="175">
        <v>0</v>
      </c>
      <c r="F68" s="181">
        <f t="shared" si="16"/>
        <v>-3243</v>
      </c>
      <c r="G68" s="159"/>
      <c r="H68" s="181"/>
      <c r="I68" s="181">
        <f t="shared" si="32"/>
        <v>-3243</v>
      </c>
      <c r="J68" s="181">
        <f t="shared" si="33"/>
        <v>0</v>
      </c>
      <c r="L68" s="163" t="str">
        <f t="shared" si="0"/>
        <v>ok</v>
      </c>
      <c r="M68" s="137">
        <f t="shared" si="1"/>
        <v>0</v>
      </c>
      <c r="O68" s="129">
        <v>-3243</v>
      </c>
      <c r="Q68" s="129"/>
      <c r="S68" s="129"/>
      <c r="U68" s="129">
        <f t="shared" si="2"/>
        <v>-3243</v>
      </c>
      <c r="V68" s="175">
        <v>0</v>
      </c>
      <c r="W68" s="131">
        <f t="shared" si="3"/>
        <v>-3243</v>
      </c>
      <c r="X68" s="127">
        <f t="shared" si="4"/>
        <v>0</v>
      </c>
      <c r="Y68" s="186"/>
      <c r="AC68" s="227">
        <f t="shared" si="19"/>
        <v>-3243</v>
      </c>
      <c r="AD68" s="228">
        <f t="shared" si="20"/>
        <v>0</v>
      </c>
      <c r="AE68" s="229">
        <f t="shared" si="21"/>
        <v>-3243</v>
      </c>
      <c r="AG68" s="227">
        <f>SUMIF('Balances 1 WP'!$G$5:$G$295,A68,'Balances 1 WP'!$M$5:$M$295)</f>
        <v>-10721</v>
      </c>
      <c r="AH68" s="228">
        <f>SUMIF('Balances 1 WP'!$G$5:$G$295,A68,'Balances 1 WP'!$N$5:$N$295)</f>
        <v>0</v>
      </c>
      <c r="AI68" s="229">
        <f t="shared" si="22"/>
        <v>-10721</v>
      </c>
      <c r="AK68" s="227">
        <f t="shared" si="23"/>
        <v>-7478</v>
      </c>
      <c r="AL68" s="228">
        <f t="shared" si="24"/>
        <v>0</v>
      </c>
      <c r="AM68" s="229">
        <f t="shared" si="25"/>
        <v>-7478</v>
      </c>
      <c r="AN68" s="244"/>
      <c r="AO68" s="228"/>
      <c r="AP68" s="228"/>
      <c r="AQ68" s="229">
        <f t="shared" si="38"/>
        <v>0</v>
      </c>
      <c r="AR68" s="244"/>
      <c r="AT68" s="117">
        <v>2525</v>
      </c>
      <c r="AU68" s="117" t="s">
        <v>925</v>
      </c>
      <c r="AW68" s="117" t="str">
        <f t="shared" si="6"/>
        <v>ED2525</v>
      </c>
      <c r="AX68" s="154">
        <v>1268</v>
      </c>
      <c r="AY68" s="151">
        <f t="shared" si="7"/>
        <v>-7478</v>
      </c>
      <c r="AZ68" s="151">
        <f t="shared" si="36"/>
        <v>7478</v>
      </c>
      <c r="BA68">
        <f t="shared" si="37"/>
        <v>50</v>
      </c>
      <c r="BD68" s="117" t="str">
        <f t="shared" si="10"/>
        <v>ED2525</v>
      </c>
      <c r="BE68" s="154">
        <v>1617</v>
      </c>
      <c r="BF68" s="151">
        <f t="shared" si="11"/>
        <v>0</v>
      </c>
      <c r="BG68" s="151">
        <f t="shared" si="26"/>
        <v>0</v>
      </c>
      <c r="BH68">
        <f t="shared" si="27"/>
        <v>50</v>
      </c>
      <c r="BJ68" s="181"/>
      <c r="BK68" s="181"/>
      <c r="BM68" s="227">
        <f t="shared" si="14"/>
        <v>-10721</v>
      </c>
      <c r="BN68" s="228">
        <f t="shared" si="15"/>
        <v>0</v>
      </c>
      <c r="BO68" s="229">
        <f t="shared" si="28"/>
        <v>-10721</v>
      </c>
      <c r="BR68">
        <f t="shared" si="29"/>
        <v>0</v>
      </c>
      <c r="BS68"/>
      <c r="BT68" s="159"/>
    </row>
    <row r="69" spans="1:72" x14ac:dyDescent="0.2">
      <c r="A69" s="117">
        <v>2527</v>
      </c>
      <c r="B69" s="126" t="s">
        <v>517</v>
      </c>
      <c r="C69" s="126" t="s">
        <v>389</v>
      </c>
      <c r="D69" s="129">
        <v>-21699</v>
      </c>
      <c r="E69" s="175">
        <v>0</v>
      </c>
      <c r="F69" s="181">
        <f t="shared" si="16"/>
        <v>-21699</v>
      </c>
      <c r="G69" s="159"/>
      <c r="H69" s="181"/>
      <c r="I69" s="181">
        <f t="shared" si="32"/>
        <v>-21699</v>
      </c>
      <c r="J69" s="181">
        <f t="shared" si="33"/>
        <v>0</v>
      </c>
      <c r="L69" s="163" t="str">
        <f t="shared" ref="L69:L132" si="39">IF(F69&gt;0,"Deficit","ok")</f>
        <v>ok</v>
      </c>
      <c r="M69" s="137">
        <f t="shared" ref="M69:M132" si="40">SUMIF(L69,"Deficit",F69)</f>
        <v>0</v>
      </c>
      <c r="O69" s="129">
        <v>-21699</v>
      </c>
      <c r="Q69" s="129"/>
      <c r="S69" s="129"/>
      <c r="U69" s="129">
        <f t="shared" ref="U69:U132" si="41">SUM(O69:T69)</f>
        <v>-21699</v>
      </c>
      <c r="V69" s="175">
        <v>0</v>
      </c>
      <c r="W69" s="131">
        <f t="shared" ref="W69:W132" si="42">SUM(U69:V69)</f>
        <v>-21699</v>
      </c>
      <c r="X69" s="127">
        <f t="shared" ref="X69:X132" si="43">SUM(F69-W69)</f>
        <v>0</v>
      </c>
      <c r="Y69" s="186"/>
      <c r="AC69" s="227">
        <f t="shared" si="19"/>
        <v>-21699</v>
      </c>
      <c r="AD69" s="228">
        <f t="shared" si="20"/>
        <v>0</v>
      </c>
      <c r="AE69" s="229">
        <f t="shared" si="21"/>
        <v>-21699</v>
      </c>
      <c r="AG69" s="227">
        <f>SUMIF('Balances 1 WP'!$G$5:$G$295,A69,'Balances 1 WP'!$M$5:$M$295)</f>
        <v>-23610</v>
      </c>
      <c r="AH69" s="228">
        <f>SUMIF('Balances 1 WP'!$G$5:$G$295,A69,'Balances 1 WP'!$N$5:$N$295)</f>
        <v>0</v>
      </c>
      <c r="AI69" s="229">
        <f t="shared" si="22"/>
        <v>-23610</v>
      </c>
      <c r="AK69" s="227">
        <f t="shared" si="23"/>
        <v>-1911</v>
      </c>
      <c r="AL69" s="228">
        <f t="shared" si="24"/>
        <v>0</v>
      </c>
      <c r="AM69" s="229">
        <f t="shared" si="25"/>
        <v>-1911</v>
      </c>
      <c r="AN69" s="244"/>
      <c r="AO69" s="228"/>
      <c r="AP69" s="228"/>
      <c r="AQ69" s="229">
        <f t="shared" si="38"/>
        <v>0</v>
      </c>
      <c r="AR69" s="244"/>
      <c r="AT69" s="117">
        <v>2527</v>
      </c>
      <c r="AU69" s="117" t="s">
        <v>926</v>
      </c>
      <c r="AW69" s="117" t="str">
        <f t="shared" ref="AW69:AW132" si="44">B69</f>
        <v>ED2527</v>
      </c>
      <c r="AX69" s="154">
        <v>1268</v>
      </c>
      <c r="AY69" s="151">
        <f t="shared" ref="AY69:AY132" si="45">SUM(AK69)</f>
        <v>-1911</v>
      </c>
      <c r="AZ69" s="151">
        <f t="shared" si="36"/>
        <v>1911</v>
      </c>
      <c r="BA69">
        <f t="shared" si="37"/>
        <v>50</v>
      </c>
      <c r="BD69" s="117" t="str">
        <f t="shared" ref="BD69:BD132" si="46">B69</f>
        <v>ED2527</v>
      </c>
      <c r="BE69" s="154">
        <v>1617</v>
      </c>
      <c r="BF69" s="151">
        <f t="shared" ref="BF69:BF132" si="47">SUM(AL69)</f>
        <v>0</v>
      </c>
      <c r="BG69" s="151">
        <f t="shared" si="26"/>
        <v>0</v>
      </c>
      <c r="BH69">
        <f t="shared" si="27"/>
        <v>50</v>
      </c>
      <c r="BJ69" s="181"/>
      <c r="BK69" s="181"/>
      <c r="BM69" s="227">
        <f t="shared" ref="BM69:BM132" si="48">SUM(AG69,BJ69,BK69)</f>
        <v>-23610</v>
      </c>
      <c r="BN69" s="228">
        <f t="shared" ref="BN69:BN132" si="49">SUM(AH69)</f>
        <v>0</v>
      </c>
      <c r="BO69" s="229">
        <f t="shared" si="28"/>
        <v>-23610</v>
      </c>
      <c r="BR69">
        <f t="shared" si="29"/>
        <v>0</v>
      </c>
      <c r="BS69"/>
      <c r="BT69" s="159"/>
    </row>
    <row r="70" spans="1:72" x14ac:dyDescent="0.2">
      <c r="A70" s="117">
        <v>2529</v>
      </c>
      <c r="B70" s="126" t="s">
        <v>135</v>
      </c>
      <c r="C70" s="126" t="s">
        <v>390</v>
      </c>
      <c r="D70" s="129">
        <v>0</v>
      </c>
      <c r="E70" s="175">
        <v>0</v>
      </c>
      <c r="F70" s="181">
        <f t="shared" ref="F70:F133" si="50">SUM(D70:E70)</f>
        <v>0</v>
      </c>
      <c r="G70" s="159"/>
      <c r="H70" s="181"/>
      <c r="I70" s="181">
        <f t="shared" si="32"/>
        <v>0</v>
      </c>
      <c r="J70" s="181">
        <f t="shared" si="33"/>
        <v>0</v>
      </c>
      <c r="L70" s="163" t="str">
        <f t="shared" si="39"/>
        <v>ok</v>
      </c>
      <c r="M70" s="137">
        <f t="shared" si="40"/>
        <v>0</v>
      </c>
      <c r="O70" s="129">
        <v>0</v>
      </c>
      <c r="Q70" s="129"/>
      <c r="S70" s="129"/>
      <c r="U70" s="129">
        <f t="shared" si="41"/>
        <v>0</v>
      </c>
      <c r="V70" s="175">
        <v>0</v>
      </c>
      <c r="W70" s="131">
        <f t="shared" si="42"/>
        <v>0</v>
      </c>
      <c r="X70" s="127">
        <f t="shared" si="43"/>
        <v>0</v>
      </c>
      <c r="Y70" s="186" t="s">
        <v>1258</v>
      </c>
      <c r="AC70" s="227">
        <f t="shared" ref="AC70:AC133" si="51">SUM(U70)</f>
        <v>0</v>
      </c>
      <c r="AD70" s="228">
        <f t="shared" ref="AD70:AD133" si="52">SUM(V70)</f>
        <v>0</v>
      </c>
      <c r="AE70" s="229">
        <f t="shared" ref="AE70:AE133" si="53">SUM(AC70:AD70)</f>
        <v>0</v>
      </c>
      <c r="AG70" s="227">
        <f>SUMIF('Balances 1 WP'!$G$5:$G$295,A70,'Balances 1 WP'!$M$5:$M$295)</f>
        <v>0</v>
      </c>
      <c r="AH70" s="228">
        <f>SUMIF('Balances 1 WP'!$G$5:$G$295,A70,'Balances 1 WP'!$N$5:$N$295)</f>
        <v>0</v>
      </c>
      <c r="AI70" s="229">
        <f t="shared" ref="AI70:AI133" si="54">SUM(AG70:AH70)</f>
        <v>0</v>
      </c>
      <c r="AK70" s="227">
        <f t="shared" ref="AK70:AK133" si="55">SUM(AG70-AC70)</f>
        <v>0</v>
      </c>
      <c r="AL70" s="228">
        <f t="shared" ref="AL70:AL133" si="56">SUM(AH70-AD70)</f>
        <v>0</v>
      </c>
      <c r="AM70" s="229">
        <f t="shared" ref="AM70:AM133" si="57">SUM(AK70:AL70)</f>
        <v>0</v>
      </c>
      <c r="AN70" s="244"/>
      <c r="AO70" s="228"/>
      <c r="AP70" s="228"/>
      <c r="AQ70" s="229">
        <f t="shared" si="38"/>
        <v>0</v>
      </c>
      <c r="AR70" s="244"/>
      <c r="AT70" s="117">
        <v>2529</v>
      </c>
      <c r="AU70" s="117" t="s">
        <v>927</v>
      </c>
      <c r="AW70" s="117" t="str">
        <f t="shared" si="44"/>
        <v>ED2529</v>
      </c>
      <c r="AX70" s="154">
        <v>1268</v>
      </c>
      <c r="AY70" s="151">
        <f t="shared" si="45"/>
        <v>0</v>
      </c>
      <c r="AZ70" s="151">
        <f t="shared" si="36"/>
        <v>0</v>
      </c>
      <c r="BA70">
        <f t="shared" si="37"/>
        <v>50</v>
      </c>
      <c r="BD70" s="117" t="str">
        <f t="shared" si="46"/>
        <v>ED2529</v>
      </c>
      <c r="BE70" s="154">
        <v>1617</v>
      </c>
      <c r="BF70" s="151">
        <f t="shared" si="47"/>
        <v>0</v>
      </c>
      <c r="BG70" s="151">
        <f t="shared" ref="BG70:BG133" si="58">IF(BF70&lt;0,BF70*-1,BF70)</f>
        <v>0</v>
      </c>
      <c r="BH70">
        <f t="shared" ref="BH70:BH133" si="59">IF(BF70&gt;0,40,50)</f>
        <v>50</v>
      </c>
      <c r="BJ70" s="181"/>
      <c r="BK70" s="181"/>
      <c r="BM70" s="227">
        <f t="shared" si="48"/>
        <v>0</v>
      </c>
      <c r="BN70" s="228">
        <f t="shared" si="49"/>
        <v>0</v>
      </c>
      <c r="BO70" s="229">
        <f t="shared" ref="BO70:BO133" si="60">SUM(BM70:BN70)</f>
        <v>0</v>
      </c>
      <c r="BR70">
        <f t="shared" ref="BR70:BR133" si="61">IF(BM70&lt;1,0,"Error")</f>
        <v>0</v>
      </c>
      <c r="BS70"/>
      <c r="BT70" s="159"/>
    </row>
    <row r="71" spans="1:72" x14ac:dyDescent="0.2">
      <c r="A71" s="117">
        <v>2531</v>
      </c>
      <c r="B71" s="126" t="s">
        <v>136</v>
      </c>
      <c r="C71" s="126" t="s">
        <v>391</v>
      </c>
      <c r="D71" s="129">
        <v>0</v>
      </c>
      <c r="E71" s="175">
        <v>0</v>
      </c>
      <c r="F71" s="181">
        <f t="shared" si="50"/>
        <v>0</v>
      </c>
      <c r="G71" s="159"/>
      <c r="H71" s="181"/>
      <c r="I71" s="181">
        <f t="shared" si="32"/>
        <v>0</v>
      </c>
      <c r="J71" s="181">
        <f t="shared" si="33"/>
        <v>0</v>
      </c>
      <c r="L71" s="163" t="str">
        <f t="shared" si="39"/>
        <v>ok</v>
      </c>
      <c r="M71" s="137">
        <f t="shared" si="40"/>
        <v>0</v>
      </c>
      <c r="O71" s="129">
        <v>0</v>
      </c>
      <c r="Q71" s="129"/>
      <c r="S71" s="129"/>
      <c r="U71" s="129">
        <f t="shared" si="41"/>
        <v>0</v>
      </c>
      <c r="V71" s="175">
        <v>0</v>
      </c>
      <c r="W71" s="131">
        <f t="shared" si="42"/>
        <v>0</v>
      </c>
      <c r="X71" s="127">
        <f t="shared" si="43"/>
        <v>0</v>
      </c>
      <c r="Y71" s="186" t="s">
        <v>1284</v>
      </c>
      <c r="AC71" s="227">
        <f t="shared" si="51"/>
        <v>0</v>
      </c>
      <c r="AD71" s="228">
        <f t="shared" si="52"/>
        <v>0</v>
      </c>
      <c r="AE71" s="229">
        <f t="shared" si="53"/>
        <v>0</v>
      </c>
      <c r="AG71" s="227">
        <f>SUMIF('Balances 1 WP'!$G$5:$G$295,A71,'Balances 1 WP'!$M$5:$M$295)</f>
        <v>0</v>
      </c>
      <c r="AH71" s="228">
        <f>SUMIF('Balances 1 WP'!$G$5:$G$295,A71,'Balances 1 WP'!$N$5:$N$295)</f>
        <v>0</v>
      </c>
      <c r="AI71" s="229">
        <f t="shared" si="54"/>
        <v>0</v>
      </c>
      <c r="AK71" s="227">
        <f t="shared" si="55"/>
        <v>0</v>
      </c>
      <c r="AL71" s="228">
        <f t="shared" si="56"/>
        <v>0</v>
      </c>
      <c r="AM71" s="229">
        <f t="shared" si="57"/>
        <v>0</v>
      </c>
      <c r="AN71" s="244"/>
      <c r="AO71" s="228"/>
      <c r="AP71" s="228"/>
      <c r="AQ71" s="229">
        <f t="shared" si="38"/>
        <v>0</v>
      </c>
      <c r="AR71" s="244"/>
      <c r="AT71" s="117">
        <v>2531</v>
      </c>
      <c r="AU71" s="117" t="s">
        <v>928</v>
      </c>
      <c r="AW71" s="117" t="str">
        <f t="shared" si="44"/>
        <v>ED2531</v>
      </c>
      <c r="AX71" s="154">
        <v>1268</v>
      </c>
      <c r="AY71" s="151">
        <f t="shared" si="45"/>
        <v>0</v>
      </c>
      <c r="AZ71" s="151">
        <f t="shared" si="36"/>
        <v>0</v>
      </c>
      <c r="BA71">
        <f t="shared" si="37"/>
        <v>50</v>
      </c>
      <c r="BD71" s="117" t="str">
        <f t="shared" si="46"/>
        <v>ED2531</v>
      </c>
      <c r="BE71" s="154">
        <v>1617</v>
      </c>
      <c r="BF71" s="151">
        <f t="shared" si="47"/>
        <v>0</v>
      </c>
      <c r="BG71" s="151">
        <f t="shared" si="58"/>
        <v>0</v>
      </c>
      <c r="BH71">
        <f t="shared" si="59"/>
        <v>50</v>
      </c>
      <c r="BJ71" s="181"/>
      <c r="BK71" s="181"/>
      <c r="BM71" s="227">
        <f t="shared" si="48"/>
        <v>0</v>
      </c>
      <c r="BN71" s="228">
        <f t="shared" si="49"/>
        <v>0</v>
      </c>
      <c r="BO71" s="229">
        <f t="shared" si="60"/>
        <v>0</v>
      </c>
      <c r="BR71">
        <f t="shared" si="61"/>
        <v>0</v>
      </c>
      <c r="BS71"/>
      <c r="BT71" s="159"/>
    </row>
    <row r="72" spans="1:72" ht="15" customHeight="1" x14ac:dyDescent="0.2">
      <c r="A72" s="117">
        <v>2533</v>
      </c>
      <c r="B72" s="126" t="s">
        <v>137</v>
      </c>
      <c r="C72" s="126" t="s">
        <v>392</v>
      </c>
      <c r="D72" s="129">
        <v>-13019</v>
      </c>
      <c r="E72" s="175">
        <v>0</v>
      </c>
      <c r="F72" s="181">
        <f t="shared" si="50"/>
        <v>-13019</v>
      </c>
      <c r="G72" s="159"/>
      <c r="H72" s="181"/>
      <c r="I72" s="181">
        <f t="shared" si="32"/>
        <v>-13019</v>
      </c>
      <c r="J72" s="181">
        <f t="shared" si="33"/>
        <v>0</v>
      </c>
      <c r="L72" s="163" t="str">
        <f t="shared" si="39"/>
        <v>ok</v>
      </c>
      <c r="M72" s="137">
        <f t="shared" si="40"/>
        <v>0</v>
      </c>
      <c r="O72" s="129">
        <v>-13019</v>
      </c>
      <c r="Q72" s="129"/>
      <c r="S72" s="129"/>
      <c r="U72" s="129">
        <f t="shared" si="41"/>
        <v>-13019</v>
      </c>
      <c r="V72" s="175">
        <v>0</v>
      </c>
      <c r="W72" s="131">
        <f t="shared" si="42"/>
        <v>-13019</v>
      </c>
      <c r="X72" s="127">
        <f t="shared" si="43"/>
        <v>0</v>
      </c>
      <c r="Y72" s="186"/>
      <c r="AC72" s="227">
        <f t="shared" si="51"/>
        <v>-13019</v>
      </c>
      <c r="AD72" s="228">
        <f t="shared" si="52"/>
        <v>0</v>
      </c>
      <c r="AE72" s="229">
        <f t="shared" si="53"/>
        <v>-13019</v>
      </c>
      <c r="AG72" s="227">
        <f>SUMIF('Balances 1 WP'!$G$5:$G$295,A72,'Balances 1 WP'!$M$5:$M$295)</f>
        <v>-16936</v>
      </c>
      <c r="AH72" s="228">
        <f>SUMIF('Balances 1 WP'!$G$5:$G$295,A72,'Balances 1 WP'!$N$5:$N$295)</f>
        <v>0</v>
      </c>
      <c r="AI72" s="229">
        <f t="shared" si="54"/>
        <v>-16936</v>
      </c>
      <c r="AK72" s="227">
        <f t="shared" si="55"/>
        <v>-3917</v>
      </c>
      <c r="AL72" s="228">
        <f t="shared" si="56"/>
        <v>0</v>
      </c>
      <c r="AM72" s="229">
        <f t="shared" si="57"/>
        <v>-3917</v>
      </c>
      <c r="AN72" s="244"/>
      <c r="AO72" s="228"/>
      <c r="AP72" s="228"/>
      <c r="AQ72" s="229">
        <f t="shared" si="38"/>
        <v>0</v>
      </c>
      <c r="AR72" s="244"/>
      <c r="AT72" s="117">
        <v>2533</v>
      </c>
      <c r="AU72" s="117" t="s">
        <v>1084</v>
      </c>
      <c r="AW72" s="117" t="str">
        <f t="shared" si="44"/>
        <v>ED2533</v>
      </c>
      <c r="AX72" s="154">
        <v>1268</v>
      </c>
      <c r="AY72" s="151">
        <f t="shared" si="45"/>
        <v>-3917</v>
      </c>
      <c r="AZ72" s="151">
        <f t="shared" si="36"/>
        <v>3917</v>
      </c>
      <c r="BA72">
        <f t="shared" si="37"/>
        <v>50</v>
      </c>
      <c r="BD72" s="117" t="str">
        <f t="shared" si="46"/>
        <v>ED2533</v>
      </c>
      <c r="BE72" s="154">
        <v>1617</v>
      </c>
      <c r="BF72" s="151">
        <f t="shared" si="47"/>
        <v>0</v>
      </c>
      <c r="BG72" s="151">
        <f t="shared" si="58"/>
        <v>0</v>
      </c>
      <c r="BH72">
        <f t="shared" si="59"/>
        <v>50</v>
      </c>
      <c r="BJ72" s="181"/>
      <c r="BK72" s="181"/>
      <c r="BM72" s="227">
        <f t="shared" si="48"/>
        <v>-16936</v>
      </c>
      <c r="BN72" s="228">
        <f t="shared" si="49"/>
        <v>0</v>
      </c>
      <c r="BO72" s="229">
        <f t="shared" si="60"/>
        <v>-16936</v>
      </c>
      <c r="BR72">
        <f t="shared" si="61"/>
        <v>0</v>
      </c>
      <c r="BS72"/>
      <c r="BT72" s="159"/>
    </row>
    <row r="73" spans="1:72" x14ac:dyDescent="0.2">
      <c r="A73" s="117">
        <v>2534</v>
      </c>
      <c r="B73" s="126" t="s">
        <v>518</v>
      </c>
      <c r="C73" s="126" t="s">
        <v>393</v>
      </c>
      <c r="D73" s="129">
        <v>0</v>
      </c>
      <c r="E73" s="175">
        <v>0</v>
      </c>
      <c r="F73" s="181">
        <f t="shared" si="50"/>
        <v>0</v>
      </c>
      <c r="G73" s="159"/>
      <c r="H73" s="181"/>
      <c r="I73" s="181">
        <f t="shared" si="32"/>
        <v>0</v>
      </c>
      <c r="J73" s="181">
        <f t="shared" si="33"/>
        <v>0</v>
      </c>
      <c r="L73" s="163" t="str">
        <f t="shared" si="39"/>
        <v>ok</v>
      </c>
      <c r="M73" s="137">
        <f t="shared" si="40"/>
        <v>0</v>
      </c>
      <c r="O73" s="129">
        <v>0</v>
      </c>
      <c r="Q73" s="129"/>
      <c r="S73" s="129"/>
      <c r="U73" s="129">
        <f t="shared" si="41"/>
        <v>0</v>
      </c>
      <c r="V73" s="175">
        <v>0</v>
      </c>
      <c r="W73" s="131">
        <f t="shared" si="42"/>
        <v>0</v>
      </c>
      <c r="X73" s="127">
        <f t="shared" si="43"/>
        <v>0</v>
      </c>
      <c r="Y73" s="186" t="s">
        <v>1257</v>
      </c>
      <c r="AC73" s="227">
        <f t="shared" si="51"/>
        <v>0</v>
      </c>
      <c r="AD73" s="228">
        <f t="shared" si="52"/>
        <v>0</v>
      </c>
      <c r="AE73" s="229">
        <f t="shared" si="53"/>
        <v>0</v>
      </c>
      <c r="AG73" s="227">
        <f>SUMIF('Balances 1 WP'!$G$5:$G$295,A73,'Balances 1 WP'!$M$5:$M$295)</f>
        <v>0</v>
      </c>
      <c r="AH73" s="228">
        <f>SUMIF('Balances 1 WP'!$G$5:$G$295,A73,'Balances 1 WP'!$N$5:$N$295)</f>
        <v>0</v>
      </c>
      <c r="AI73" s="229">
        <f t="shared" si="54"/>
        <v>0</v>
      </c>
      <c r="AK73" s="227">
        <f t="shared" si="55"/>
        <v>0</v>
      </c>
      <c r="AL73" s="228">
        <f t="shared" si="56"/>
        <v>0</v>
      </c>
      <c r="AM73" s="229">
        <f t="shared" si="57"/>
        <v>0</v>
      </c>
      <c r="AN73" s="244"/>
      <c r="AO73" s="228"/>
      <c r="AP73" s="228"/>
      <c r="AQ73" s="229">
        <f t="shared" si="38"/>
        <v>0</v>
      </c>
      <c r="AR73" s="244"/>
      <c r="AT73" s="117">
        <v>2534</v>
      </c>
      <c r="AU73" s="117" t="s">
        <v>929</v>
      </c>
      <c r="AW73" s="117" t="str">
        <f t="shared" si="44"/>
        <v>ED2534</v>
      </c>
      <c r="AX73" s="154">
        <v>1268</v>
      </c>
      <c r="AY73" s="151">
        <f t="shared" si="45"/>
        <v>0</v>
      </c>
      <c r="AZ73" s="151">
        <f t="shared" si="36"/>
        <v>0</v>
      </c>
      <c r="BA73">
        <f t="shared" si="37"/>
        <v>50</v>
      </c>
      <c r="BD73" s="117" t="str">
        <f t="shared" si="46"/>
        <v>ED2534</v>
      </c>
      <c r="BE73" s="154">
        <v>1617</v>
      </c>
      <c r="BF73" s="151">
        <f t="shared" si="47"/>
        <v>0</v>
      </c>
      <c r="BG73" s="151">
        <f t="shared" si="58"/>
        <v>0</v>
      </c>
      <c r="BH73">
        <f t="shared" si="59"/>
        <v>50</v>
      </c>
      <c r="BJ73" s="181"/>
      <c r="BK73" s="181"/>
      <c r="BM73" s="227">
        <f t="shared" si="48"/>
        <v>0</v>
      </c>
      <c r="BN73" s="228">
        <f t="shared" si="49"/>
        <v>0</v>
      </c>
      <c r="BO73" s="229">
        <f t="shared" si="60"/>
        <v>0</v>
      </c>
      <c r="BR73">
        <f t="shared" si="61"/>
        <v>0</v>
      </c>
      <c r="BS73"/>
      <c r="BT73" s="159"/>
    </row>
    <row r="74" spans="1:72" ht="15" customHeight="1" x14ac:dyDescent="0.2">
      <c r="A74" s="117">
        <v>2539</v>
      </c>
      <c r="B74" s="126" t="s">
        <v>138</v>
      </c>
      <c r="C74" s="126" t="s">
        <v>394</v>
      </c>
      <c r="D74" s="129">
        <v>0</v>
      </c>
      <c r="E74" s="175">
        <v>0</v>
      </c>
      <c r="F74" s="181">
        <f t="shared" si="50"/>
        <v>0</v>
      </c>
      <c r="G74" s="159"/>
      <c r="H74" s="181"/>
      <c r="I74" s="181">
        <f t="shared" si="32"/>
        <v>0</v>
      </c>
      <c r="J74" s="181">
        <f t="shared" si="33"/>
        <v>0</v>
      </c>
      <c r="L74" s="163" t="str">
        <f t="shared" si="39"/>
        <v>ok</v>
      </c>
      <c r="M74" s="137">
        <f t="shared" si="40"/>
        <v>0</v>
      </c>
      <c r="O74" s="129">
        <v>0</v>
      </c>
      <c r="Q74" s="129"/>
      <c r="S74" s="129"/>
      <c r="U74" s="129">
        <f t="shared" si="41"/>
        <v>0</v>
      </c>
      <c r="V74" s="175">
        <v>0</v>
      </c>
      <c r="W74" s="131">
        <f t="shared" si="42"/>
        <v>0</v>
      </c>
      <c r="X74" s="127">
        <f t="shared" si="43"/>
        <v>0</v>
      </c>
      <c r="Y74" s="186" t="s">
        <v>1246</v>
      </c>
      <c r="AC74" s="227">
        <f t="shared" si="51"/>
        <v>0</v>
      </c>
      <c r="AD74" s="228">
        <f t="shared" si="52"/>
        <v>0</v>
      </c>
      <c r="AE74" s="229">
        <f t="shared" si="53"/>
        <v>0</v>
      </c>
      <c r="AG74" s="227">
        <f>SUMIF('Balances 1 WP'!$G$5:$G$295,A74,'Balances 1 WP'!$M$5:$M$295)</f>
        <v>0</v>
      </c>
      <c r="AH74" s="228">
        <f>SUMIF('Balances 1 WP'!$G$5:$G$295,A74,'Balances 1 WP'!$N$5:$N$295)</f>
        <v>0</v>
      </c>
      <c r="AI74" s="229">
        <f t="shared" si="54"/>
        <v>0</v>
      </c>
      <c r="AK74" s="227">
        <f t="shared" si="55"/>
        <v>0</v>
      </c>
      <c r="AL74" s="228">
        <f t="shared" si="56"/>
        <v>0</v>
      </c>
      <c r="AM74" s="229">
        <f t="shared" si="57"/>
        <v>0</v>
      </c>
      <c r="AN74" s="244"/>
      <c r="AO74" s="228"/>
      <c r="AP74" s="228"/>
      <c r="AQ74" s="229">
        <f t="shared" si="38"/>
        <v>0</v>
      </c>
      <c r="AR74" s="244"/>
      <c r="AT74" s="117">
        <v>2539</v>
      </c>
      <c r="AU74" s="117" t="s">
        <v>930</v>
      </c>
      <c r="AW74" s="117" t="str">
        <f t="shared" si="44"/>
        <v>ED2539</v>
      </c>
      <c r="AX74" s="154">
        <v>1268</v>
      </c>
      <c r="AY74" s="151">
        <f t="shared" si="45"/>
        <v>0</v>
      </c>
      <c r="AZ74" s="151">
        <f t="shared" si="36"/>
        <v>0</v>
      </c>
      <c r="BA74">
        <f t="shared" si="37"/>
        <v>50</v>
      </c>
      <c r="BD74" s="117" t="str">
        <f t="shared" si="46"/>
        <v>ED2539</v>
      </c>
      <c r="BE74" s="154">
        <v>1617</v>
      </c>
      <c r="BF74" s="151">
        <f t="shared" si="47"/>
        <v>0</v>
      </c>
      <c r="BG74" s="151">
        <f t="shared" si="58"/>
        <v>0</v>
      </c>
      <c r="BH74">
        <f t="shared" si="59"/>
        <v>50</v>
      </c>
      <c r="BJ74" s="181"/>
      <c r="BK74" s="181"/>
      <c r="BM74" s="227">
        <f t="shared" si="48"/>
        <v>0</v>
      </c>
      <c r="BN74" s="228">
        <f t="shared" si="49"/>
        <v>0</v>
      </c>
      <c r="BO74" s="229">
        <f t="shared" si="60"/>
        <v>0</v>
      </c>
      <c r="BR74">
        <f t="shared" si="61"/>
        <v>0</v>
      </c>
      <c r="BS74"/>
      <c r="BT74" s="159"/>
    </row>
    <row r="75" spans="1:72" x14ac:dyDescent="0.2">
      <c r="A75" s="117">
        <v>2543</v>
      </c>
      <c r="B75" s="126" t="s">
        <v>469</v>
      </c>
      <c r="C75" s="126" t="s">
        <v>257</v>
      </c>
      <c r="D75" s="129">
        <v>0</v>
      </c>
      <c r="E75" s="175">
        <v>0</v>
      </c>
      <c r="F75" s="181">
        <f t="shared" si="50"/>
        <v>0</v>
      </c>
      <c r="G75" s="159"/>
      <c r="H75" s="181"/>
      <c r="I75" s="181">
        <f t="shared" si="32"/>
        <v>0</v>
      </c>
      <c r="J75" s="181">
        <f t="shared" si="33"/>
        <v>0</v>
      </c>
      <c r="L75" s="163" t="str">
        <f t="shared" si="39"/>
        <v>ok</v>
      </c>
      <c r="M75" s="137">
        <f t="shared" si="40"/>
        <v>0</v>
      </c>
      <c r="O75" s="129">
        <v>0</v>
      </c>
      <c r="Q75" s="129"/>
      <c r="S75" s="129"/>
      <c r="U75" s="129">
        <f t="shared" si="41"/>
        <v>0</v>
      </c>
      <c r="V75" s="175">
        <v>0</v>
      </c>
      <c r="W75" s="131">
        <f t="shared" si="42"/>
        <v>0</v>
      </c>
      <c r="X75" s="127">
        <f t="shared" si="43"/>
        <v>0</v>
      </c>
      <c r="Y75" s="186" t="s">
        <v>1284</v>
      </c>
      <c r="AC75" s="227">
        <f t="shared" si="51"/>
        <v>0</v>
      </c>
      <c r="AD75" s="228">
        <f t="shared" si="52"/>
        <v>0</v>
      </c>
      <c r="AE75" s="229">
        <f t="shared" si="53"/>
        <v>0</v>
      </c>
      <c r="AG75" s="227">
        <f>SUMIF('Balances 1 WP'!$G$5:$G$295,A75,'Balances 1 WP'!$M$5:$M$295)</f>
        <v>0</v>
      </c>
      <c r="AH75" s="228">
        <f>SUMIF('Balances 1 WP'!$G$5:$G$295,A75,'Balances 1 WP'!$N$5:$N$295)</f>
        <v>0</v>
      </c>
      <c r="AI75" s="229">
        <f t="shared" si="54"/>
        <v>0</v>
      </c>
      <c r="AK75" s="227">
        <f t="shared" si="55"/>
        <v>0</v>
      </c>
      <c r="AL75" s="228">
        <f t="shared" si="56"/>
        <v>0</v>
      </c>
      <c r="AM75" s="229">
        <f t="shared" si="57"/>
        <v>0</v>
      </c>
      <c r="AN75" s="244"/>
      <c r="AO75" s="228"/>
      <c r="AP75" s="228"/>
      <c r="AQ75" s="229">
        <f t="shared" si="38"/>
        <v>0</v>
      </c>
      <c r="AR75" s="244"/>
      <c r="AT75" s="117">
        <v>2543</v>
      </c>
      <c r="AU75" s="117" t="s">
        <v>931</v>
      </c>
      <c r="AW75" s="117" t="str">
        <f t="shared" si="44"/>
        <v>ED2543</v>
      </c>
      <c r="AX75" s="154">
        <v>1268</v>
      </c>
      <c r="AY75" s="151">
        <f t="shared" si="45"/>
        <v>0</v>
      </c>
      <c r="AZ75" s="151">
        <f t="shared" si="36"/>
        <v>0</v>
      </c>
      <c r="BA75">
        <f t="shared" si="37"/>
        <v>50</v>
      </c>
      <c r="BD75" s="117" t="str">
        <f t="shared" si="46"/>
        <v>ED2543</v>
      </c>
      <c r="BE75" s="154">
        <v>1617</v>
      </c>
      <c r="BF75" s="151">
        <f t="shared" si="47"/>
        <v>0</v>
      </c>
      <c r="BG75" s="151">
        <f t="shared" si="58"/>
        <v>0</v>
      </c>
      <c r="BH75">
        <f t="shared" si="59"/>
        <v>50</v>
      </c>
      <c r="BJ75" s="181"/>
      <c r="BK75" s="181"/>
      <c r="BM75" s="227">
        <f t="shared" si="48"/>
        <v>0</v>
      </c>
      <c r="BN75" s="228">
        <f t="shared" si="49"/>
        <v>0</v>
      </c>
      <c r="BO75" s="229">
        <f t="shared" si="60"/>
        <v>0</v>
      </c>
      <c r="BR75">
        <f t="shared" si="61"/>
        <v>0</v>
      </c>
      <c r="BS75"/>
      <c r="BT75" s="159"/>
    </row>
    <row r="76" spans="1:72" x14ac:dyDescent="0.2">
      <c r="A76" s="117">
        <v>2555</v>
      </c>
      <c r="B76" s="126" t="s">
        <v>291</v>
      </c>
      <c r="C76" s="126" t="s">
        <v>395</v>
      </c>
      <c r="D76" s="129">
        <v>-36064</v>
      </c>
      <c r="E76" s="175">
        <v>0</v>
      </c>
      <c r="F76" s="181">
        <f t="shared" si="50"/>
        <v>-36064</v>
      </c>
      <c r="G76" s="159"/>
      <c r="H76" s="181"/>
      <c r="I76" s="181">
        <f t="shared" si="32"/>
        <v>-36064</v>
      </c>
      <c r="J76" s="181">
        <f t="shared" si="33"/>
        <v>0</v>
      </c>
      <c r="L76" s="163" t="str">
        <f t="shared" si="39"/>
        <v>ok</v>
      </c>
      <c r="M76" s="137">
        <f t="shared" si="40"/>
        <v>0</v>
      </c>
      <c r="O76" s="129">
        <v>-36064</v>
      </c>
      <c r="Q76" s="129"/>
      <c r="S76" s="129"/>
      <c r="U76" s="129">
        <f t="shared" si="41"/>
        <v>-36064</v>
      </c>
      <c r="V76" s="175">
        <v>0</v>
      </c>
      <c r="W76" s="131">
        <f t="shared" si="42"/>
        <v>-36064</v>
      </c>
      <c r="X76" s="127">
        <f t="shared" si="43"/>
        <v>0</v>
      </c>
      <c r="Y76" s="186"/>
      <c r="AC76" s="227">
        <f t="shared" si="51"/>
        <v>-36064</v>
      </c>
      <c r="AD76" s="228">
        <f t="shared" si="52"/>
        <v>0</v>
      </c>
      <c r="AE76" s="229">
        <f t="shared" si="53"/>
        <v>-36064</v>
      </c>
      <c r="AG76" s="227">
        <f>SUMIF('Balances 1 WP'!$G$5:$G$295,A76,'Balances 1 WP'!$M$5:$M$295)</f>
        <v>-41122</v>
      </c>
      <c r="AH76" s="228">
        <f>SUMIF('Balances 1 WP'!$G$5:$G$295,A76,'Balances 1 WP'!$N$5:$N$295)</f>
        <v>0</v>
      </c>
      <c r="AI76" s="229">
        <f t="shared" si="54"/>
        <v>-41122</v>
      </c>
      <c r="AK76" s="227">
        <f t="shared" si="55"/>
        <v>-5058</v>
      </c>
      <c r="AL76" s="228">
        <f t="shared" si="56"/>
        <v>0</v>
      </c>
      <c r="AM76" s="229">
        <f t="shared" si="57"/>
        <v>-5058</v>
      </c>
      <c r="AN76" s="244"/>
      <c r="AO76" s="228"/>
      <c r="AP76" s="228"/>
      <c r="AQ76" s="229">
        <f t="shared" si="38"/>
        <v>0</v>
      </c>
      <c r="AR76" s="244"/>
      <c r="AT76" s="117">
        <v>2555</v>
      </c>
      <c r="AU76" s="117" t="s">
        <v>932</v>
      </c>
      <c r="AW76" s="117" t="str">
        <f t="shared" si="44"/>
        <v>ED2555</v>
      </c>
      <c r="AX76" s="154">
        <v>1268</v>
      </c>
      <c r="AY76" s="151">
        <f t="shared" si="45"/>
        <v>-5058</v>
      </c>
      <c r="AZ76" s="151">
        <f t="shared" si="36"/>
        <v>5058</v>
      </c>
      <c r="BA76">
        <f t="shared" si="37"/>
        <v>50</v>
      </c>
      <c r="BD76" s="117" t="str">
        <f t="shared" si="46"/>
        <v>ED2555</v>
      </c>
      <c r="BE76" s="154">
        <v>1617</v>
      </c>
      <c r="BF76" s="151">
        <f t="shared" si="47"/>
        <v>0</v>
      </c>
      <c r="BG76" s="151">
        <f t="shared" si="58"/>
        <v>0</v>
      </c>
      <c r="BH76">
        <f t="shared" si="59"/>
        <v>50</v>
      </c>
      <c r="BJ76" s="181"/>
      <c r="BK76" s="181"/>
      <c r="BM76" s="227">
        <f t="shared" si="48"/>
        <v>-41122</v>
      </c>
      <c r="BN76" s="228">
        <f t="shared" si="49"/>
        <v>0</v>
      </c>
      <c r="BO76" s="229">
        <f t="shared" si="60"/>
        <v>-41122</v>
      </c>
      <c r="BR76">
        <f t="shared" si="61"/>
        <v>0</v>
      </c>
      <c r="BS76"/>
      <c r="BT76" s="159"/>
    </row>
    <row r="77" spans="1:72" x14ac:dyDescent="0.2">
      <c r="A77" s="117">
        <v>2560</v>
      </c>
      <c r="B77" s="126" t="s">
        <v>470</v>
      </c>
      <c r="C77" s="126" t="s">
        <v>259</v>
      </c>
      <c r="D77" s="129">
        <v>-14194</v>
      </c>
      <c r="E77" s="175">
        <v>0</v>
      </c>
      <c r="F77" s="181">
        <f t="shared" si="50"/>
        <v>-14194</v>
      </c>
      <c r="G77" s="159"/>
      <c r="H77" s="181"/>
      <c r="I77" s="181">
        <f t="shared" si="32"/>
        <v>-14194</v>
      </c>
      <c r="J77" s="181">
        <f t="shared" si="33"/>
        <v>0</v>
      </c>
      <c r="L77" s="163" t="str">
        <f t="shared" si="39"/>
        <v>ok</v>
      </c>
      <c r="M77" s="137">
        <f t="shared" si="40"/>
        <v>0</v>
      </c>
      <c r="O77" s="129">
        <v>-14194</v>
      </c>
      <c r="Q77" s="129"/>
      <c r="S77" s="129"/>
      <c r="U77" s="129">
        <f t="shared" si="41"/>
        <v>-14194</v>
      </c>
      <c r="V77" s="175">
        <v>0</v>
      </c>
      <c r="W77" s="131">
        <f t="shared" si="42"/>
        <v>-14194</v>
      </c>
      <c r="X77" s="127">
        <f t="shared" si="43"/>
        <v>0</v>
      </c>
      <c r="Y77" s="186"/>
      <c r="AC77" s="227">
        <f t="shared" si="51"/>
        <v>-14194</v>
      </c>
      <c r="AD77" s="228">
        <f t="shared" si="52"/>
        <v>0</v>
      </c>
      <c r="AE77" s="229">
        <f t="shared" si="53"/>
        <v>-14194</v>
      </c>
      <c r="AG77" s="227">
        <f>SUMIF('Balances 1 WP'!$G$5:$G$295,A77,'Balances 1 WP'!$M$5:$M$295)</f>
        <v>-20523</v>
      </c>
      <c r="AH77" s="228">
        <f>SUMIF('Balances 1 WP'!$G$5:$G$295,A77,'Balances 1 WP'!$N$5:$N$295)</f>
        <v>0</v>
      </c>
      <c r="AI77" s="229">
        <f t="shared" si="54"/>
        <v>-20523</v>
      </c>
      <c r="AK77" s="227">
        <f t="shared" si="55"/>
        <v>-6329</v>
      </c>
      <c r="AL77" s="228">
        <f t="shared" si="56"/>
        <v>0</v>
      </c>
      <c r="AM77" s="229">
        <f t="shared" si="57"/>
        <v>-6329</v>
      </c>
      <c r="AN77" s="244"/>
      <c r="AO77" s="228"/>
      <c r="AP77" s="228"/>
      <c r="AQ77" s="229">
        <f t="shared" si="38"/>
        <v>0</v>
      </c>
      <c r="AR77" s="244"/>
      <c r="AT77" s="117">
        <v>2560</v>
      </c>
      <c r="AU77" s="117" t="s">
        <v>1085</v>
      </c>
      <c r="AW77" s="117" t="str">
        <f t="shared" si="44"/>
        <v>ED2560</v>
      </c>
      <c r="AX77" s="154">
        <v>1268</v>
      </c>
      <c r="AY77" s="151">
        <f t="shared" si="45"/>
        <v>-6329</v>
      </c>
      <c r="AZ77" s="151">
        <f t="shared" si="36"/>
        <v>6329</v>
      </c>
      <c r="BA77">
        <f t="shared" si="37"/>
        <v>50</v>
      </c>
      <c r="BD77" s="117" t="str">
        <f t="shared" si="46"/>
        <v>ED2560</v>
      </c>
      <c r="BE77" s="154">
        <v>1617</v>
      </c>
      <c r="BF77" s="151">
        <f t="shared" si="47"/>
        <v>0</v>
      </c>
      <c r="BG77" s="151">
        <f t="shared" si="58"/>
        <v>0</v>
      </c>
      <c r="BH77">
        <f t="shared" si="59"/>
        <v>50</v>
      </c>
      <c r="BJ77" s="181"/>
      <c r="BK77" s="181"/>
      <c r="BM77" s="227">
        <f t="shared" si="48"/>
        <v>-20523</v>
      </c>
      <c r="BN77" s="228">
        <f t="shared" si="49"/>
        <v>0</v>
      </c>
      <c r="BO77" s="229">
        <f t="shared" si="60"/>
        <v>-20523</v>
      </c>
      <c r="BR77">
        <f t="shared" si="61"/>
        <v>0</v>
      </c>
      <c r="BS77"/>
      <c r="BT77" s="159"/>
    </row>
    <row r="78" spans="1:72" x14ac:dyDescent="0.2">
      <c r="A78" s="117">
        <v>2561</v>
      </c>
      <c r="B78" s="126" t="s">
        <v>292</v>
      </c>
      <c r="C78" s="126" t="s">
        <v>260</v>
      </c>
      <c r="D78" s="129">
        <v>0</v>
      </c>
      <c r="E78" s="175">
        <v>0</v>
      </c>
      <c r="F78" s="181">
        <f t="shared" si="50"/>
        <v>0</v>
      </c>
      <c r="G78" s="159"/>
      <c r="H78" s="181"/>
      <c r="I78" s="181">
        <f t="shared" si="32"/>
        <v>0</v>
      </c>
      <c r="J78" s="181">
        <f t="shared" si="33"/>
        <v>0</v>
      </c>
      <c r="L78" s="163" t="str">
        <f t="shared" si="39"/>
        <v>ok</v>
      </c>
      <c r="M78" s="137">
        <f t="shared" si="40"/>
        <v>0</v>
      </c>
      <c r="O78" s="129">
        <v>0</v>
      </c>
      <c r="Q78" s="129"/>
      <c r="S78" s="129"/>
      <c r="U78" s="129">
        <f t="shared" si="41"/>
        <v>0</v>
      </c>
      <c r="V78" s="175">
        <v>0</v>
      </c>
      <c r="W78" s="131">
        <f t="shared" si="42"/>
        <v>0</v>
      </c>
      <c r="X78" s="127">
        <f t="shared" si="43"/>
        <v>0</v>
      </c>
      <c r="Y78" s="186" t="s">
        <v>1236</v>
      </c>
      <c r="AC78" s="227">
        <f t="shared" si="51"/>
        <v>0</v>
      </c>
      <c r="AD78" s="228">
        <f t="shared" si="52"/>
        <v>0</v>
      </c>
      <c r="AE78" s="229">
        <f t="shared" si="53"/>
        <v>0</v>
      </c>
      <c r="AG78" s="227">
        <f>SUMIF('Balances 1 WP'!$G$5:$G$295,A78,'Balances 1 WP'!$M$5:$M$295)</f>
        <v>0</v>
      </c>
      <c r="AH78" s="228">
        <f>SUMIF('Balances 1 WP'!$G$5:$G$295,A78,'Balances 1 WP'!$N$5:$N$295)</f>
        <v>0</v>
      </c>
      <c r="AI78" s="229">
        <f t="shared" si="54"/>
        <v>0</v>
      </c>
      <c r="AK78" s="227">
        <f t="shared" si="55"/>
        <v>0</v>
      </c>
      <c r="AL78" s="228">
        <f t="shared" si="56"/>
        <v>0</v>
      </c>
      <c r="AM78" s="229">
        <f t="shared" si="57"/>
        <v>0</v>
      </c>
      <c r="AN78" s="244"/>
      <c r="AO78" s="228"/>
      <c r="AP78" s="228"/>
      <c r="AQ78" s="229">
        <f t="shared" si="38"/>
        <v>0</v>
      </c>
      <c r="AR78" s="244"/>
      <c r="AT78" s="117">
        <v>2561</v>
      </c>
      <c r="AU78" s="117" t="s">
        <v>868</v>
      </c>
      <c r="AW78" s="117" t="str">
        <f t="shared" si="44"/>
        <v>ED2561</v>
      </c>
      <c r="AX78" s="154">
        <v>1268</v>
      </c>
      <c r="AY78" s="151">
        <f t="shared" si="45"/>
        <v>0</v>
      </c>
      <c r="AZ78" s="151">
        <f t="shared" si="36"/>
        <v>0</v>
      </c>
      <c r="BA78">
        <f t="shared" si="37"/>
        <v>50</v>
      </c>
      <c r="BD78" s="117" t="str">
        <f t="shared" si="46"/>
        <v>ED2561</v>
      </c>
      <c r="BE78" s="154">
        <v>1617</v>
      </c>
      <c r="BF78" s="151">
        <f t="shared" si="47"/>
        <v>0</v>
      </c>
      <c r="BG78" s="151">
        <f t="shared" si="58"/>
        <v>0</v>
      </c>
      <c r="BH78">
        <f t="shared" si="59"/>
        <v>50</v>
      </c>
      <c r="BJ78" s="181"/>
      <c r="BK78" s="181"/>
      <c r="BM78" s="227">
        <f t="shared" si="48"/>
        <v>0</v>
      </c>
      <c r="BN78" s="228">
        <f t="shared" si="49"/>
        <v>0</v>
      </c>
      <c r="BO78" s="229">
        <f t="shared" si="60"/>
        <v>0</v>
      </c>
      <c r="BR78">
        <f t="shared" si="61"/>
        <v>0</v>
      </c>
      <c r="BS78"/>
      <c r="BT78" s="159"/>
    </row>
    <row r="79" spans="1:72" x14ac:dyDescent="0.2">
      <c r="A79" s="117">
        <v>2562</v>
      </c>
      <c r="B79" s="126" t="s">
        <v>139</v>
      </c>
      <c r="C79" s="126" t="s">
        <v>261</v>
      </c>
      <c r="D79" s="129">
        <v>0</v>
      </c>
      <c r="E79" s="175">
        <v>0</v>
      </c>
      <c r="F79" s="181">
        <f t="shared" si="50"/>
        <v>0</v>
      </c>
      <c r="G79" s="159"/>
      <c r="H79" s="181"/>
      <c r="I79" s="181">
        <f t="shared" si="32"/>
        <v>0</v>
      </c>
      <c r="J79" s="181">
        <f t="shared" si="33"/>
        <v>0</v>
      </c>
      <c r="L79" s="163" t="str">
        <f t="shared" si="39"/>
        <v>ok</v>
      </c>
      <c r="M79" s="137">
        <f t="shared" si="40"/>
        <v>0</v>
      </c>
      <c r="O79" s="129">
        <v>0</v>
      </c>
      <c r="Q79" s="129"/>
      <c r="S79" s="129"/>
      <c r="U79" s="129">
        <f t="shared" si="41"/>
        <v>0</v>
      </c>
      <c r="V79" s="175">
        <v>0</v>
      </c>
      <c r="W79" s="131">
        <f t="shared" si="42"/>
        <v>0</v>
      </c>
      <c r="X79" s="127">
        <f t="shared" si="43"/>
        <v>0</v>
      </c>
      <c r="Y79" s="186" t="s">
        <v>1236</v>
      </c>
      <c r="AC79" s="227">
        <f t="shared" si="51"/>
        <v>0</v>
      </c>
      <c r="AD79" s="228">
        <f t="shared" si="52"/>
        <v>0</v>
      </c>
      <c r="AE79" s="229">
        <f t="shared" si="53"/>
        <v>0</v>
      </c>
      <c r="AG79" s="227">
        <f>SUMIF('Balances 1 WP'!$G$5:$G$295,A79,'Balances 1 WP'!$M$5:$M$295)</f>
        <v>0</v>
      </c>
      <c r="AH79" s="228">
        <f>SUMIF('Balances 1 WP'!$G$5:$G$295,A79,'Balances 1 WP'!$N$5:$N$295)</f>
        <v>0</v>
      </c>
      <c r="AI79" s="229">
        <f t="shared" si="54"/>
        <v>0</v>
      </c>
      <c r="AK79" s="227">
        <f t="shared" si="55"/>
        <v>0</v>
      </c>
      <c r="AL79" s="228">
        <f t="shared" si="56"/>
        <v>0</v>
      </c>
      <c r="AM79" s="229">
        <f t="shared" si="57"/>
        <v>0</v>
      </c>
      <c r="AN79" s="244"/>
      <c r="AO79" s="228"/>
      <c r="AP79" s="228"/>
      <c r="AQ79" s="229">
        <f t="shared" si="38"/>
        <v>0</v>
      </c>
      <c r="AR79" s="244"/>
      <c r="AT79" s="117">
        <v>2562</v>
      </c>
      <c r="AU79" s="117" t="s">
        <v>869</v>
      </c>
      <c r="AW79" s="117" t="str">
        <f t="shared" si="44"/>
        <v>ED2562</v>
      </c>
      <c r="AX79" s="154">
        <v>1268</v>
      </c>
      <c r="AY79" s="151">
        <f t="shared" si="45"/>
        <v>0</v>
      </c>
      <c r="AZ79" s="151">
        <f t="shared" si="36"/>
        <v>0</v>
      </c>
      <c r="BA79">
        <f t="shared" si="37"/>
        <v>50</v>
      </c>
      <c r="BD79" s="117" t="str">
        <f t="shared" si="46"/>
        <v>ED2562</v>
      </c>
      <c r="BE79" s="154">
        <v>1617</v>
      </c>
      <c r="BF79" s="151">
        <f t="shared" si="47"/>
        <v>0</v>
      </c>
      <c r="BG79" s="151">
        <f t="shared" si="58"/>
        <v>0</v>
      </c>
      <c r="BH79">
        <f t="shared" si="59"/>
        <v>50</v>
      </c>
      <c r="BJ79" s="181"/>
      <c r="BK79" s="181"/>
      <c r="BM79" s="227">
        <f t="shared" si="48"/>
        <v>0</v>
      </c>
      <c r="BN79" s="228">
        <f t="shared" si="49"/>
        <v>0</v>
      </c>
      <c r="BO79" s="229">
        <f t="shared" si="60"/>
        <v>0</v>
      </c>
      <c r="BR79">
        <f t="shared" si="61"/>
        <v>0</v>
      </c>
      <c r="BS79"/>
      <c r="BT79" s="159"/>
    </row>
    <row r="80" spans="1:72" x14ac:dyDescent="0.2">
      <c r="A80" s="117">
        <v>2563</v>
      </c>
      <c r="B80" s="126" t="s">
        <v>140</v>
      </c>
      <c r="C80" s="126" t="s">
        <v>396</v>
      </c>
      <c r="D80" s="129">
        <v>-6501</v>
      </c>
      <c r="E80" s="175">
        <v>0</v>
      </c>
      <c r="F80" s="181">
        <f t="shared" si="50"/>
        <v>-6501</v>
      </c>
      <c r="G80" s="159"/>
      <c r="H80" s="181"/>
      <c r="I80" s="181">
        <f t="shared" si="32"/>
        <v>-6501</v>
      </c>
      <c r="J80" s="181">
        <f t="shared" si="33"/>
        <v>0</v>
      </c>
      <c r="L80" s="163" t="str">
        <f t="shared" si="39"/>
        <v>ok</v>
      </c>
      <c r="M80" s="137">
        <f t="shared" si="40"/>
        <v>0</v>
      </c>
      <c r="O80" s="129">
        <v>-6501</v>
      </c>
      <c r="Q80" s="129"/>
      <c r="S80" s="129"/>
      <c r="U80" s="129">
        <f t="shared" si="41"/>
        <v>-6501</v>
      </c>
      <c r="V80" s="175">
        <v>0</v>
      </c>
      <c r="W80" s="131">
        <f t="shared" si="42"/>
        <v>-6501</v>
      </c>
      <c r="X80" s="127">
        <f t="shared" si="43"/>
        <v>0</v>
      </c>
      <c r="Y80" s="186"/>
      <c r="AC80" s="227">
        <f t="shared" si="51"/>
        <v>-6501</v>
      </c>
      <c r="AD80" s="228">
        <f t="shared" si="52"/>
        <v>0</v>
      </c>
      <c r="AE80" s="229">
        <f t="shared" si="53"/>
        <v>-6501</v>
      </c>
      <c r="AG80" s="227">
        <f>SUMIF('Balances 1 WP'!$G$5:$G$295,A80,'Balances 1 WP'!$M$5:$M$295)</f>
        <v>-3622</v>
      </c>
      <c r="AH80" s="228">
        <f>SUMIF('Balances 1 WP'!$G$5:$G$295,A80,'Balances 1 WP'!$N$5:$N$295)</f>
        <v>0</v>
      </c>
      <c r="AI80" s="229">
        <f t="shared" si="54"/>
        <v>-3622</v>
      </c>
      <c r="AK80" s="227">
        <f t="shared" si="55"/>
        <v>2879</v>
      </c>
      <c r="AL80" s="228">
        <f t="shared" si="56"/>
        <v>0</v>
      </c>
      <c r="AM80" s="229">
        <f t="shared" si="57"/>
        <v>2879</v>
      </c>
      <c r="AN80" s="244"/>
      <c r="AO80" s="228"/>
      <c r="AP80" s="228"/>
      <c r="AQ80" s="229">
        <f t="shared" si="38"/>
        <v>0</v>
      </c>
      <c r="AR80" s="244"/>
      <c r="AT80" s="117">
        <v>2563</v>
      </c>
      <c r="AU80" s="117" t="s">
        <v>933</v>
      </c>
      <c r="AW80" s="117" t="str">
        <f t="shared" si="44"/>
        <v>ED2563</v>
      </c>
      <c r="AX80" s="154">
        <v>1268</v>
      </c>
      <c r="AY80" s="151">
        <f t="shared" si="45"/>
        <v>2879</v>
      </c>
      <c r="AZ80" s="151">
        <f t="shared" si="36"/>
        <v>2879</v>
      </c>
      <c r="BA80">
        <f t="shared" si="37"/>
        <v>40</v>
      </c>
      <c r="BD80" s="117" t="str">
        <f t="shared" si="46"/>
        <v>ED2563</v>
      </c>
      <c r="BE80" s="154">
        <v>1617</v>
      </c>
      <c r="BF80" s="151">
        <f t="shared" si="47"/>
        <v>0</v>
      </c>
      <c r="BG80" s="151">
        <f t="shared" si="58"/>
        <v>0</v>
      </c>
      <c r="BH80">
        <f t="shared" si="59"/>
        <v>50</v>
      </c>
      <c r="BJ80" s="181"/>
      <c r="BK80" s="181"/>
      <c r="BM80" s="227">
        <f t="shared" si="48"/>
        <v>-3622</v>
      </c>
      <c r="BN80" s="228">
        <f t="shared" si="49"/>
        <v>0</v>
      </c>
      <c r="BO80" s="229">
        <f t="shared" si="60"/>
        <v>-3622</v>
      </c>
      <c r="BR80">
        <f t="shared" si="61"/>
        <v>0</v>
      </c>
      <c r="BS80"/>
      <c r="BT80" s="159"/>
    </row>
    <row r="81" spans="1:72" ht="15" customHeight="1" x14ac:dyDescent="0.2">
      <c r="A81" s="117">
        <v>2565</v>
      </c>
      <c r="B81" s="126" t="s">
        <v>141</v>
      </c>
      <c r="C81" s="126" t="s">
        <v>397</v>
      </c>
      <c r="D81" s="129">
        <v>-23954</v>
      </c>
      <c r="E81" s="175">
        <v>0</v>
      </c>
      <c r="F81" s="181">
        <f t="shared" si="50"/>
        <v>-23954</v>
      </c>
      <c r="G81" s="159"/>
      <c r="H81" s="181"/>
      <c r="I81" s="181">
        <f t="shared" si="32"/>
        <v>-23954</v>
      </c>
      <c r="J81" s="181">
        <f t="shared" si="33"/>
        <v>0</v>
      </c>
      <c r="L81" s="163" t="str">
        <f t="shared" si="39"/>
        <v>ok</v>
      </c>
      <c r="M81" s="137">
        <f t="shared" si="40"/>
        <v>0</v>
      </c>
      <c r="O81" s="129">
        <v>-23954</v>
      </c>
      <c r="Q81" s="129"/>
      <c r="S81" s="129"/>
      <c r="U81" s="129">
        <f t="shared" si="41"/>
        <v>-23954</v>
      </c>
      <c r="V81" s="175">
        <v>0</v>
      </c>
      <c r="W81" s="131">
        <f t="shared" si="42"/>
        <v>-23954</v>
      </c>
      <c r="X81" s="127">
        <f t="shared" si="43"/>
        <v>0</v>
      </c>
      <c r="Y81" s="186"/>
      <c r="AC81" s="227">
        <f t="shared" si="51"/>
        <v>-23954</v>
      </c>
      <c r="AD81" s="228">
        <f t="shared" si="52"/>
        <v>0</v>
      </c>
      <c r="AE81" s="229">
        <f t="shared" si="53"/>
        <v>-23954</v>
      </c>
      <c r="AG81" s="227">
        <f>SUMIF('Balances 1 WP'!$G$5:$G$295,A81,'Balances 1 WP'!$M$5:$M$295)</f>
        <v>-11890</v>
      </c>
      <c r="AH81" s="228">
        <f>SUMIF('Balances 1 WP'!$G$5:$G$295,A81,'Balances 1 WP'!$N$5:$N$295)</f>
        <v>0</v>
      </c>
      <c r="AI81" s="229">
        <f t="shared" si="54"/>
        <v>-11890</v>
      </c>
      <c r="AK81" s="227">
        <f t="shared" si="55"/>
        <v>12064</v>
      </c>
      <c r="AL81" s="228">
        <f t="shared" si="56"/>
        <v>0</v>
      </c>
      <c r="AM81" s="229">
        <f t="shared" si="57"/>
        <v>12064</v>
      </c>
      <c r="AN81" s="244"/>
      <c r="AO81" s="228"/>
      <c r="AP81" s="228"/>
      <c r="AQ81" s="229">
        <f t="shared" si="38"/>
        <v>0</v>
      </c>
      <c r="AR81" s="244"/>
      <c r="AT81" s="117">
        <v>2565</v>
      </c>
      <c r="AU81" s="117" t="s">
        <v>934</v>
      </c>
      <c r="AW81" s="117" t="str">
        <f t="shared" si="44"/>
        <v>ED2565</v>
      </c>
      <c r="AX81" s="154">
        <v>1268</v>
      </c>
      <c r="AY81" s="151">
        <f t="shared" si="45"/>
        <v>12064</v>
      </c>
      <c r="AZ81" s="151">
        <f t="shared" si="36"/>
        <v>12064</v>
      </c>
      <c r="BA81">
        <f t="shared" si="37"/>
        <v>40</v>
      </c>
      <c r="BD81" s="117" t="str">
        <f t="shared" si="46"/>
        <v>ED2565</v>
      </c>
      <c r="BE81" s="154">
        <v>1617</v>
      </c>
      <c r="BF81" s="151">
        <f t="shared" si="47"/>
        <v>0</v>
      </c>
      <c r="BG81" s="151">
        <f t="shared" si="58"/>
        <v>0</v>
      </c>
      <c r="BH81">
        <f t="shared" si="59"/>
        <v>50</v>
      </c>
      <c r="BJ81" s="181"/>
      <c r="BK81" s="181"/>
      <c r="BM81" s="227">
        <f t="shared" si="48"/>
        <v>-11890</v>
      </c>
      <c r="BN81" s="228">
        <f t="shared" si="49"/>
        <v>0</v>
      </c>
      <c r="BO81" s="229">
        <f t="shared" si="60"/>
        <v>-11890</v>
      </c>
      <c r="BR81">
        <f t="shared" si="61"/>
        <v>0</v>
      </c>
      <c r="BS81"/>
      <c r="BT81" s="159"/>
    </row>
    <row r="82" spans="1:72" x14ac:dyDescent="0.2">
      <c r="A82" s="117">
        <v>2566</v>
      </c>
      <c r="B82" s="126" t="s">
        <v>519</v>
      </c>
      <c r="C82" s="126" t="s">
        <v>264</v>
      </c>
      <c r="D82" s="129">
        <v>0</v>
      </c>
      <c r="E82" s="175">
        <v>0</v>
      </c>
      <c r="F82" s="181">
        <f t="shared" si="50"/>
        <v>0</v>
      </c>
      <c r="G82" s="159"/>
      <c r="H82" s="181"/>
      <c r="I82" s="181">
        <f t="shared" si="32"/>
        <v>0</v>
      </c>
      <c r="J82" s="181">
        <f t="shared" si="33"/>
        <v>0</v>
      </c>
      <c r="L82" s="163" t="str">
        <f t="shared" si="39"/>
        <v>ok</v>
      </c>
      <c r="M82" s="137">
        <f t="shared" si="40"/>
        <v>0</v>
      </c>
      <c r="O82" s="129">
        <v>0</v>
      </c>
      <c r="Q82" s="129"/>
      <c r="S82" s="129"/>
      <c r="U82" s="129">
        <f t="shared" si="41"/>
        <v>0</v>
      </c>
      <c r="V82" s="175">
        <v>0</v>
      </c>
      <c r="W82" s="131">
        <f t="shared" si="42"/>
        <v>0</v>
      </c>
      <c r="X82" s="127">
        <f t="shared" si="43"/>
        <v>0</v>
      </c>
      <c r="Y82" s="186" t="s">
        <v>1268</v>
      </c>
      <c r="AC82" s="227">
        <f t="shared" si="51"/>
        <v>0</v>
      </c>
      <c r="AD82" s="228">
        <f t="shared" si="52"/>
        <v>0</v>
      </c>
      <c r="AE82" s="229">
        <f t="shared" si="53"/>
        <v>0</v>
      </c>
      <c r="AG82" s="227">
        <f>SUMIF('Balances 1 WP'!$G$5:$G$295,A82,'Balances 1 WP'!$M$5:$M$295)</f>
        <v>0</v>
      </c>
      <c r="AH82" s="228">
        <f>SUMIF('Balances 1 WP'!$G$5:$G$295,A82,'Balances 1 WP'!$N$5:$N$295)</f>
        <v>0</v>
      </c>
      <c r="AI82" s="229">
        <f t="shared" si="54"/>
        <v>0</v>
      </c>
      <c r="AK82" s="227">
        <f t="shared" si="55"/>
        <v>0</v>
      </c>
      <c r="AL82" s="228">
        <f t="shared" si="56"/>
        <v>0</v>
      </c>
      <c r="AM82" s="229">
        <f t="shared" si="57"/>
        <v>0</v>
      </c>
      <c r="AN82" s="244"/>
      <c r="AO82" s="228"/>
      <c r="AP82" s="228"/>
      <c r="AQ82" s="229">
        <f t="shared" si="38"/>
        <v>0</v>
      </c>
      <c r="AR82" s="244"/>
      <c r="AT82" s="117">
        <v>2566</v>
      </c>
      <c r="AU82" s="117" t="s">
        <v>870</v>
      </c>
      <c r="AW82" s="117" t="str">
        <f t="shared" si="44"/>
        <v>ED2566</v>
      </c>
      <c r="AX82" s="154">
        <v>1268</v>
      </c>
      <c r="AY82" s="151">
        <f t="shared" si="45"/>
        <v>0</v>
      </c>
      <c r="AZ82" s="151">
        <f t="shared" si="36"/>
        <v>0</v>
      </c>
      <c r="BA82">
        <f t="shared" si="37"/>
        <v>50</v>
      </c>
      <c r="BD82" s="117" t="str">
        <f t="shared" si="46"/>
        <v>ED2566</v>
      </c>
      <c r="BE82" s="154">
        <v>1617</v>
      </c>
      <c r="BF82" s="151">
        <f t="shared" si="47"/>
        <v>0</v>
      </c>
      <c r="BG82" s="151">
        <f t="shared" si="58"/>
        <v>0</v>
      </c>
      <c r="BH82">
        <f t="shared" si="59"/>
        <v>50</v>
      </c>
      <c r="BJ82" s="181"/>
      <c r="BK82" s="181"/>
      <c r="BM82" s="227">
        <f t="shared" si="48"/>
        <v>0</v>
      </c>
      <c r="BN82" s="228">
        <f t="shared" si="49"/>
        <v>0</v>
      </c>
      <c r="BO82" s="229">
        <f t="shared" si="60"/>
        <v>0</v>
      </c>
      <c r="BR82">
        <f t="shared" si="61"/>
        <v>0</v>
      </c>
      <c r="BS82"/>
      <c r="BT82" s="159"/>
    </row>
    <row r="83" spans="1:72" x14ac:dyDescent="0.2">
      <c r="A83" s="117">
        <v>2567</v>
      </c>
      <c r="B83" s="126" t="s">
        <v>471</v>
      </c>
      <c r="C83" s="126" t="s">
        <v>398</v>
      </c>
      <c r="D83" s="129">
        <v>0</v>
      </c>
      <c r="E83" s="175">
        <v>0</v>
      </c>
      <c r="F83" s="181">
        <f t="shared" si="50"/>
        <v>0</v>
      </c>
      <c r="G83" s="159"/>
      <c r="H83" s="181"/>
      <c r="I83" s="181">
        <f t="shared" si="32"/>
        <v>0</v>
      </c>
      <c r="J83" s="181">
        <f t="shared" si="33"/>
        <v>0</v>
      </c>
      <c r="L83" s="163" t="str">
        <f t="shared" si="39"/>
        <v>ok</v>
      </c>
      <c r="M83" s="137">
        <f t="shared" si="40"/>
        <v>0</v>
      </c>
      <c r="O83" s="129">
        <v>0</v>
      </c>
      <c r="Q83" s="129"/>
      <c r="S83" s="129"/>
      <c r="U83" s="129">
        <f t="shared" si="41"/>
        <v>0</v>
      </c>
      <c r="V83" s="175">
        <v>0</v>
      </c>
      <c r="W83" s="131">
        <f t="shared" si="42"/>
        <v>0</v>
      </c>
      <c r="X83" s="127">
        <f t="shared" si="43"/>
        <v>0</v>
      </c>
      <c r="Y83" s="186" t="s">
        <v>1246</v>
      </c>
      <c r="AC83" s="227">
        <f t="shared" si="51"/>
        <v>0</v>
      </c>
      <c r="AD83" s="228">
        <f t="shared" si="52"/>
        <v>0</v>
      </c>
      <c r="AE83" s="229">
        <f t="shared" si="53"/>
        <v>0</v>
      </c>
      <c r="AG83" s="227">
        <f>SUMIF('Balances 1 WP'!$G$5:$G$295,A83,'Balances 1 WP'!$M$5:$M$295)</f>
        <v>0</v>
      </c>
      <c r="AH83" s="228">
        <f>SUMIF('Balances 1 WP'!$G$5:$G$295,A83,'Balances 1 WP'!$N$5:$N$295)</f>
        <v>0</v>
      </c>
      <c r="AI83" s="229">
        <f t="shared" si="54"/>
        <v>0</v>
      </c>
      <c r="AK83" s="227">
        <f t="shared" si="55"/>
        <v>0</v>
      </c>
      <c r="AL83" s="228">
        <f t="shared" si="56"/>
        <v>0</v>
      </c>
      <c r="AM83" s="229">
        <f t="shared" si="57"/>
        <v>0</v>
      </c>
      <c r="AN83" s="244"/>
      <c r="AO83" s="228"/>
      <c r="AP83" s="228"/>
      <c r="AQ83" s="229">
        <f t="shared" si="38"/>
        <v>0</v>
      </c>
      <c r="AR83" s="244"/>
      <c r="AT83" s="117">
        <v>2567</v>
      </c>
      <c r="AU83" s="117" t="s">
        <v>935</v>
      </c>
      <c r="AW83" s="117" t="str">
        <f t="shared" si="44"/>
        <v>ED2567</v>
      </c>
      <c r="AX83" s="154">
        <v>1268</v>
      </c>
      <c r="AY83" s="151">
        <f t="shared" si="45"/>
        <v>0</v>
      </c>
      <c r="AZ83" s="151">
        <f t="shared" si="36"/>
        <v>0</v>
      </c>
      <c r="BA83">
        <f t="shared" si="37"/>
        <v>50</v>
      </c>
      <c r="BD83" s="117" t="str">
        <f t="shared" si="46"/>
        <v>ED2567</v>
      </c>
      <c r="BE83" s="154">
        <v>1617</v>
      </c>
      <c r="BF83" s="151">
        <f t="shared" si="47"/>
        <v>0</v>
      </c>
      <c r="BG83" s="151">
        <f t="shared" si="58"/>
        <v>0</v>
      </c>
      <c r="BH83">
        <f t="shared" si="59"/>
        <v>50</v>
      </c>
      <c r="BJ83" s="181"/>
      <c r="BK83" s="181"/>
      <c r="BM83" s="227">
        <f t="shared" si="48"/>
        <v>0</v>
      </c>
      <c r="BN83" s="228">
        <f t="shared" si="49"/>
        <v>0</v>
      </c>
      <c r="BO83" s="229">
        <f t="shared" si="60"/>
        <v>0</v>
      </c>
      <c r="BR83">
        <f t="shared" si="61"/>
        <v>0</v>
      </c>
      <c r="BS83"/>
      <c r="BT83" s="159"/>
    </row>
    <row r="84" spans="1:72" x14ac:dyDescent="0.2">
      <c r="A84" s="117">
        <v>2569</v>
      </c>
      <c r="B84" s="126" t="s">
        <v>142</v>
      </c>
      <c r="C84" s="126" t="s">
        <v>399</v>
      </c>
      <c r="D84" s="129">
        <v>0</v>
      </c>
      <c r="E84" s="175">
        <v>0</v>
      </c>
      <c r="F84" s="181">
        <f t="shared" si="50"/>
        <v>0</v>
      </c>
      <c r="G84" s="159"/>
      <c r="H84" s="181"/>
      <c r="I84" s="181">
        <f t="shared" si="32"/>
        <v>0</v>
      </c>
      <c r="J84" s="181">
        <f t="shared" si="33"/>
        <v>0</v>
      </c>
      <c r="L84" s="163" t="str">
        <f t="shared" si="39"/>
        <v>ok</v>
      </c>
      <c r="M84" s="137">
        <f t="shared" si="40"/>
        <v>0</v>
      </c>
      <c r="O84" s="129">
        <v>0</v>
      </c>
      <c r="Q84" s="129"/>
      <c r="S84" s="129"/>
      <c r="U84" s="129">
        <f t="shared" si="41"/>
        <v>0</v>
      </c>
      <c r="V84" s="175">
        <v>0</v>
      </c>
      <c r="W84" s="131">
        <f t="shared" si="42"/>
        <v>0</v>
      </c>
      <c r="X84" s="127">
        <f t="shared" si="43"/>
        <v>0</v>
      </c>
      <c r="Y84" s="186" t="s">
        <v>1310</v>
      </c>
      <c r="AC84" s="227">
        <f t="shared" si="51"/>
        <v>0</v>
      </c>
      <c r="AD84" s="228">
        <f t="shared" si="52"/>
        <v>0</v>
      </c>
      <c r="AE84" s="229">
        <f t="shared" si="53"/>
        <v>0</v>
      </c>
      <c r="AG84" s="227">
        <f>SUMIF('Balances 1 WP'!$G$5:$G$295,A84,'Balances 1 WP'!$M$5:$M$295)</f>
        <v>0</v>
      </c>
      <c r="AH84" s="228">
        <f>SUMIF('Balances 1 WP'!$G$5:$G$295,A84,'Balances 1 WP'!$N$5:$N$295)</f>
        <v>0</v>
      </c>
      <c r="AI84" s="229">
        <f t="shared" si="54"/>
        <v>0</v>
      </c>
      <c r="AK84" s="227">
        <f t="shared" si="55"/>
        <v>0</v>
      </c>
      <c r="AL84" s="228">
        <f t="shared" si="56"/>
        <v>0</v>
      </c>
      <c r="AM84" s="229">
        <f t="shared" si="57"/>
        <v>0</v>
      </c>
      <c r="AN84" s="244"/>
      <c r="AO84" s="228"/>
      <c r="AP84" s="228"/>
      <c r="AQ84" s="229">
        <f t="shared" si="38"/>
        <v>0</v>
      </c>
      <c r="AR84" s="244"/>
      <c r="AT84" s="117">
        <v>2569</v>
      </c>
      <c r="AU84" s="117" t="s">
        <v>936</v>
      </c>
      <c r="AW84" s="117" t="str">
        <f t="shared" si="44"/>
        <v>ED2569</v>
      </c>
      <c r="AX84" s="154">
        <v>1268</v>
      </c>
      <c r="AY84" s="151">
        <f t="shared" si="45"/>
        <v>0</v>
      </c>
      <c r="AZ84" s="151">
        <f t="shared" si="36"/>
        <v>0</v>
      </c>
      <c r="BA84">
        <f t="shared" si="37"/>
        <v>50</v>
      </c>
      <c r="BD84" s="117" t="str">
        <f t="shared" si="46"/>
        <v>ED2569</v>
      </c>
      <c r="BE84" s="154">
        <v>1617</v>
      </c>
      <c r="BF84" s="151">
        <f t="shared" si="47"/>
        <v>0</v>
      </c>
      <c r="BG84" s="151">
        <f t="shared" si="58"/>
        <v>0</v>
      </c>
      <c r="BH84">
        <f t="shared" si="59"/>
        <v>50</v>
      </c>
      <c r="BJ84" s="181"/>
      <c r="BK84" s="181"/>
      <c r="BM84" s="227">
        <f t="shared" si="48"/>
        <v>0</v>
      </c>
      <c r="BN84" s="228">
        <f t="shared" si="49"/>
        <v>0</v>
      </c>
      <c r="BO84" s="229">
        <f t="shared" si="60"/>
        <v>0</v>
      </c>
      <c r="BR84">
        <f t="shared" si="61"/>
        <v>0</v>
      </c>
      <c r="BS84"/>
      <c r="BT84" s="159"/>
    </row>
    <row r="85" spans="1:72" x14ac:dyDescent="0.2">
      <c r="A85" s="117">
        <v>2572</v>
      </c>
      <c r="B85" s="126" t="s">
        <v>520</v>
      </c>
      <c r="C85" s="126" t="s">
        <v>400</v>
      </c>
      <c r="D85" s="129">
        <v>0</v>
      </c>
      <c r="E85" s="175">
        <v>0</v>
      </c>
      <c r="F85" s="181">
        <f t="shared" si="50"/>
        <v>0</v>
      </c>
      <c r="G85" s="159"/>
      <c r="H85" s="181"/>
      <c r="I85" s="181">
        <f t="shared" ref="I85:I148" si="62">SUM(D85+H85)</f>
        <v>0</v>
      </c>
      <c r="J85" s="181">
        <f t="shared" ref="J85:J148" si="63">SUM(E85)</f>
        <v>0</v>
      </c>
      <c r="L85" s="163" t="str">
        <f t="shared" si="39"/>
        <v>ok</v>
      </c>
      <c r="M85" s="137">
        <f t="shared" si="40"/>
        <v>0</v>
      </c>
      <c r="O85" s="129">
        <v>0</v>
      </c>
      <c r="Q85" s="129"/>
      <c r="S85" s="129"/>
      <c r="U85" s="129">
        <f t="shared" si="41"/>
        <v>0</v>
      </c>
      <c r="V85" s="175">
        <v>0</v>
      </c>
      <c r="W85" s="131">
        <f t="shared" si="42"/>
        <v>0</v>
      </c>
      <c r="X85" s="127">
        <f t="shared" si="43"/>
        <v>0</v>
      </c>
      <c r="Y85" s="186" t="s">
        <v>1246</v>
      </c>
      <c r="AC85" s="227">
        <f t="shared" si="51"/>
        <v>0</v>
      </c>
      <c r="AD85" s="228">
        <f t="shared" si="52"/>
        <v>0</v>
      </c>
      <c r="AE85" s="229">
        <f t="shared" si="53"/>
        <v>0</v>
      </c>
      <c r="AG85" s="227">
        <f>SUMIF('Balances 1 WP'!$G$5:$G$295,A85,'Balances 1 WP'!$M$5:$M$295)</f>
        <v>0</v>
      </c>
      <c r="AH85" s="228">
        <f>SUMIF('Balances 1 WP'!$G$5:$G$295,A85,'Balances 1 WP'!$N$5:$N$295)</f>
        <v>0</v>
      </c>
      <c r="AI85" s="229">
        <f t="shared" si="54"/>
        <v>0</v>
      </c>
      <c r="AK85" s="227">
        <f t="shared" si="55"/>
        <v>0</v>
      </c>
      <c r="AL85" s="228">
        <f t="shared" si="56"/>
        <v>0</v>
      </c>
      <c r="AM85" s="229">
        <f t="shared" si="57"/>
        <v>0</v>
      </c>
      <c r="AN85" s="244"/>
      <c r="AO85" s="228"/>
      <c r="AP85" s="228"/>
      <c r="AQ85" s="229">
        <f t="shared" si="38"/>
        <v>0</v>
      </c>
      <c r="AR85" s="244"/>
      <c r="AT85" s="117">
        <v>2572</v>
      </c>
      <c r="AU85" s="117" t="s">
        <v>937</v>
      </c>
      <c r="AW85" s="117" t="str">
        <f t="shared" si="44"/>
        <v>ED2572</v>
      </c>
      <c r="AX85" s="154">
        <v>1268</v>
      </c>
      <c r="AY85" s="151">
        <f t="shared" si="45"/>
        <v>0</v>
      </c>
      <c r="AZ85" s="151">
        <f t="shared" si="36"/>
        <v>0</v>
      </c>
      <c r="BA85">
        <f t="shared" si="37"/>
        <v>50</v>
      </c>
      <c r="BD85" s="117" t="str">
        <f t="shared" si="46"/>
        <v>ED2572</v>
      </c>
      <c r="BE85" s="154">
        <v>1617</v>
      </c>
      <c r="BF85" s="151">
        <f t="shared" si="47"/>
        <v>0</v>
      </c>
      <c r="BG85" s="151">
        <f t="shared" si="58"/>
        <v>0</v>
      </c>
      <c r="BH85">
        <f t="shared" si="59"/>
        <v>50</v>
      </c>
      <c r="BJ85" s="181"/>
      <c r="BK85" s="181"/>
      <c r="BM85" s="227">
        <f t="shared" si="48"/>
        <v>0</v>
      </c>
      <c r="BN85" s="228">
        <f t="shared" si="49"/>
        <v>0</v>
      </c>
      <c r="BO85" s="229">
        <f t="shared" si="60"/>
        <v>0</v>
      </c>
      <c r="BR85">
        <f t="shared" si="61"/>
        <v>0</v>
      </c>
      <c r="BS85"/>
      <c r="BT85" s="159"/>
    </row>
    <row r="86" spans="1:72" x14ac:dyDescent="0.2">
      <c r="A86" s="117">
        <v>2573</v>
      </c>
      <c r="B86" s="126" t="s">
        <v>521</v>
      </c>
      <c r="C86" s="126" t="s">
        <v>401</v>
      </c>
      <c r="D86" s="129">
        <v>0</v>
      </c>
      <c r="E86" s="175">
        <v>0</v>
      </c>
      <c r="F86" s="181">
        <f t="shared" si="50"/>
        <v>0</v>
      </c>
      <c r="G86" s="159"/>
      <c r="H86" s="181"/>
      <c r="I86" s="181">
        <f t="shared" si="62"/>
        <v>0</v>
      </c>
      <c r="J86" s="181">
        <f t="shared" si="63"/>
        <v>0</v>
      </c>
      <c r="L86" s="163" t="str">
        <f t="shared" si="39"/>
        <v>ok</v>
      </c>
      <c r="M86" s="137">
        <f t="shared" si="40"/>
        <v>0</v>
      </c>
      <c r="O86" s="129">
        <v>0</v>
      </c>
      <c r="Q86" s="129"/>
      <c r="S86" s="129"/>
      <c r="U86" s="129">
        <f t="shared" si="41"/>
        <v>0</v>
      </c>
      <c r="V86" s="175">
        <v>0</v>
      </c>
      <c r="W86" s="131">
        <f t="shared" si="42"/>
        <v>0</v>
      </c>
      <c r="X86" s="127">
        <f t="shared" si="43"/>
        <v>0</v>
      </c>
      <c r="Y86" s="186" t="s">
        <v>1246</v>
      </c>
      <c r="AC86" s="227">
        <f t="shared" si="51"/>
        <v>0</v>
      </c>
      <c r="AD86" s="228">
        <f t="shared" si="52"/>
        <v>0</v>
      </c>
      <c r="AE86" s="229">
        <f t="shared" si="53"/>
        <v>0</v>
      </c>
      <c r="AG86" s="227">
        <f>SUMIF('Balances 1 WP'!$G$5:$G$295,A86,'Balances 1 WP'!$M$5:$M$295)</f>
        <v>0</v>
      </c>
      <c r="AH86" s="228">
        <f>SUMIF('Balances 1 WP'!$G$5:$G$295,A86,'Balances 1 WP'!$N$5:$N$295)</f>
        <v>0</v>
      </c>
      <c r="AI86" s="229">
        <f t="shared" si="54"/>
        <v>0</v>
      </c>
      <c r="AK86" s="227">
        <f t="shared" si="55"/>
        <v>0</v>
      </c>
      <c r="AL86" s="228">
        <f t="shared" si="56"/>
        <v>0</v>
      </c>
      <c r="AM86" s="229">
        <f t="shared" si="57"/>
        <v>0</v>
      </c>
      <c r="AN86" s="244"/>
      <c r="AO86" s="228"/>
      <c r="AP86" s="228"/>
      <c r="AQ86" s="229">
        <f t="shared" si="38"/>
        <v>0</v>
      </c>
      <c r="AR86" s="244"/>
      <c r="AT86" s="117">
        <v>2573</v>
      </c>
      <c r="AU86" s="117" t="s">
        <v>938</v>
      </c>
      <c r="AW86" s="117" t="str">
        <f t="shared" si="44"/>
        <v>ED2573</v>
      </c>
      <c r="AX86" s="154">
        <v>1268</v>
      </c>
      <c r="AY86" s="151">
        <f t="shared" si="45"/>
        <v>0</v>
      </c>
      <c r="AZ86" s="151">
        <f t="shared" si="36"/>
        <v>0</v>
      </c>
      <c r="BA86">
        <f t="shared" si="37"/>
        <v>50</v>
      </c>
      <c r="BD86" s="117" t="str">
        <f t="shared" si="46"/>
        <v>ED2573</v>
      </c>
      <c r="BE86" s="154">
        <v>1617</v>
      </c>
      <c r="BF86" s="151">
        <f t="shared" si="47"/>
        <v>0</v>
      </c>
      <c r="BG86" s="151">
        <f t="shared" si="58"/>
        <v>0</v>
      </c>
      <c r="BH86">
        <f t="shared" si="59"/>
        <v>50</v>
      </c>
      <c r="BJ86" s="181"/>
      <c r="BK86" s="181"/>
      <c r="BM86" s="227">
        <f t="shared" si="48"/>
        <v>0</v>
      </c>
      <c r="BN86" s="228">
        <f t="shared" si="49"/>
        <v>0</v>
      </c>
      <c r="BO86" s="229">
        <f t="shared" si="60"/>
        <v>0</v>
      </c>
      <c r="BR86">
        <f t="shared" si="61"/>
        <v>0</v>
      </c>
      <c r="BS86"/>
      <c r="BT86" s="159"/>
    </row>
    <row r="87" spans="1:72" ht="15" customHeight="1" x14ac:dyDescent="0.2">
      <c r="A87" s="117">
        <v>2574</v>
      </c>
      <c r="B87" s="126" t="s">
        <v>293</v>
      </c>
      <c r="C87" s="126" t="s">
        <v>85</v>
      </c>
      <c r="D87" s="129">
        <v>0</v>
      </c>
      <c r="E87" s="175">
        <v>0</v>
      </c>
      <c r="F87" s="181">
        <f t="shared" si="50"/>
        <v>0</v>
      </c>
      <c r="G87" s="159"/>
      <c r="H87" s="181"/>
      <c r="I87" s="181">
        <f t="shared" si="62"/>
        <v>0</v>
      </c>
      <c r="J87" s="181">
        <f t="shared" si="63"/>
        <v>0</v>
      </c>
      <c r="L87" s="163" t="str">
        <f t="shared" si="39"/>
        <v>ok</v>
      </c>
      <c r="M87" s="137">
        <f t="shared" si="40"/>
        <v>0</v>
      </c>
      <c r="O87" s="129">
        <v>0</v>
      </c>
      <c r="Q87" s="129"/>
      <c r="S87" s="129"/>
      <c r="U87" s="129">
        <f t="shared" si="41"/>
        <v>0</v>
      </c>
      <c r="V87" s="175">
        <v>0</v>
      </c>
      <c r="W87" s="131">
        <f t="shared" si="42"/>
        <v>0</v>
      </c>
      <c r="X87" s="127">
        <f t="shared" si="43"/>
        <v>0</v>
      </c>
      <c r="Y87" s="186" t="s">
        <v>1247</v>
      </c>
      <c r="AC87" s="227">
        <f t="shared" si="51"/>
        <v>0</v>
      </c>
      <c r="AD87" s="228">
        <f t="shared" si="52"/>
        <v>0</v>
      </c>
      <c r="AE87" s="229">
        <f t="shared" si="53"/>
        <v>0</v>
      </c>
      <c r="AG87" s="227">
        <f>SUMIF('Balances 1 WP'!$G$5:$G$295,A87,'Balances 1 WP'!$M$5:$M$295)</f>
        <v>0</v>
      </c>
      <c r="AH87" s="228">
        <f>SUMIF('Balances 1 WP'!$G$5:$G$295,A87,'Balances 1 WP'!$N$5:$N$295)</f>
        <v>0</v>
      </c>
      <c r="AI87" s="229">
        <f t="shared" si="54"/>
        <v>0</v>
      </c>
      <c r="AK87" s="227">
        <f t="shared" si="55"/>
        <v>0</v>
      </c>
      <c r="AL87" s="228">
        <f t="shared" si="56"/>
        <v>0</v>
      </c>
      <c r="AM87" s="229">
        <f t="shared" si="57"/>
        <v>0</v>
      </c>
      <c r="AN87" s="244"/>
      <c r="AO87" s="228"/>
      <c r="AP87" s="228"/>
      <c r="AQ87" s="229">
        <f t="shared" si="38"/>
        <v>0</v>
      </c>
      <c r="AR87" s="244"/>
      <c r="AT87" s="117">
        <v>2574</v>
      </c>
      <c r="AU87" s="117" t="s">
        <v>871</v>
      </c>
      <c r="AW87" s="117" t="str">
        <f t="shared" si="44"/>
        <v>ED2574</v>
      </c>
      <c r="AX87" s="154">
        <v>1268</v>
      </c>
      <c r="AY87" s="151">
        <f t="shared" si="45"/>
        <v>0</v>
      </c>
      <c r="AZ87" s="151">
        <f t="shared" si="36"/>
        <v>0</v>
      </c>
      <c r="BA87">
        <f t="shared" si="37"/>
        <v>50</v>
      </c>
      <c r="BD87" s="117" t="str">
        <f t="shared" si="46"/>
        <v>ED2574</v>
      </c>
      <c r="BE87" s="154">
        <v>1617</v>
      </c>
      <c r="BF87" s="151">
        <f t="shared" si="47"/>
        <v>0</v>
      </c>
      <c r="BG87" s="151">
        <f t="shared" si="58"/>
        <v>0</v>
      </c>
      <c r="BH87">
        <f t="shared" si="59"/>
        <v>50</v>
      </c>
      <c r="BJ87" s="181"/>
      <c r="BK87" s="181"/>
      <c r="BM87" s="227">
        <f t="shared" si="48"/>
        <v>0</v>
      </c>
      <c r="BN87" s="228">
        <f t="shared" si="49"/>
        <v>0</v>
      </c>
      <c r="BO87" s="229">
        <f t="shared" si="60"/>
        <v>0</v>
      </c>
      <c r="BR87">
        <f t="shared" si="61"/>
        <v>0</v>
      </c>
      <c r="BS87"/>
      <c r="BT87" s="159"/>
    </row>
    <row r="88" spans="1:72" x14ac:dyDescent="0.2">
      <c r="A88" s="117">
        <v>2578</v>
      </c>
      <c r="B88" s="126" t="s">
        <v>472</v>
      </c>
      <c r="C88" s="126" t="s">
        <v>42</v>
      </c>
      <c r="D88" s="129">
        <v>0</v>
      </c>
      <c r="E88" s="175">
        <v>0</v>
      </c>
      <c r="F88" s="181">
        <f t="shared" si="50"/>
        <v>0</v>
      </c>
      <c r="G88" s="159"/>
      <c r="H88" s="181"/>
      <c r="I88" s="181">
        <f t="shared" si="62"/>
        <v>0</v>
      </c>
      <c r="J88" s="181">
        <f t="shared" si="63"/>
        <v>0</v>
      </c>
      <c r="L88" s="163" t="str">
        <f t="shared" si="39"/>
        <v>ok</v>
      </c>
      <c r="M88" s="137">
        <f t="shared" si="40"/>
        <v>0</v>
      </c>
      <c r="O88" s="129">
        <v>0</v>
      </c>
      <c r="Q88" s="129"/>
      <c r="S88" s="129"/>
      <c r="U88" s="129">
        <f t="shared" si="41"/>
        <v>0</v>
      </c>
      <c r="V88" s="175">
        <v>0</v>
      </c>
      <c r="W88" s="131">
        <f t="shared" si="42"/>
        <v>0</v>
      </c>
      <c r="X88" s="127">
        <f t="shared" si="43"/>
        <v>0</v>
      </c>
      <c r="Y88" s="186" t="s">
        <v>1284</v>
      </c>
      <c r="AC88" s="227">
        <f t="shared" si="51"/>
        <v>0</v>
      </c>
      <c r="AD88" s="228">
        <f t="shared" si="52"/>
        <v>0</v>
      </c>
      <c r="AE88" s="229">
        <f t="shared" si="53"/>
        <v>0</v>
      </c>
      <c r="AG88" s="227">
        <f>SUMIF('Balances 1 WP'!$G$5:$G$295,A88,'Balances 1 WP'!$M$5:$M$295)</f>
        <v>0</v>
      </c>
      <c r="AH88" s="228">
        <f>SUMIF('Balances 1 WP'!$G$5:$G$295,A88,'Balances 1 WP'!$N$5:$N$295)</f>
        <v>0</v>
      </c>
      <c r="AI88" s="229">
        <f t="shared" si="54"/>
        <v>0</v>
      </c>
      <c r="AK88" s="227">
        <f t="shared" si="55"/>
        <v>0</v>
      </c>
      <c r="AL88" s="228">
        <f t="shared" si="56"/>
        <v>0</v>
      </c>
      <c r="AM88" s="229">
        <f t="shared" si="57"/>
        <v>0</v>
      </c>
      <c r="AN88" s="244"/>
      <c r="AO88" s="228"/>
      <c r="AP88" s="228"/>
      <c r="AQ88" s="229">
        <f t="shared" si="38"/>
        <v>0</v>
      </c>
      <c r="AR88" s="244"/>
      <c r="AT88" s="117">
        <v>2578</v>
      </c>
      <c r="AU88" s="117" t="s">
        <v>872</v>
      </c>
      <c r="AW88" s="117" t="str">
        <f t="shared" si="44"/>
        <v>ED2578</v>
      </c>
      <c r="AX88" s="154">
        <v>1268</v>
      </c>
      <c r="AY88" s="151">
        <f t="shared" si="45"/>
        <v>0</v>
      </c>
      <c r="AZ88" s="151">
        <f t="shared" si="36"/>
        <v>0</v>
      </c>
      <c r="BA88">
        <f t="shared" si="37"/>
        <v>50</v>
      </c>
      <c r="BD88" s="117" t="str">
        <f t="shared" si="46"/>
        <v>ED2578</v>
      </c>
      <c r="BE88" s="154">
        <v>1617</v>
      </c>
      <c r="BF88" s="151">
        <f t="shared" si="47"/>
        <v>0</v>
      </c>
      <c r="BG88" s="151">
        <f t="shared" si="58"/>
        <v>0</v>
      </c>
      <c r="BH88">
        <f t="shared" si="59"/>
        <v>50</v>
      </c>
      <c r="BJ88" s="181"/>
      <c r="BK88" s="181"/>
      <c r="BM88" s="227">
        <f t="shared" si="48"/>
        <v>0</v>
      </c>
      <c r="BN88" s="228">
        <f t="shared" si="49"/>
        <v>0</v>
      </c>
      <c r="BO88" s="229">
        <f t="shared" si="60"/>
        <v>0</v>
      </c>
      <c r="BR88">
        <f t="shared" si="61"/>
        <v>0</v>
      </c>
      <c r="BS88"/>
      <c r="BT88" s="159"/>
    </row>
    <row r="89" spans="1:72" x14ac:dyDescent="0.2">
      <c r="A89" s="117">
        <v>2583</v>
      </c>
      <c r="B89" s="126" t="s">
        <v>143</v>
      </c>
      <c r="C89" s="126" t="s">
        <v>402</v>
      </c>
      <c r="D89" s="129">
        <v>-2565</v>
      </c>
      <c r="E89" s="175">
        <v>0</v>
      </c>
      <c r="F89" s="181">
        <f t="shared" si="50"/>
        <v>-2565</v>
      </c>
      <c r="G89" s="159"/>
      <c r="H89" s="181"/>
      <c r="I89" s="181">
        <f t="shared" si="62"/>
        <v>-2565</v>
      </c>
      <c r="J89" s="181">
        <f t="shared" si="63"/>
        <v>0</v>
      </c>
      <c r="L89" s="163" t="str">
        <f t="shared" si="39"/>
        <v>ok</v>
      </c>
      <c r="M89" s="137">
        <f t="shared" si="40"/>
        <v>0</v>
      </c>
      <c r="O89" s="129">
        <v>-2565</v>
      </c>
      <c r="Q89" s="129"/>
      <c r="S89" s="129"/>
      <c r="U89" s="129">
        <f t="shared" si="41"/>
        <v>-2565</v>
      </c>
      <c r="V89" s="175">
        <v>0</v>
      </c>
      <c r="W89" s="131">
        <f t="shared" si="42"/>
        <v>-2565</v>
      </c>
      <c r="X89" s="127">
        <f t="shared" si="43"/>
        <v>0</v>
      </c>
      <c r="Y89" s="186"/>
      <c r="AC89" s="227">
        <f t="shared" si="51"/>
        <v>-2565</v>
      </c>
      <c r="AD89" s="228">
        <f t="shared" si="52"/>
        <v>0</v>
      </c>
      <c r="AE89" s="229">
        <f t="shared" si="53"/>
        <v>-2565</v>
      </c>
      <c r="AG89" s="227">
        <f>SUMIF('Balances 1 WP'!$G$5:$G$295,A89,'Balances 1 WP'!$M$5:$M$295)</f>
        <v>-2161</v>
      </c>
      <c r="AH89" s="228">
        <f>SUMIF('Balances 1 WP'!$G$5:$G$295,A89,'Balances 1 WP'!$N$5:$N$295)</f>
        <v>0</v>
      </c>
      <c r="AI89" s="229">
        <f t="shared" si="54"/>
        <v>-2161</v>
      </c>
      <c r="AK89" s="227">
        <f t="shared" si="55"/>
        <v>404</v>
      </c>
      <c r="AL89" s="228">
        <f t="shared" si="56"/>
        <v>0</v>
      </c>
      <c r="AM89" s="229">
        <f t="shared" si="57"/>
        <v>404</v>
      </c>
      <c r="AN89" s="244"/>
      <c r="AO89" s="228"/>
      <c r="AP89" s="228"/>
      <c r="AQ89" s="229">
        <f t="shared" si="38"/>
        <v>0</v>
      </c>
      <c r="AR89" s="244"/>
      <c r="AT89" s="117">
        <v>2583</v>
      </c>
      <c r="AU89" s="117" t="s">
        <v>939</v>
      </c>
      <c r="AW89" s="117" t="str">
        <f t="shared" si="44"/>
        <v>ED2583</v>
      </c>
      <c r="AX89" s="154">
        <v>1268</v>
      </c>
      <c r="AY89" s="151">
        <f t="shared" si="45"/>
        <v>404</v>
      </c>
      <c r="AZ89" s="151">
        <f t="shared" si="36"/>
        <v>404</v>
      </c>
      <c r="BA89">
        <f t="shared" si="37"/>
        <v>40</v>
      </c>
      <c r="BD89" s="117" t="str">
        <f t="shared" si="46"/>
        <v>ED2583</v>
      </c>
      <c r="BE89" s="154">
        <v>1617</v>
      </c>
      <c r="BF89" s="151">
        <f t="shared" si="47"/>
        <v>0</v>
      </c>
      <c r="BG89" s="151">
        <f t="shared" si="58"/>
        <v>0</v>
      </c>
      <c r="BH89">
        <f t="shared" si="59"/>
        <v>50</v>
      </c>
      <c r="BJ89" s="181"/>
      <c r="BK89" s="181"/>
      <c r="BM89" s="227">
        <f t="shared" si="48"/>
        <v>-2161</v>
      </c>
      <c r="BN89" s="228">
        <f t="shared" si="49"/>
        <v>0</v>
      </c>
      <c r="BO89" s="229">
        <f t="shared" si="60"/>
        <v>-2161</v>
      </c>
      <c r="BR89">
        <f t="shared" si="61"/>
        <v>0</v>
      </c>
      <c r="BS89"/>
      <c r="BT89" s="159"/>
    </row>
    <row r="90" spans="1:72" x14ac:dyDescent="0.2">
      <c r="A90" s="117">
        <v>2587</v>
      </c>
      <c r="B90" s="126" t="s">
        <v>294</v>
      </c>
      <c r="C90" s="126" t="s">
        <v>403</v>
      </c>
      <c r="D90" s="129">
        <v>-3678</v>
      </c>
      <c r="E90" s="175">
        <v>0</v>
      </c>
      <c r="F90" s="181">
        <f t="shared" si="50"/>
        <v>-3678</v>
      </c>
      <c r="G90" s="159"/>
      <c r="H90" s="181"/>
      <c r="I90" s="181">
        <f t="shared" si="62"/>
        <v>-3678</v>
      </c>
      <c r="J90" s="181">
        <f t="shared" si="63"/>
        <v>0</v>
      </c>
      <c r="L90" s="163" t="str">
        <f t="shared" si="39"/>
        <v>ok</v>
      </c>
      <c r="M90" s="137">
        <f t="shared" si="40"/>
        <v>0</v>
      </c>
      <c r="O90" s="129">
        <v>-3678</v>
      </c>
      <c r="Q90" s="129"/>
      <c r="S90" s="129"/>
      <c r="U90" s="129">
        <f t="shared" si="41"/>
        <v>-3678</v>
      </c>
      <c r="V90" s="175">
        <v>0</v>
      </c>
      <c r="W90" s="131">
        <f t="shared" si="42"/>
        <v>-3678</v>
      </c>
      <c r="X90" s="127">
        <f t="shared" si="43"/>
        <v>0</v>
      </c>
      <c r="Y90" s="186"/>
      <c r="AC90" s="227">
        <f t="shared" si="51"/>
        <v>-3678</v>
      </c>
      <c r="AD90" s="228">
        <f t="shared" si="52"/>
        <v>0</v>
      </c>
      <c r="AE90" s="229">
        <f t="shared" si="53"/>
        <v>-3678</v>
      </c>
      <c r="AG90" s="227">
        <f>SUMIF('Balances 1 WP'!$G$5:$G$295,A90,'Balances 1 WP'!$M$5:$M$295)</f>
        <v>-94873</v>
      </c>
      <c r="AH90" s="228">
        <f>SUMIF('Balances 1 WP'!$G$5:$G$295,A90,'Balances 1 WP'!$N$5:$N$295)</f>
        <v>0</v>
      </c>
      <c r="AI90" s="229">
        <f t="shared" si="54"/>
        <v>-94873</v>
      </c>
      <c r="AK90" s="227">
        <f t="shared" si="55"/>
        <v>-91195</v>
      </c>
      <c r="AL90" s="228">
        <f t="shared" si="56"/>
        <v>0</v>
      </c>
      <c r="AM90" s="229">
        <f t="shared" si="57"/>
        <v>-91195</v>
      </c>
      <c r="AN90" s="244"/>
      <c r="AO90" s="228"/>
      <c r="AP90" s="228"/>
      <c r="AQ90" s="229">
        <f t="shared" si="38"/>
        <v>0</v>
      </c>
      <c r="AR90" s="244"/>
      <c r="AT90" s="117">
        <v>2587</v>
      </c>
      <c r="AU90" s="117" t="s">
        <v>940</v>
      </c>
      <c r="AW90" s="117" t="str">
        <f t="shared" si="44"/>
        <v>ED2587</v>
      </c>
      <c r="AX90" s="154">
        <v>1268</v>
      </c>
      <c r="AY90" s="151">
        <f t="shared" si="45"/>
        <v>-91195</v>
      </c>
      <c r="AZ90" s="151">
        <f t="shared" si="36"/>
        <v>91195</v>
      </c>
      <c r="BA90">
        <f t="shared" si="37"/>
        <v>50</v>
      </c>
      <c r="BD90" s="117" t="str">
        <f t="shared" si="46"/>
        <v>ED2587</v>
      </c>
      <c r="BE90" s="154">
        <v>1617</v>
      </c>
      <c r="BF90" s="151">
        <f t="shared" si="47"/>
        <v>0</v>
      </c>
      <c r="BG90" s="151">
        <f t="shared" si="58"/>
        <v>0</v>
      </c>
      <c r="BH90">
        <f t="shared" si="59"/>
        <v>50</v>
      </c>
      <c r="BJ90" s="181"/>
      <c r="BK90" s="181"/>
      <c r="BM90" s="227">
        <f t="shared" si="48"/>
        <v>-94873</v>
      </c>
      <c r="BN90" s="228">
        <f t="shared" si="49"/>
        <v>0</v>
      </c>
      <c r="BO90" s="229">
        <f t="shared" si="60"/>
        <v>-94873</v>
      </c>
      <c r="BR90">
        <f t="shared" si="61"/>
        <v>0</v>
      </c>
      <c r="BS90"/>
      <c r="BT90" s="159"/>
    </row>
    <row r="91" spans="1:72" x14ac:dyDescent="0.2">
      <c r="A91" s="117">
        <v>2589</v>
      </c>
      <c r="B91" s="126" t="s">
        <v>144</v>
      </c>
      <c r="C91" s="126" t="s">
        <v>404</v>
      </c>
      <c r="D91" s="129">
        <v>-24405</v>
      </c>
      <c r="E91" s="175">
        <v>0</v>
      </c>
      <c r="F91" s="181">
        <f t="shared" si="50"/>
        <v>-24405</v>
      </c>
      <c r="G91" s="159"/>
      <c r="H91" s="181"/>
      <c r="I91" s="181">
        <f t="shared" si="62"/>
        <v>-24405</v>
      </c>
      <c r="J91" s="181">
        <f t="shared" si="63"/>
        <v>0</v>
      </c>
      <c r="L91" s="163" t="str">
        <f t="shared" si="39"/>
        <v>ok</v>
      </c>
      <c r="M91" s="137">
        <f t="shared" si="40"/>
        <v>0</v>
      </c>
      <c r="O91" s="129">
        <v>-24405</v>
      </c>
      <c r="Q91" s="129"/>
      <c r="S91" s="129"/>
      <c r="U91" s="129">
        <f t="shared" si="41"/>
        <v>-24405</v>
      </c>
      <c r="V91" s="175">
        <v>0</v>
      </c>
      <c r="W91" s="131">
        <f t="shared" si="42"/>
        <v>-24405</v>
      </c>
      <c r="X91" s="127">
        <f t="shared" si="43"/>
        <v>0</v>
      </c>
      <c r="Y91" s="186"/>
      <c r="AC91" s="227">
        <f t="shared" si="51"/>
        <v>-24405</v>
      </c>
      <c r="AD91" s="228">
        <f t="shared" si="52"/>
        <v>0</v>
      </c>
      <c r="AE91" s="229">
        <f t="shared" si="53"/>
        <v>-24405</v>
      </c>
      <c r="AG91" s="227">
        <f>SUMIF('Balances 1 WP'!$G$5:$G$295,A91,'Balances 1 WP'!$M$5:$M$295)</f>
        <v>-23321</v>
      </c>
      <c r="AH91" s="228">
        <f>SUMIF('Balances 1 WP'!$G$5:$G$295,A91,'Balances 1 WP'!$N$5:$N$295)</f>
        <v>0</v>
      </c>
      <c r="AI91" s="229">
        <f t="shared" si="54"/>
        <v>-23321</v>
      </c>
      <c r="AK91" s="227">
        <f t="shared" si="55"/>
        <v>1084</v>
      </c>
      <c r="AL91" s="228">
        <f t="shared" si="56"/>
        <v>0</v>
      </c>
      <c r="AM91" s="229">
        <f t="shared" si="57"/>
        <v>1084</v>
      </c>
      <c r="AN91" s="244"/>
      <c r="AO91" s="228"/>
      <c r="AP91" s="228"/>
      <c r="AQ91" s="229">
        <f t="shared" si="38"/>
        <v>0</v>
      </c>
      <c r="AR91" s="244"/>
      <c r="AT91" s="117">
        <v>2589</v>
      </c>
      <c r="AU91" s="117" t="s">
        <v>941</v>
      </c>
      <c r="AW91" s="117" t="str">
        <f t="shared" si="44"/>
        <v>ED2589</v>
      </c>
      <c r="AX91" s="154">
        <v>1268</v>
      </c>
      <c r="AY91" s="151">
        <f t="shared" si="45"/>
        <v>1084</v>
      </c>
      <c r="AZ91" s="151">
        <f t="shared" si="36"/>
        <v>1084</v>
      </c>
      <c r="BA91">
        <f t="shared" si="37"/>
        <v>40</v>
      </c>
      <c r="BD91" s="117" t="str">
        <f t="shared" si="46"/>
        <v>ED2589</v>
      </c>
      <c r="BE91" s="154">
        <v>1617</v>
      </c>
      <c r="BF91" s="151">
        <f t="shared" si="47"/>
        <v>0</v>
      </c>
      <c r="BG91" s="151">
        <f t="shared" si="58"/>
        <v>0</v>
      </c>
      <c r="BH91">
        <f t="shared" si="59"/>
        <v>50</v>
      </c>
      <c r="BJ91" s="181"/>
      <c r="BK91" s="181"/>
      <c r="BM91" s="227">
        <f t="shared" si="48"/>
        <v>-23321</v>
      </c>
      <c r="BN91" s="228">
        <f t="shared" si="49"/>
        <v>0</v>
      </c>
      <c r="BO91" s="229">
        <f t="shared" si="60"/>
        <v>-23321</v>
      </c>
      <c r="BR91">
        <f t="shared" si="61"/>
        <v>0</v>
      </c>
      <c r="BS91"/>
      <c r="BT91" s="159"/>
    </row>
    <row r="92" spans="1:72" x14ac:dyDescent="0.2">
      <c r="A92" s="117">
        <v>2590</v>
      </c>
      <c r="B92" s="126" t="s">
        <v>295</v>
      </c>
      <c r="C92" s="126" t="s">
        <v>405</v>
      </c>
      <c r="D92" s="129">
        <v>-31196</v>
      </c>
      <c r="E92" s="175">
        <v>0</v>
      </c>
      <c r="F92" s="181">
        <f t="shared" si="50"/>
        <v>-31196</v>
      </c>
      <c r="G92" s="159"/>
      <c r="H92" s="181"/>
      <c r="I92" s="181">
        <f t="shared" si="62"/>
        <v>-31196</v>
      </c>
      <c r="J92" s="181">
        <f t="shared" si="63"/>
        <v>0</v>
      </c>
      <c r="L92" s="163" t="str">
        <f t="shared" si="39"/>
        <v>ok</v>
      </c>
      <c r="M92" s="137">
        <f t="shared" si="40"/>
        <v>0</v>
      </c>
      <c r="O92" s="129">
        <v>-31196</v>
      </c>
      <c r="Q92" s="129"/>
      <c r="S92" s="129"/>
      <c r="U92" s="129">
        <f t="shared" si="41"/>
        <v>-31196</v>
      </c>
      <c r="V92" s="175">
        <v>0</v>
      </c>
      <c r="W92" s="131">
        <f t="shared" si="42"/>
        <v>-31196</v>
      </c>
      <c r="X92" s="127">
        <f t="shared" si="43"/>
        <v>0</v>
      </c>
      <c r="Y92" s="186"/>
      <c r="AC92" s="227">
        <f t="shared" si="51"/>
        <v>-31196</v>
      </c>
      <c r="AD92" s="228">
        <f t="shared" si="52"/>
        <v>0</v>
      </c>
      <c r="AE92" s="229">
        <f t="shared" si="53"/>
        <v>-31196</v>
      </c>
      <c r="AG92" s="227">
        <f>SUMIF('Balances 1 WP'!$G$5:$G$295,A92,'Balances 1 WP'!$M$5:$M$295)</f>
        <v>-31196</v>
      </c>
      <c r="AH92" s="228">
        <f>SUMIF('Balances 1 WP'!$G$5:$G$295,A92,'Balances 1 WP'!$N$5:$N$295)</f>
        <v>0</v>
      </c>
      <c r="AI92" s="229">
        <f t="shared" si="54"/>
        <v>-31196</v>
      </c>
      <c r="AK92" s="227">
        <f t="shared" si="55"/>
        <v>0</v>
      </c>
      <c r="AL92" s="228">
        <f t="shared" si="56"/>
        <v>0</v>
      </c>
      <c r="AM92" s="229">
        <f t="shared" si="57"/>
        <v>0</v>
      </c>
      <c r="AN92" s="244"/>
      <c r="AO92" s="228"/>
      <c r="AP92" s="228"/>
      <c r="AQ92" s="229">
        <f t="shared" si="38"/>
        <v>0</v>
      </c>
      <c r="AR92" s="244"/>
      <c r="AT92" s="117">
        <v>2590</v>
      </c>
      <c r="AU92" s="117" t="s">
        <v>942</v>
      </c>
      <c r="AW92" s="117" t="str">
        <f t="shared" si="44"/>
        <v>ED2590</v>
      </c>
      <c r="AX92" s="154">
        <v>1268</v>
      </c>
      <c r="AY92" s="151">
        <f t="shared" si="45"/>
        <v>0</v>
      </c>
      <c r="AZ92" s="151">
        <f t="shared" si="36"/>
        <v>0</v>
      </c>
      <c r="BA92">
        <f t="shared" si="37"/>
        <v>50</v>
      </c>
      <c r="BD92" s="117" t="str">
        <f t="shared" si="46"/>
        <v>ED2590</v>
      </c>
      <c r="BE92" s="154">
        <v>1617</v>
      </c>
      <c r="BF92" s="151">
        <f t="shared" si="47"/>
        <v>0</v>
      </c>
      <c r="BG92" s="151">
        <f t="shared" si="58"/>
        <v>0</v>
      </c>
      <c r="BH92">
        <f t="shared" si="59"/>
        <v>50</v>
      </c>
      <c r="BJ92" s="181"/>
      <c r="BK92" s="181"/>
      <c r="BM92" s="227">
        <f t="shared" si="48"/>
        <v>-31196</v>
      </c>
      <c r="BN92" s="228">
        <f t="shared" si="49"/>
        <v>0</v>
      </c>
      <c r="BO92" s="229">
        <f t="shared" si="60"/>
        <v>-31196</v>
      </c>
      <c r="BR92">
        <f t="shared" si="61"/>
        <v>0</v>
      </c>
      <c r="BS92"/>
      <c r="BT92" s="159"/>
    </row>
    <row r="93" spans="1:72" ht="15" customHeight="1" x14ac:dyDescent="0.2">
      <c r="A93" s="117">
        <v>2591</v>
      </c>
      <c r="B93" s="126" t="s">
        <v>522</v>
      </c>
      <c r="C93" s="126" t="s">
        <v>406</v>
      </c>
      <c r="D93" s="129">
        <v>-46096</v>
      </c>
      <c r="E93" s="175">
        <v>0</v>
      </c>
      <c r="F93" s="181">
        <f t="shared" si="50"/>
        <v>-46096</v>
      </c>
      <c r="G93" s="159"/>
      <c r="H93" s="181"/>
      <c r="I93" s="181">
        <f t="shared" si="62"/>
        <v>-46096</v>
      </c>
      <c r="J93" s="181">
        <f t="shared" si="63"/>
        <v>0</v>
      </c>
      <c r="L93" s="163" t="str">
        <f t="shared" si="39"/>
        <v>ok</v>
      </c>
      <c r="M93" s="137">
        <f t="shared" si="40"/>
        <v>0</v>
      </c>
      <c r="O93" s="129">
        <v>-46096</v>
      </c>
      <c r="Q93" s="129"/>
      <c r="S93" s="129"/>
      <c r="U93" s="129">
        <f t="shared" si="41"/>
        <v>-46096</v>
      </c>
      <c r="V93" s="175">
        <v>0</v>
      </c>
      <c r="W93" s="131">
        <f t="shared" si="42"/>
        <v>-46096</v>
      </c>
      <c r="X93" s="127">
        <f t="shared" si="43"/>
        <v>0</v>
      </c>
      <c r="Y93" s="186"/>
      <c r="AC93" s="227">
        <f t="shared" si="51"/>
        <v>-46096</v>
      </c>
      <c r="AD93" s="228">
        <f t="shared" si="52"/>
        <v>0</v>
      </c>
      <c r="AE93" s="229">
        <f t="shared" si="53"/>
        <v>-46096</v>
      </c>
      <c r="AG93" s="227">
        <f>SUMIF('Balances 1 WP'!$G$5:$G$295,A93,'Balances 1 WP'!$M$5:$M$295)</f>
        <v>-34295</v>
      </c>
      <c r="AH93" s="228">
        <f>SUMIF('Balances 1 WP'!$G$5:$G$295,A93,'Balances 1 WP'!$N$5:$N$295)</f>
        <v>0</v>
      </c>
      <c r="AI93" s="229">
        <f t="shared" si="54"/>
        <v>-34295</v>
      </c>
      <c r="AK93" s="227">
        <f t="shared" si="55"/>
        <v>11801</v>
      </c>
      <c r="AL93" s="228">
        <f t="shared" si="56"/>
        <v>0</v>
      </c>
      <c r="AM93" s="229">
        <f t="shared" si="57"/>
        <v>11801</v>
      </c>
      <c r="AN93" s="244"/>
      <c r="AO93" s="228"/>
      <c r="AP93" s="228"/>
      <c r="AQ93" s="229">
        <f t="shared" si="38"/>
        <v>0</v>
      </c>
      <c r="AR93" s="244"/>
      <c r="AT93" s="117">
        <v>2591</v>
      </c>
      <c r="AU93" s="117" t="s">
        <v>943</v>
      </c>
      <c r="AW93" s="117" t="str">
        <f t="shared" si="44"/>
        <v>ED2591</v>
      </c>
      <c r="AX93" s="154">
        <v>1268</v>
      </c>
      <c r="AY93" s="151">
        <f t="shared" si="45"/>
        <v>11801</v>
      </c>
      <c r="AZ93" s="151">
        <f t="shared" si="36"/>
        <v>11801</v>
      </c>
      <c r="BA93">
        <f t="shared" si="37"/>
        <v>40</v>
      </c>
      <c r="BD93" s="117" t="str">
        <f t="shared" si="46"/>
        <v>ED2591</v>
      </c>
      <c r="BE93" s="154">
        <v>1617</v>
      </c>
      <c r="BF93" s="151">
        <f t="shared" si="47"/>
        <v>0</v>
      </c>
      <c r="BG93" s="151">
        <f t="shared" si="58"/>
        <v>0</v>
      </c>
      <c r="BH93">
        <f t="shared" si="59"/>
        <v>50</v>
      </c>
      <c r="BJ93" s="181"/>
      <c r="BK93" s="181"/>
      <c r="BM93" s="227">
        <f t="shared" si="48"/>
        <v>-34295</v>
      </c>
      <c r="BN93" s="228">
        <f t="shared" si="49"/>
        <v>0</v>
      </c>
      <c r="BO93" s="229">
        <f t="shared" si="60"/>
        <v>-34295</v>
      </c>
      <c r="BR93">
        <f t="shared" si="61"/>
        <v>0</v>
      </c>
      <c r="BS93"/>
      <c r="BT93" s="159"/>
    </row>
    <row r="94" spans="1:72" x14ac:dyDescent="0.2">
      <c r="A94" s="117">
        <v>2592</v>
      </c>
      <c r="B94" s="126" t="s">
        <v>296</v>
      </c>
      <c r="C94" s="126" t="s">
        <v>48</v>
      </c>
      <c r="D94" s="129">
        <v>0</v>
      </c>
      <c r="E94" s="175">
        <v>0</v>
      </c>
      <c r="F94" s="181">
        <f t="shared" si="50"/>
        <v>0</v>
      </c>
      <c r="G94" s="159"/>
      <c r="H94" s="181"/>
      <c r="I94" s="181">
        <f t="shared" si="62"/>
        <v>0</v>
      </c>
      <c r="J94" s="181">
        <f t="shared" si="63"/>
        <v>0</v>
      </c>
      <c r="L94" s="163" t="str">
        <f t="shared" si="39"/>
        <v>ok</v>
      </c>
      <c r="M94" s="137">
        <f t="shared" si="40"/>
        <v>0</v>
      </c>
      <c r="O94" s="129">
        <v>0</v>
      </c>
      <c r="Q94" s="129"/>
      <c r="S94" s="129"/>
      <c r="U94" s="129">
        <f t="shared" si="41"/>
        <v>0</v>
      </c>
      <c r="V94" s="175">
        <v>0</v>
      </c>
      <c r="W94" s="131">
        <f t="shared" si="42"/>
        <v>0</v>
      </c>
      <c r="X94" s="127">
        <f t="shared" si="43"/>
        <v>0</v>
      </c>
      <c r="Y94" s="186" t="s">
        <v>1236</v>
      </c>
      <c r="AC94" s="227">
        <f t="shared" si="51"/>
        <v>0</v>
      </c>
      <c r="AD94" s="228">
        <f t="shared" si="52"/>
        <v>0</v>
      </c>
      <c r="AE94" s="229">
        <f t="shared" si="53"/>
        <v>0</v>
      </c>
      <c r="AG94" s="227">
        <f>SUMIF('Balances 1 WP'!$G$5:$G$295,A94,'Balances 1 WP'!$M$5:$M$295)</f>
        <v>0</v>
      </c>
      <c r="AH94" s="228">
        <f>SUMIF('Balances 1 WP'!$G$5:$G$295,A94,'Balances 1 WP'!$N$5:$N$295)</f>
        <v>0</v>
      </c>
      <c r="AI94" s="229">
        <f t="shared" si="54"/>
        <v>0</v>
      </c>
      <c r="AK94" s="227">
        <f t="shared" si="55"/>
        <v>0</v>
      </c>
      <c r="AL94" s="228">
        <f t="shared" si="56"/>
        <v>0</v>
      </c>
      <c r="AM94" s="229">
        <f t="shared" si="57"/>
        <v>0</v>
      </c>
      <c r="AN94" s="244"/>
      <c r="AO94" s="228"/>
      <c r="AP94" s="228"/>
      <c r="AQ94" s="229">
        <f t="shared" si="38"/>
        <v>0</v>
      </c>
      <c r="AR94" s="244"/>
      <c r="AT94" s="117">
        <v>2592</v>
      </c>
      <c r="AU94" s="117" t="s">
        <v>873</v>
      </c>
      <c r="AW94" s="117" t="str">
        <f t="shared" si="44"/>
        <v>ED2592</v>
      </c>
      <c r="AX94" s="154">
        <v>1268</v>
      </c>
      <c r="AY94" s="151">
        <f t="shared" si="45"/>
        <v>0</v>
      </c>
      <c r="AZ94" s="151">
        <f t="shared" si="36"/>
        <v>0</v>
      </c>
      <c r="BA94">
        <f t="shared" si="37"/>
        <v>50</v>
      </c>
      <c r="BD94" s="117" t="str">
        <f t="shared" si="46"/>
        <v>ED2592</v>
      </c>
      <c r="BE94" s="154">
        <v>1617</v>
      </c>
      <c r="BF94" s="151">
        <f t="shared" si="47"/>
        <v>0</v>
      </c>
      <c r="BG94" s="151">
        <f t="shared" si="58"/>
        <v>0</v>
      </c>
      <c r="BH94">
        <f t="shared" si="59"/>
        <v>50</v>
      </c>
      <c r="BJ94" s="181"/>
      <c r="BK94" s="181"/>
      <c r="BM94" s="227">
        <f t="shared" si="48"/>
        <v>0</v>
      </c>
      <c r="BN94" s="228">
        <f t="shared" si="49"/>
        <v>0</v>
      </c>
      <c r="BO94" s="229">
        <f t="shared" si="60"/>
        <v>0</v>
      </c>
      <c r="BR94">
        <f t="shared" si="61"/>
        <v>0</v>
      </c>
      <c r="BS94"/>
      <c r="BT94" s="159"/>
    </row>
    <row r="95" spans="1:72" x14ac:dyDescent="0.2">
      <c r="A95" s="117">
        <v>2593</v>
      </c>
      <c r="B95" s="126" t="s">
        <v>145</v>
      </c>
      <c r="C95" s="126" t="s">
        <v>86</v>
      </c>
      <c r="D95" s="129">
        <v>0</v>
      </c>
      <c r="E95" s="175">
        <v>0</v>
      </c>
      <c r="F95" s="181">
        <f t="shared" si="50"/>
        <v>0</v>
      </c>
      <c r="G95" s="159"/>
      <c r="H95" s="181"/>
      <c r="I95" s="181">
        <f t="shared" si="62"/>
        <v>0</v>
      </c>
      <c r="J95" s="181">
        <f t="shared" si="63"/>
        <v>0</v>
      </c>
      <c r="L95" s="163" t="str">
        <f t="shared" si="39"/>
        <v>ok</v>
      </c>
      <c r="M95" s="137">
        <f t="shared" si="40"/>
        <v>0</v>
      </c>
      <c r="O95" s="129">
        <v>0</v>
      </c>
      <c r="Q95" s="129"/>
      <c r="S95" s="129"/>
      <c r="U95" s="129">
        <f t="shared" si="41"/>
        <v>0</v>
      </c>
      <c r="V95" s="175">
        <v>0</v>
      </c>
      <c r="W95" s="131">
        <f t="shared" si="42"/>
        <v>0</v>
      </c>
      <c r="X95" s="127">
        <f t="shared" si="43"/>
        <v>0</v>
      </c>
      <c r="Y95" s="186" t="s">
        <v>1246</v>
      </c>
      <c r="AC95" s="227">
        <f t="shared" si="51"/>
        <v>0</v>
      </c>
      <c r="AD95" s="228">
        <f t="shared" si="52"/>
        <v>0</v>
      </c>
      <c r="AE95" s="229">
        <f t="shared" si="53"/>
        <v>0</v>
      </c>
      <c r="AG95" s="227">
        <f>SUMIF('Balances 1 WP'!$G$5:$G$295,A95,'Balances 1 WP'!$M$5:$M$295)</f>
        <v>0</v>
      </c>
      <c r="AH95" s="228">
        <f>SUMIF('Balances 1 WP'!$G$5:$G$295,A95,'Balances 1 WP'!$N$5:$N$295)</f>
        <v>0</v>
      </c>
      <c r="AI95" s="229">
        <f t="shared" si="54"/>
        <v>0</v>
      </c>
      <c r="AK95" s="227">
        <f t="shared" si="55"/>
        <v>0</v>
      </c>
      <c r="AL95" s="228">
        <f t="shared" si="56"/>
        <v>0</v>
      </c>
      <c r="AM95" s="229">
        <f t="shared" si="57"/>
        <v>0</v>
      </c>
      <c r="AN95" s="244"/>
      <c r="AO95" s="267"/>
      <c r="AP95" s="267"/>
      <c r="AQ95" s="229">
        <f t="shared" si="38"/>
        <v>0</v>
      </c>
      <c r="AR95" s="244"/>
      <c r="AT95" s="117">
        <v>2593</v>
      </c>
      <c r="AU95" s="117" t="s">
        <v>874</v>
      </c>
      <c r="AW95" s="117" t="str">
        <f t="shared" si="44"/>
        <v>ED2593</v>
      </c>
      <c r="AX95" s="154">
        <v>1268</v>
      </c>
      <c r="AY95" s="151">
        <f t="shared" si="45"/>
        <v>0</v>
      </c>
      <c r="AZ95" s="151">
        <f t="shared" si="36"/>
        <v>0</v>
      </c>
      <c r="BA95">
        <f t="shared" si="37"/>
        <v>50</v>
      </c>
      <c r="BD95" s="117" t="str">
        <f t="shared" si="46"/>
        <v>ED2593</v>
      </c>
      <c r="BE95" s="154">
        <v>1617</v>
      </c>
      <c r="BF95" s="151">
        <f t="shared" si="47"/>
        <v>0</v>
      </c>
      <c r="BG95" s="151">
        <f t="shared" si="58"/>
        <v>0</v>
      </c>
      <c r="BH95">
        <f t="shared" si="59"/>
        <v>50</v>
      </c>
      <c r="BJ95" s="181"/>
      <c r="BK95" s="181"/>
      <c r="BM95" s="227">
        <f t="shared" si="48"/>
        <v>0</v>
      </c>
      <c r="BN95" s="228">
        <f t="shared" si="49"/>
        <v>0</v>
      </c>
      <c r="BO95" s="229">
        <f t="shared" si="60"/>
        <v>0</v>
      </c>
      <c r="BR95">
        <f t="shared" si="61"/>
        <v>0</v>
      </c>
      <c r="BS95"/>
      <c r="BT95" s="159"/>
    </row>
    <row r="96" spans="1:72" x14ac:dyDescent="0.2">
      <c r="A96" s="117">
        <v>2594</v>
      </c>
      <c r="B96" s="126" t="s">
        <v>146</v>
      </c>
      <c r="C96" s="126" t="s">
        <v>407</v>
      </c>
      <c r="D96" s="129">
        <v>0</v>
      </c>
      <c r="E96" s="175">
        <v>0</v>
      </c>
      <c r="F96" s="181">
        <f t="shared" si="50"/>
        <v>0</v>
      </c>
      <c r="G96" s="159"/>
      <c r="H96" s="181"/>
      <c r="I96" s="181">
        <f t="shared" si="62"/>
        <v>0</v>
      </c>
      <c r="J96" s="181">
        <f t="shared" si="63"/>
        <v>0</v>
      </c>
      <c r="L96" s="163" t="str">
        <f t="shared" si="39"/>
        <v>ok</v>
      </c>
      <c r="M96" s="137">
        <f t="shared" si="40"/>
        <v>0</v>
      </c>
      <c r="O96" s="129">
        <v>0</v>
      </c>
      <c r="Q96" s="129"/>
      <c r="S96" s="129"/>
      <c r="U96" s="129">
        <f t="shared" si="41"/>
        <v>0</v>
      </c>
      <c r="V96" s="175">
        <v>0</v>
      </c>
      <c r="W96" s="131">
        <f t="shared" si="42"/>
        <v>0</v>
      </c>
      <c r="X96" s="127">
        <f t="shared" si="43"/>
        <v>0</v>
      </c>
      <c r="Y96" s="186" t="s">
        <v>1377</v>
      </c>
      <c r="AC96" s="227">
        <f t="shared" si="51"/>
        <v>0</v>
      </c>
      <c r="AD96" s="228">
        <f t="shared" si="52"/>
        <v>0</v>
      </c>
      <c r="AE96" s="229">
        <f t="shared" si="53"/>
        <v>0</v>
      </c>
      <c r="AG96" s="227">
        <f>SUMIF('Balances 1 WP'!$G$5:$G$295,A96,'Balances 1 WP'!$M$5:$M$295)</f>
        <v>0</v>
      </c>
      <c r="AH96" s="228">
        <f>SUMIF('Balances 1 WP'!$G$5:$G$295,A96,'Balances 1 WP'!$N$5:$N$295)</f>
        <v>0</v>
      </c>
      <c r="AI96" s="229">
        <f t="shared" si="54"/>
        <v>0</v>
      </c>
      <c r="AK96" s="227">
        <f t="shared" si="55"/>
        <v>0</v>
      </c>
      <c r="AL96" s="228">
        <f t="shared" si="56"/>
        <v>0</v>
      </c>
      <c r="AM96" s="229">
        <f t="shared" si="57"/>
        <v>0</v>
      </c>
      <c r="AN96" s="244"/>
      <c r="AO96" s="228">
        <f>26703+3890</f>
        <v>30593</v>
      </c>
      <c r="AP96" s="228"/>
      <c r="AQ96" s="229">
        <f t="shared" si="38"/>
        <v>30593</v>
      </c>
      <c r="AR96" s="244"/>
      <c r="AT96" s="117">
        <v>2594</v>
      </c>
      <c r="AU96" s="117" t="s">
        <v>1086</v>
      </c>
      <c r="AW96" s="117" t="str">
        <f t="shared" si="44"/>
        <v>ED2594</v>
      </c>
      <c r="AX96" s="154">
        <v>1268</v>
      </c>
      <c r="AY96" s="151">
        <f t="shared" si="45"/>
        <v>0</v>
      </c>
      <c r="AZ96" s="151">
        <f t="shared" si="36"/>
        <v>0</v>
      </c>
      <c r="BA96">
        <f t="shared" si="37"/>
        <v>50</v>
      </c>
      <c r="BD96" s="117" t="str">
        <f t="shared" si="46"/>
        <v>ED2594</v>
      </c>
      <c r="BE96" s="154">
        <v>1617</v>
      </c>
      <c r="BF96" s="151">
        <f t="shared" si="47"/>
        <v>0</v>
      </c>
      <c r="BG96" s="151">
        <f t="shared" si="58"/>
        <v>0</v>
      </c>
      <c r="BH96">
        <f t="shared" si="59"/>
        <v>50</v>
      </c>
      <c r="BJ96" s="181"/>
      <c r="BK96" s="181"/>
      <c r="BM96" s="227">
        <f t="shared" si="48"/>
        <v>0</v>
      </c>
      <c r="BN96" s="228">
        <f t="shared" si="49"/>
        <v>0</v>
      </c>
      <c r="BO96" s="229">
        <f t="shared" si="60"/>
        <v>0</v>
      </c>
      <c r="BR96">
        <f t="shared" si="61"/>
        <v>0</v>
      </c>
      <c r="BS96"/>
      <c r="BT96" s="159"/>
    </row>
    <row r="97" spans="1:72" x14ac:dyDescent="0.2">
      <c r="A97" s="117">
        <v>2595</v>
      </c>
      <c r="B97" s="126" t="s">
        <v>147</v>
      </c>
      <c r="C97" s="126" t="s">
        <v>736</v>
      </c>
      <c r="D97" s="129">
        <v>-24073</v>
      </c>
      <c r="E97" s="175">
        <v>0</v>
      </c>
      <c r="F97" s="181">
        <f t="shared" si="50"/>
        <v>-24073</v>
      </c>
      <c r="G97" s="159"/>
      <c r="H97" s="181"/>
      <c r="I97" s="181">
        <f t="shared" si="62"/>
        <v>-24073</v>
      </c>
      <c r="J97" s="181">
        <f t="shared" si="63"/>
        <v>0</v>
      </c>
      <c r="L97" s="163" t="str">
        <f t="shared" si="39"/>
        <v>ok</v>
      </c>
      <c r="M97" s="137">
        <f t="shared" si="40"/>
        <v>0</v>
      </c>
      <c r="O97" s="129">
        <v>-24073</v>
      </c>
      <c r="Q97" s="129"/>
      <c r="S97" s="129"/>
      <c r="U97" s="129">
        <f t="shared" si="41"/>
        <v>-24073</v>
      </c>
      <c r="V97" s="175">
        <v>0</v>
      </c>
      <c r="W97" s="131">
        <f t="shared" si="42"/>
        <v>-24073</v>
      </c>
      <c r="X97" s="127">
        <f t="shared" si="43"/>
        <v>0</v>
      </c>
      <c r="Y97" s="186"/>
      <c r="AC97" s="227">
        <f t="shared" si="51"/>
        <v>-24073</v>
      </c>
      <c r="AD97" s="228">
        <f t="shared" si="52"/>
        <v>0</v>
      </c>
      <c r="AE97" s="229">
        <f t="shared" si="53"/>
        <v>-24073</v>
      </c>
      <c r="AG97" s="227">
        <f>SUMIF('Balances 1 WP'!$G$5:$G$295,A97,'Balances 1 WP'!$M$5:$M$295)</f>
        <v>-30800</v>
      </c>
      <c r="AH97" s="228">
        <f>SUMIF('Balances 1 WP'!$G$5:$G$295,A97,'Balances 1 WP'!$N$5:$N$295)</f>
        <v>0</v>
      </c>
      <c r="AI97" s="229">
        <f t="shared" si="54"/>
        <v>-30800</v>
      </c>
      <c r="AK97" s="227">
        <f t="shared" si="55"/>
        <v>-6727</v>
      </c>
      <c r="AL97" s="228">
        <f t="shared" si="56"/>
        <v>0</v>
      </c>
      <c r="AM97" s="229">
        <f t="shared" si="57"/>
        <v>-6727</v>
      </c>
      <c r="AN97" s="244"/>
      <c r="AO97" s="228"/>
      <c r="AP97" s="228"/>
      <c r="AQ97" s="229">
        <f t="shared" si="38"/>
        <v>0</v>
      </c>
      <c r="AR97" s="244"/>
      <c r="AT97" s="117">
        <v>2595</v>
      </c>
      <c r="AU97" s="117" t="s">
        <v>1087</v>
      </c>
      <c r="AW97" s="117" t="str">
        <f t="shared" si="44"/>
        <v>ED2595</v>
      </c>
      <c r="AX97" s="154">
        <v>1268</v>
      </c>
      <c r="AY97" s="151">
        <f t="shared" si="45"/>
        <v>-6727</v>
      </c>
      <c r="AZ97" s="151">
        <f t="shared" si="36"/>
        <v>6727</v>
      </c>
      <c r="BA97">
        <f t="shared" si="37"/>
        <v>50</v>
      </c>
      <c r="BD97" s="117" t="str">
        <f t="shared" si="46"/>
        <v>ED2595</v>
      </c>
      <c r="BE97" s="154">
        <v>1617</v>
      </c>
      <c r="BF97" s="151">
        <f t="shared" si="47"/>
        <v>0</v>
      </c>
      <c r="BG97" s="151">
        <f t="shared" si="58"/>
        <v>0</v>
      </c>
      <c r="BH97">
        <f t="shared" si="59"/>
        <v>50</v>
      </c>
      <c r="BJ97" s="181"/>
      <c r="BK97" s="181"/>
      <c r="BM97" s="227">
        <f t="shared" si="48"/>
        <v>-30800</v>
      </c>
      <c r="BN97" s="228">
        <f t="shared" si="49"/>
        <v>0</v>
      </c>
      <c r="BO97" s="229">
        <f t="shared" si="60"/>
        <v>-30800</v>
      </c>
      <c r="BR97">
        <f t="shared" si="61"/>
        <v>0</v>
      </c>
      <c r="BS97"/>
      <c r="BT97" s="159"/>
    </row>
    <row r="98" spans="1:72" x14ac:dyDescent="0.2">
      <c r="A98" s="117">
        <v>2596</v>
      </c>
      <c r="B98" s="126" t="s">
        <v>523</v>
      </c>
      <c r="C98" s="126" t="s">
        <v>737</v>
      </c>
      <c r="D98" s="129">
        <v>0</v>
      </c>
      <c r="E98" s="175">
        <v>0</v>
      </c>
      <c r="F98" s="181">
        <f t="shared" si="50"/>
        <v>0</v>
      </c>
      <c r="G98" s="159"/>
      <c r="H98" s="181"/>
      <c r="I98" s="181">
        <f t="shared" si="62"/>
        <v>0</v>
      </c>
      <c r="J98" s="181">
        <f t="shared" si="63"/>
        <v>0</v>
      </c>
      <c r="L98" s="163" t="str">
        <f t="shared" si="39"/>
        <v>ok</v>
      </c>
      <c r="M98" s="137">
        <f t="shared" si="40"/>
        <v>0</v>
      </c>
      <c r="O98" s="129">
        <v>0</v>
      </c>
      <c r="Q98" s="129"/>
      <c r="S98" s="129"/>
      <c r="U98" s="129">
        <f t="shared" si="41"/>
        <v>0</v>
      </c>
      <c r="V98" s="175">
        <v>0</v>
      </c>
      <c r="W98" s="131">
        <f t="shared" si="42"/>
        <v>0</v>
      </c>
      <c r="X98" s="127">
        <f t="shared" si="43"/>
        <v>0</v>
      </c>
      <c r="Y98" s="186" t="s">
        <v>1246</v>
      </c>
      <c r="AC98" s="227">
        <f t="shared" si="51"/>
        <v>0</v>
      </c>
      <c r="AD98" s="228">
        <f t="shared" si="52"/>
        <v>0</v>
      </c>
      <c r="AE98" s="229">
        <f t="shared" si="53"/>
        <v>0</v>
      </c>
      <c r="AG98" s="227">
        <f>SUMIF('Balances 1 WP'!$G$5:$G$295,A98,'Balances 1 WP'!$M$5:$M$295)</f>
        <v>0</v>
      </c>
      <c r="AH98" s="228">
        <f>SUMIF('Balances 1 WP'!$G$5:$G$295,A98,'Balances 1 WP'!$N$5:$N$295)</f>
        <v>0</v>
      </c>
      <c r="AI98" s="229">
        <f t="shared" si="54"/>
        <v>0</v>
      </c>
      <c r="AK98" s="227">
        <f t="shared" si="55"/>
        <v>0</v>
      </c>
      <c r="AL98" s="228">
        <f t="shared" si="56"/>
        <v>0</v>
      </c>
      <c r="AM98" s="229">
        <f t="shared" si="57"/>
        <v>0</v>
      </c>
      <c r="AN98" s="244"/>
      <c r="AO98" s="228"/>
      <c r="AP98" s="228"/>
      <c r="AQ98" s="229">
        <f t="shared" si="38"/>
        <v>0</v>
      </c>
      <c r="AR98" s="244"/>
      <c r="AT98" s="117">
        <v>2596</v>
      </c>
      <c r="AU98" s="117" t="s">
        <v>944</v>
      </c>
      <c r="AW98" s="117" t="str">
        <f t="shared" si="44"/>
        <v>ED2596</v>
      </c>
      <c r="AX98" s="154">
        <v>1268</v>
      </c>
      <c r="AY98" s="151">
        <f t="shared" si="45"/>
        <v>0</v>
      </c>
      <c r="AZ98" s="151">
        <f t="shared" si="36"/>
        <v>0</v>
      </c>
      <c r="BA98">
        <f t="shared" si="37"/>
        <v>50</v>
      </c>
      <c r="BD98" s="117" t="str">
        <f t="shared" si="46"/>
        <v>ED2596</v>
      </c>
      <c r="BE98" s="154">
        <v>1617</v>
      </c>
      <c r="BF98" s="151">
        <f t="shared" si="47"/>
        <v>0</v>
      </c>
      <c r="BG98" s="151">
        <f t="shared" si="58"/>
        <v>0</v>
      </c>
      <c r="BH98">
        <f t="shared" si="59"/>
        <v>50</v>
      </c>
      <c r="BJ98" s="181"/>
      <c r="BK98" s="181"/>
      <c r="BM98" s="227">
        <f t="shared" si="48"/>
        <v>0</v>
      </c>
      <c r="BN98" s="228">
        <f t="shared" si="49"/>
        <v>0</v>
      </c>
      <c r="BO98" s="229">
        <f t="shared" si="60"/>
        <v>0</v>
      </c>
      <c r="BR98">
        <f t="shared" si="61"/>
        <v>0</v>
      </c>
      <c r="BS98"/>
      <c r="BT98" s="159"/>
    </row>
    <row r="99" spans="1:72" ht="15" customHeight="1" x14ac:dyDescent="0.2">
      <c r="A99" s="117">
        <v>2597</v>
      </c>
      <c r="B99" s="126" t="s">
        <v>473</v>
      </c>
      <c r="C99" s="126" t="s">
        <v>51</v>
      </c>
      <c r="D99" s="129">
        <v>0</v>
      </c>
      <c r="E99" s="175">
        <v>0</v>
      </c>
      <c r="F99" s="181">
        <f t="shared" si="50"/>
        <v>0</v>
      </c>
      <c r="G99" s="159"/>
      <c r="H99" s="181"/>
      <c r="I99" s="181">
        <f t="shared" si="62"/>
        <v>0</v>
      </c>
      <c r="J99" s="181">
        <f t="shared" si="63"/>
        <v>0</v>
      </c>
      <c r="L99" s="163" t="str">
        <f t="shared" si="39"/>
        <v>ok</v>
      </c>
      <c r="M99" s="137">
        <f t="shared" si="40"/>
        <v>0</v>
      </c>
      <c r="O99" s="129">
        <v>0</v>
      </c>
      <c r="Q99" s="129"/>
      <c r="S99" s="129"/>
      <c r="U99" s="129">
        <f t="shared" si="41"/>
        <v>0</v>
      </c>
      <c r="V99" s="175">
        <v>0</v>
      </c>
      <c r="W99" s="131">
        <f t="shared" si="42"/>
        <v>0</v>
      </c>
      <c r="X99" s="127">
        <f t="shared" si="43"/>
        <v>0</v>
      </c>
      <c r="Y99" s="186" t="s">
        <v>1246</v>
      </c>
      <c r="AC99" s="227">
        <f t="shared" si="51"/>
        <v>0</v>
      </c>
      <c r="AD99" s="228">
        <f t="shared" si="52"/>
        <v>0</v>
      </c>
      <c r="AE99" s="229">
        <f t="shared" si="53"/>
        <v>0</v>
      </c>
      <c r="AG99" s="227">
        <f>SUMIF('Balances 1 WP'!$G$5:$G$295,A99,'Balances 1 WP'!$M$5:$M$295)</f>
        <v>0</v>
      </c>
      <c r="AH99" s="228">
        <f>SUMIF('Balances 1 WP'!$G$5:$G$295,A99,'Balances 1 WP'!$N$5:$N$295)</f>
        <v>0</v>
      </c>
      <c r="AI99" s="229">
        <f t="shared" si="54"/>
        <v>0</v>
      </c>
      <c r="AK99" s="227">
        <f t="shared" si="55"/>
        <v>0</v>
      </c>
      <c r="AL99" s="228">
        <f t="shared" si="56"/>
        <v>0</v>
      </c>
      <c r="AM99" s="229">
        <f t="shared" si="57"/>
        <v>0</v>
      </c>
      <c r="AN99" s="244"/>
      <c r="AO99" s="228"/>
      <c r="AP99" s="228"/>
      <c r="AQ99" s="229">
        <f t="shared" si="38"/>
        <v>0</v>
      </c>
      <c r="AR99" s="244"/>
      <c r="AT99" s="117">
        <v>2597</v>
      </c>
      <c r="AU99" s="117" t="s">
        <v>875</v>
      </c>
      <c r="AW99" s="117" t="str">
        <f t="shared" si="44"/>
        <v>ED2597</v>
      </c>
      <c r="AX99" s="154">
        <v>1268</v>
      </c>
      <c r="AY99" s="151">
        <f t="shared" si="45"/>
        <v>0</v>
      </c>
      <c r="AZ99" s="151">
        <f t="shared" si="36"/>
        <v>0</v>
      </c>
      <c r="BA99">
        <f t="shared" si="37"/>
        <v>50</v>
      </c>
      <c r="BD99" s="117" t="str">
        <f t="shared" si="46"/>
        <v>ED2597</v>
      </c>
      <c r="BE99" s="154">
        <v>1617</v>
      </c>
      <c r="BF99" s="151">
        <f t="shared" si="47"/>
        <v>0</v>
      </c>
      <c r="BG99" s="151">
        <f t="shared" si="58"/>
        <v>0</v>
      </c>
      <c r="BH99">
        <f t="shared" si="59"/>
        <v>50</v>
      </c>
      <c r="BJ99" s="181"/>
      <c r="BK99" s="181"/>
      <c r="BM99" s="227">
        <f t="shared" si="48"/>
        <v>0</v>
      </c>
      <c r="BN99" s="228">
        <f t="shared" si="49"/>
        <v>0</v>
      </c>
      <c r="BO99" s="229">
        <f t="shared" si="60"/>
        <v>0</v>
      </c>
      <c r="BR99">
        <f t="shared" si="61"/>
        <v>0</v>
      </c>
      <c r="BS99"/>
      <c r="BT99" s="159"/>
    </row>
    <row r="100" spans="1:72" x14ac:dyDescent="0.2">
      <c r="A100" s="117">
        <v>2598</v>
      </c>
      <c r="B100" s="126" t="s">
        <v>148</v>
      </c>
      <c r="C100" s="126" t="s">
        <v>738</v>
      </c>
      <c r="D100" s="129">
        <v>0</v>
      </c>
      <c r="E100" s="175">
        <v>0</v>
      </c>
      <c r="F100" s="181">
        <f t="shared" si="50"/>
        <v>0</v>
      </c>
      <c r="G100" s="159"/>
      <c r="H100" s="181"/>
      <c r="I100" s="181">
        <f t="shared" si="62"/>
        <v>0</v>
      </c>
      <c r="J100" s="181">
        <f t="shared" si="63"/>
        <v>0</v>
      </c>
      <c r="L100" s="163" t="str">
        <f t="shared" si="39"/>
        <v>ok</v>
      </c>
      <c r="M100" s="137">
        <f t="shared" si="40"/>
        <v>0</v>
      </c>
      <c r="O100" s="129">
        <v>0</v>
      </c>
      <c r="Q100" s="129"/>
      <c r="S100" s="129"/>
      <c r="U100" s="129">
        <f t="shared" si="41"/>
        <v>0</v>
      </c>
      <c r="V100" s="175">
        <v>0</v>
      </c>
      <c r="W100" s="131">
        <f t="shared" si="42"/>
        <v>0</v>
      </c>
      <c r="X100" s="127">
        <f t="shared" si="43"/>
        <v>0</v>
      </c>
      <c r="Y100" s="186" t="s">
        <v>1268</v>
      </c>
      <c r="AC100" s="227">
        <f t="shared" si="51"/>
        <v>0</v>
      </c>
      <c r="AD100" s="228">
        <f t="shared" si="52"/>
        <v>0</v>
      </c>
      <c r="AE100" s="229">
        <f t="shared" si="53"/>
        <v>0</v>
      </c>
      <c r="AG100" s="227">
        <f>SUMIF('Balances 1 WP'!$G$5:$G$295,A100,'Balances 1 WP'!$M$5:$M$295)</f>
        <v>0</v>
      </c>
      <c r="AH100" s="228">
        <f>SUMIF('Balances 1 WP'!$G$5:$G$295,A100,'Balances 1 WP'!$N$5:$N$295)</f>
        <v>0</v>
      </c>
      <c r="AI100" s="229">
        <f t="shared" si="54"/>
        <v>0</v>
      </c>
      <c r="AK100" s="227">
        <f t="shared" si="55"/>
        <v>0</v>
      </c>
      <c r="AL100" s="228">
        <f t="shared" si="56"/>
        <v>0</v>
      </c>
      <c r="AM100" s="229">
        <f t="shared" si="57"/>
        <v>0</v>
      </c>
      <c r="AN100" s="244"/>
      <c r="AO100" s="228"/>
      <c r="AP100" s="228"/>
      <c r="AQ100" s="229">
        <f t="shared" si="38"/>
        <v>0</v>
      </c>
      <c r="AR100" s="244"/>
      <c r="AT100" s="117">
        <v>2598</v>
      </c>
      <c r="AU100" s="117" t="s">
        <v>945</v>
      </c>
      <c r="AW100" s="117" t="str">
        <f t="shared" si="44"/>
        <v>ED2598</v>
      </c>
      <c r="AX100" s="154">
        <v>1268</v>
      </c>
      <c r="AY100" s="151">
        <f t="shared" si="45"/>
        <v>0</v>
      </c>
      <c r="AZ100" s="151">
        <f t="shared" si="36"/>
        <v>0</v>
      </c>
      <c r="BA100">
        <f t="shared" si="37"/>
        <v>50</v>
      </c>
      <c r="BD100" s="117" t="str">
        <f t="shared" si="46"/>
        <v>ED2598</v>
      </c>
      <c r="BE100" s="154">
        <v>1617</v>
      </c>
      <c r="BF100" s="151">
        <f t="shared" si="47"/>
        <v>0</v>
      </c>
      <c r="BG100" s="151">
        <f t="shared" si="58"/>
        <v>0</v>
      </c>
      <c r="BH100">
        <f t="shared" si="59"/>
        <v>50</v>
      </c>
      <c r="BJ100" s="181"/>
      <c r="BK100" s="181"/>
      <c r="BM100" s="227">
        <f t="shared" si="48"/>
        <v>0</v>
      </c>
      <c r="BN100" s="228">
        <f t="shared" si="49"/>
        <v>0</v>
      </c>
      <c r="BO100" s="229">
        <f t="shared" si="60"/>
        <v>0</v>
      </c>
      <c r="BR100">
        <f t="shared" si="61"/>
        <v>0</v>
      </c>
      <c r="BS100"/>
      <c r="BT100" s="159"/>
    </row>
    <row r="101" spans="1:72" x14ac:dyDescent="0.2">
      <c r="A101" s="117">
        <v>2601</v>
      </c>
      <c r="B101" s="126" t="s">
        <v>474</v>
      </c>
      <c r="C101" s="126" t="s">
        <v>739</v>
      </c>
      <c r="D101" s="129">
        <v>-35154</v>
      </c>
      <c r="E101" s="175">
        <v>0</v>
      </c>
      <c r="F101" s="181">
        <f t="shared" si="50"/>
        <v>-35154</v>
      </c>
      <c r="G101" s="159"/>
      <c r="H101" s="181"/>
      <c r="I101" s="181">
        <f t="shared" si="62"/>
        <v>-35154</v>
      </c>
      <c r="J101" s="181">
        <f t="shared" si="63"/>
        <v>0</v>
      </c>
      <c r="L101" s="163" t="str">
        <f t="shared" si="39"/>
        <v>ok</v>
      </c>
      <c r="M101" s="137">
        <f t="shared" si="40"/>
        <v>0</v>
      </c>
      <c r="O101" s="129">
        <v>-35154</v>
      </c>
      <c r="Q101" s="129"/>
      <c r="S101" s="129"/>
      <c r="U101" s="129">
        <f t="shared" si="41"/>
        <v>-35154</v>
      </c>
      <c r="V101" s="175">
        <v>0</v>
      </c>
      <c r="W101" s="131">
        <f t="shared" si="42"/>
        <v>-35154</v>
      </c>
      <c r="X101" s="127">
        <f t="shared" si="43"/>
        <v>0</v>
      </c>
      <c r="Y101" s="186"/>
      <c r="AC101" s="227">
        <f t="shared" si="51"/>
        <v>-35154</v>
      </c>
      <c r="AD101" s="228">
        <f t="shared" si="52"/>
        <v>0</v>
      </c>
      <c r="AE101" s="229">
        <f t="shared" si="53"/>
        <v>-35154</v>
      </c>
      <c r="AG101" s="227">
        <f>SUMIF('Balances 1 WP'!$G$5:$G$295,A101,'Balances 1 WP'!$M$5:$M$295)</f>
        <v>-35154</v>
      </c>
      <c r="AH101" s="228">
        <f>SUMIF('Balances 1 WP'!$G$5:$G$295,A101,'Balances 1 WP'!$N$5:$N$295)</f>
        <v>0</v>
      </c>
      <c r="AI101" s="229">
        <f t="shared" si="54"/>
        <v>-35154</v>
      </c>
      <c r="AK101" s="227">
        <f t="shared" si="55"/>
        <v>0</v>
      </c>
      <c r="AL101" s="228">
        <f t="shared" si="56"/>
        <v>0</v>
      </c>
      <c r="AM101" s="229">
        <f t="shared" si="57"/>
        <v>0</v>
      </c>
      <c r="AN101" s="244"/>
      <c r="AO101" s="228"/>
      <c r="AP101" s="228"/>
      <c r="AQ101" s="229">
        <f t="shared" si="38"/>
        <v>0</v>
      </c>
      <c r="AR101" s="244"/>
      <c r="AT101" s="117">
        <v>2601</v>
      </c>
      <c r="AU101" s="117" t="s">
        <v>946</v>
      </c>
      <c r="AW101" s="117" t="str">
        <f t="shared" si="44"/>
        <v>ED2601</v>
      </c>
      <c r="AX101" s="154">
        <v>1268</v>
      </c>
      <c r="AY101" s="151">
        <f t="shared" si="45"/>
        <v>0</v>
      </c>
      <c r="AZ101" s="151">
        <f t="shared" si="36"/>
        <v>0</v>
      </c>
      <c r="BA101">
        <f t="shared" si="37"/>
        <v>50</v>
      </c>
      <c r="BD101" s="117" t="str">
        <f t="shared" si="46"/>
        <v>ED2601</v>
      </c>
      <c r="BE101" s="154">
        <v>1617</v>
      </c>
      <c r="BF101" s="151">
        <f t="shared" si="47"/>
        <v>0</v>
      </c>
      <c r="BG101" s="151">
        <f t="shared" si="58"/>
        <v>0</v>
      </c>
      <c r="BH101">
        <f t="shared" si="59"/>
        <v>50</v>
      </c>
      <c r="BJ101" s="181"/>
      <c r="BK101" s="181"/>
      <c r="BM101" s="227">
        <f t="shared" si="48"/>
        <v>-35154</v>
      </c>
      <c r="BN101" s="228">
        <f t="shared" si="49"/>
        <v>0</v>
      </c>
      <c r="BO101" s="229">
        <f t="shared" si="60"/>
        <v>-35154</v>
      </c>
      <c r="BR101">
        <f t="shared" si="61"/>
        <v>0</v>
      </c>
      <c r="BS101"/>
      <c r="BT101" s="159"/>
    </row>
    <row r="102" spans="1:72" x14ac:dyDescent="0.2">
      <c r="A102" s="117">
        <v>2602</v>
      </c>
      <c r="B102" s="126" t="s">
        <v>475</v>
      </c>
      <c r="C102" s="126" t="s">
        <v>740</v>
      </c>
      <c r="D102" s="129">
        <v>-1854</v>
      </c>
      <c r="E102" s="175">
        <v>0</v>
      </c>
      <c r="F102" s="181">
        <f t="shared" si="50"/>
        <v>-1854</v>
      </c>
      <c r="G102" s="159"/>
      <c r="H102" s="181"/>
      <c r="I102" s="181">
        <f t="shared" si="62"/>
        <v>-1854</v>
      </c>
      <c r="J102" s="181">
        <f t="shared" si="63"/>
        <v>0</v>
      </c>
      <c r="L102" s="163" t="str">
        <f t="shared" si="39"/>
        <v>ok</v>
      </c>
      <c r="M102" s="137">
        <f t="shared" si="40"/>
        <v>0</v>
      </c>
      <c r="O102" s="129">
        <v>-1854</v>
      </c>
      <c r="Q102" s="129"/>
      <c r="S102" s="129"/>
      <c r="U102" s="129">
        <f t="shared" si="41"/>
        <v>-1854</v>
      </c>
      <c r="V102" s="175">
        <v>0</v>
      </c>
      <c r="W102" s="131">
        <f t="shared" si="42"/>
        <v>-1854</v>
      </c>
      <c r="X102" s="127">
        <f t="shared" si="43"/>
        <v>0</v>
      </c>
      <c r="Y102" s="186"/>
      <c r="AC102" s="227">
        <f t="shared" si="51"/>
        <v>-1854</v>
      </c>
      <c r="AD102" s="228">
        <f t="shared" si="52"/>
        <v>0</v>
      </c>
      <c r="AE102" s="229">
        <f t="shared" si="53"/>
        <v>-1854</v>
      </c>
      <c r="AG102" s="227">
        <f>SUMIF('Balances 1 WP'!$G$5:$G$295,A102,'Balances 1 WP'!$M$5:$M$295)</f>
        <v>-8286</v>
      </c>
      <c r="AH102" s="228">
        <f>SUMIF('Balances 1 WP'!$G$5:$G$295,A102,'Balances 1 WP'!$N$5:$N$295)</f>
        <v>0</v>
      </c>
      <c r="AI102" s="229">
        <f t="shared" si="54"/>
        <v>-8286</v>
      </c>
      <c r="AK102" s="227">
        <f t="shared" si="55"/>
        <v>-6432</v>
      </c>
      <c r="AL102" s="228">
        <f t="shared" si="56"/>
        <v>0</v>
      </c>
      <c r="AM102" s="229">
        <f t="shared" si="57"/>
        <v>-6432</v>
      </c>
      <c r="AN102" s="244"/>
      <c r="AO102" s="228"/>
      <c r="AP102" s="228"/>
      <c r="AQ102" s="229">
        <f t="shared" si="38"/>
        <v>0</v>
      </c>
      <c r="AR102" s="244"/>
      <c r="AT102" s="117">
        <v>2602</v>
      </c>
      <c r="AU102" s="117" t="s">
        <v>947</v>
      </c>
      <c r="AW102" s="117" t="str">
        <f t="shared" si="44"/>
        <v>ED2602</v>
      </c>
      <c r="AX102" s="154">
        <v>1268</v>
      </c>
      <c r="AY102" s="151">
        <f t="shared" si="45"/>
        <v>-6432</v>
      </c>
      <c r="AZ102" s="151">
        <f t="shared" si="36"/>
        <v>6432</v>
      </c>
      <c r="BA102">
        <f t="shared" si="37"/>
        <v>50</v>
      </c>
      <c r="BD102" s="117" t="str">
        <f t="shared" si="46"/>
        <v>ED2602</v>
      </c>
      <c r="BE102" s="154">
        <v>1617</v>
      </c>
      <c r="BF102" s="151">
        <f t="shared" si="47"/>
        <v>0</v>
      </c>
      <c r="BG102" s="151">
        <f t="shared" si="58"/>
        <v>0</v>
      </c>
      <c r="BH102">
        <f t="shared" si="59"/>
        <v>50</v>
      </c>
      <c r="BJ102" s="181"/>
      <c r="BK102" s="181"/>
      <c r="BM102" s="227">
        <f t="shared" si="48"/>
        <v>-8286</v>
      </c>
      <c r="BN102" s="228">
        <f t="shared" si="49"/>
        <v>0</v>
      </c>
      <c r="BO102" s="229">
        <f t="shared" si="60"/>
        <v>-8286</v>
      </c>
      <c r="BR102">
        <f t="shared" si="61"/>
        <v>0</v>
      </c>
      <c r="BS102"/>
      <c r="BT102" s="159"/>
    </row>
    <row r="103" spans="1:72" x14ac:dyDescent="0.2">
      <c r="A103" s="117">
        <v>2603</v>
      </c>
      <c r="B103" s="126" t="s">
        <v>476</v>
      </c>
      <c r="C103" s="126" t="s">
        <v>54</v>
      </c>
      <c r="D103" s="129">
        <v>0</v>
      </c>
      <c r="E103" s="175">
        <v>0</v>
      </c>
      <c r="F103" s="181">
        <f t="shared" si="50"/>
        <v>0</v>
      </c>
      <c r="G103" s="159"/>
      <c r="H103" s="181"/>
      <c r="I103" s="181">
        <f t="shared" si="62"/>
        <v>0</v>
      </c>
      <c r="J103" s="181">
        <f t="shared" si="63"/>
        <v>0</v>
      </c>
      <c r="L103" s="163" t="str">
        <f t="shared" si="39"/>
        <v>ok</v>
      </c>
      <c r="M103" s="137">
        <f t="shared" si="40"/>
        <v>0</v>
      </c>
      <c r="O103" s="129">
        <v>0</v>
      </c>
      <c r="Q103" s="129"/>
      <c r="S103" s="129"/>
      <c r="U103" s="129">
        <f t="shared" si="41"/>
        <v>0</v>
      </c>
      <c r="V103" s="175">
        <v>0</v>
      </c>
      <c r="W103" s="131">
        <f t="shared" si="42"/>
        <v>0</v>
      </c>
      <c r="X103" s="127">
        <f t="shared" si="43"/>
        <v>0</v>
      </c>
      <c r="Y103" s="186" t="s">
        <v>1245</v>
      </c>
      <c r="AC103" s="227">
        <f t="shared" si="51"/>
        <v>0</v>
      </c>
      <c r="AD103" s="228">
        <f t="shared" si="52"/>
        <v>0</v>
      </c>
      <c r="AE103" s="229">
        <f t="shared" si="53"/>
        <v>0</v>
      </c>
      <c r="AG103" s="227">
        <f>SUMIF('Balances 1 WP'!$G$5:$G$295,A103,'Balances 1 WP'!$M$5:$M$295)</f>
        <v>0</v>
      </c>
      <c r="AH103" s="228">
        <f>SUMIF('Balances 1 WP'!$G$5:$G$295,A103,'Balances 1 WP'!$N$5:$N$295)</f>
        <v>0</v>
      </c>
      <c r="AI103" s="229">
        <f t="shared" si="54"/>
        <v>0</v>
      </c>
      <c r="AK103" s="227">
        <f t="shared" si="55"/>
        <v>0</v>
      </c>
      <c r="AL103" s="228">
        <f t="shared" si="56"/>
        <v>0</v>
      </c>
      <c r="AM103" s="229">
        <f t="shared" si="57"/>
        <v>0</v>
      </c>
      <c r="AN103" s="244"/>
      <c r="AO103" s="228"/>
      <c r="AP103" s="228"/>
      <c r="AQ103" s="229">
        <f t="shared" si="38"/>
        <v>0</v>
      </c>
      <c r="AR103" s="244"/>
      <c r="AT103" s="117">
        <v>2603</v>
      </c>
      <c r="AU103" s="117" t="s">
        <v>876</v>
      </c>
      <c r="AW103" s="117" t="str">
        <f t="shared" si="44"/>
        <v>ED2603</v>
      </c>
      <c r="AX103" s="154">
        <v>1268</v>
      </c>
      <c r="AY103" s="151">
        <f t="shared" si="45"/>
        <v>0</v>
      </c>
      <c r="AZ103" s="151">
        <f t="shared" si="36"/>
        <v>0</v>
      </c>
      <c r="BA103">
        <f t="shared" si="37"/>
        <v>50</v>
      </c>
      <c r="BD103" s="117" t="str">
        <f t="shared" si="46"/>
        <v>ED2603</v>
      </c>
      <c r="BE103" s="154">
        <v>1617</v>
      </c>
      <c r="BF103" s="151">
        <f t="shared" si="47"/>
        <v>0</v>
      </c>
      <c r="BG103" s="151">
        <f t="shared" si="58"/>
        <v>0</v>
      </c>
      <c r="BH103">
        <f t="shared" si="59"/>
        <v>50</v>
      </c>
      <c r="BJ103" s="181"/>
      <c r="BK103" s="181"/>
      <c r="BM103" s="227">
        <f t="shared" si="48"/>
        <v>0</v>
      </c>
      <c r="BN103" s="228">
        <f t="shared" si="49"/>
        <v>0</v>
      </c>
      <c r="BO103" s="229">
        <f t="shared" si="60"/>
        <v>0</v>
      </c>
      <c r="BR103">
        <f t="shared" si="61"/>
        <v>0</v>
      </c>
      <c r="BS103"/>
      <c r="BT103" s="159"/>
    </row>
    <row r="104" spans="1:72" x14ac:dyDescent="0.2">
      <c r="A104" s="117">
        <v>2605</v>
      </c>
      <c r="B104" s="126" t="s">
        <v>297</v>
      </c>
      <c r="C104" s="126" t="s">
        <v>741</v>
      </c>
      <c r="D104" s="129">
        <v>-27033</v>
      </c>
      <c r="E104" s="175">
        <v>0</v>
      </c>
      <c r="F104" s="181">
        <f t="shared" si="50"/>
        <v>-27033</v>
      </c>
      <c r="G104" s="159"/>
      <c r="H104" s="181"/>
      <c r="I104" s="181">
        <f t="shared" si="62"/>
        <v>-27033</v>
      </c>
      <c r="J104" s="181">
        <f t="shared" si="63"/>
        <v>0</v>
      </c>
      <c r="L104" s="163" t="str">
        <f t="shared" si="39"/>
        <v>ok</v>
      </c>
      <c r="M104" s="137">
        <f t="shared" si="40"/>
        <v>0</v>
      </c>
      <c r="O104" s="129">
        <v>-27033</v>
      </c>
      <c r="Q104" s="129"/>
      <c r="S104" s="129"/>
      <c r="U104" s="129">
        <f t="shared" si="41"/>
        <v>-27033</v>
      </c>
      <c r="V104" s="175">
        <v>0</v>
      </c>
      <c r="W104" s="131">
        <f t="shared" si="42"/>
        <v>-27033</v>
      </c>
      <c r="X104" s="127">
        <f t="shared" si="43"/>
        <v>0</v>
      </c>
      <c r="Y104" s="186"/>
      <c r="AC104" s="227">
        <f t="shared" si="51"/>
        <v>-27033</v>
      </c>
      <c r="AD104" s="228">
        <f t="shared" si="52"/>
        <v>0</v>
      </c>
      <c r="AE104" s="229">
        <f t="shared" si="53"/>
        <v>-27033</v>
      </c>
      <c r="AG104" s="227">
        <f>SUMIF('Balances 1 WP'!$G$5:$G$295,A104,'Balances 1 WP'!$M$5:$M$295)</f>
        <v>-29102</v>
      </c>
      <c r="AH104" s="228">
        <f>SUMIF('Balances 1 WP'!$G$5:$G$295,A104,'Balances 1 WP'!$N$5:$N$295)</f>
        <v>0</v>
      </c>
      <c r="AI104" s="229">
        <f t="shared" si="54"/>
        <v>-29102</v>
      </c>
      <c r="AK104" s="227">
        <f t="shared" si="55"/>
        <v>-2069</v>
      </c>
      <c r="AL104" s="228">
        <f t="shared" si="56"/>
        <v>0</v>
      </c>
      <c r="AM104" s="229">
        <f t="shared" si="57"/>
        <v>-2069</v>
      </c>
      <c r="AN104" s="244"/>
      <c r="AO104" s="228"/>
      <c r="AP104" s="228"/>
      <c r="AQ104" s="229">
        <f t="shared" si="38"/>
        <v>0</v>
      </c>
      <c r="AR104" s="244"/>
      <c r="AT104" s="117">
        <v>2605</v>
      </c>
      <c r="AU104" s="117" t="s">
        <v>948</v>
      </c>
      <c r="AW104" s="117" t="str">
        <f t="shared" si="44"/>
        <v>ED2605</v>
      </c>
      <c r="AX104" s="154">
        <v>1268</v>
      </c>
      <c r="AY104" s="151">
        <f t="shared" si="45"/>
        <v>-2069</v>
      </c>
      <c r="AZ104" s="151">
        <f t="shared" si="36"/>
        <v>2069</v>
      </c>
      <c r="BA104">
        <f t="shared" si="37"/>
        <v>50</v>
      </c>
      <c r="BD104" s="117" t="str">
        <f t="shared" si="46"/>
        <v>ED2605</v>
      </c>
      <c r="BE104" s="154">
        <v>1617</v>
      </c>
      <c r="BF104" s="151">
        <f t="shared" si="47"/>
        <v>0</v>
      </c>
      <c r="BG104" s="151">
        <f t="shared" si="58"/>
        <v>0</v>
      </c>
      <c r="BH104">
        <f t="shared" si="59"/>
        <v>50</v>
      </c>
      <c r="BJ104" s="181"/>
      <c r="BK104" s="181"/>
      <c r="BM104" s="227">
        <f t="shared" si="48"/>
        <v>-29102</v>
      </c>
      <c r="BN104" s="228">
        <f t="shared" si="49"/>
        <v>0</v>
      </c>
      <c r="BO104" s="229">
        <f t="shared" si="60"/>
        <v>-29102</v>
      </c>
      <c r="BR104">
        <f t="shared" si="61"/>
        <v>0</v>
      </c>
      <c r="BS104"/>
      <c r="BT104" s="159"/>
    </row>
    <row r="105" spans="1:72" ht="15" customHeight="1" x14ac:dyDescent="0.2">
      <c r="A105" s="117">
        <v>2606</v>
      </c>
      <c r="B105" s="126" t="s">
        <v>149</v>
      </c>
      <c r="C105" s="126" t="s">
        <v>742</v>
      </c>
      <c r="D105" s="129">
        <v>0</v>
      </c>
      <c r="E105" s="175">
        <v>0</v>
      </c>
      <c r="F105" s="181">
        <f t="shared" si="50"/>
        <v>0</v>
      </c>
      <c r="G105" s="159"/>
      <c r="H105" s="181"/>
      <c r="I105" s="181">
        <f t="shared" si="62"/>
        <v>0</v>
      </c>
      <c r="J105" s="181">
        <f t="shared" si="63"/>
        <v>0</v>
      </c>
      <c r="L105" s="163" t="str">
        <f t="shared" si="39"/>
        <v>ok</v>
      </c>
      <c r="M105" s="137">
        <f t="shared" si="40"/>
        <v>0</v>
      </c>
      <c r="O105" s="129">
        <v>0</v>
      </c>
      <c r="Q105" s="129"/>
      <c r="S105" s="129"/>
      <c r="U105" s="129">
        <f t="shared" si="41"/>
        <v>0</v>
      </c>
      <c r="V105" s="175">
        <v>0</v>
      </c>
      <c r="W105" s="131">
        <f t="shared" si="42"/>
        <v>0</v>
      </c>
      <c r="X105" s="127">
        <f t="shared" si="43"/>
        <v>0</v>
      </c>
      <c r="Y105" s="186" t="s">
        <v>1246</v>
      </c>
      <c r="AC105" s="227">
        <f t="shared" si="51"/>
        <v>0</v>
      </c>
      <c r="AD105" s="228">
        <f t="shared" si="52"/>
        <v>0</v>
      </c>
      <c r="AE105" s="229">
        <f t="shared" si="53"/>
        <v>0</v>
      </c>
      <c r="AG105" s="227">
        <f>SUMIF('Balances 1 WP'!$G$5:$G$295,A105,'Balances 1 WP'!$M$5:$M$295)</f>
        <v>0</v>
      </c>
      <c r="AH105" s="228">
        <f>SUMIF('Balances 1 WP'!$G$5:$G$295,A105,'Balances 1 WP'!$N$5:$N$295)</f>
        <v>0</v>
      </c>
      <c r="AI105" s="229">
        <f t="shared" si="54"/>
        <v>0</v>
      </c>
      <c r="AK105" s="227">
        <f t="shared" si="55"/>
        <v>0</v>
      </c>
      <c r="AL105" s="228">
        <f t="shared" si="56"/>
        <v>0</v>
      </c>
      <c r="AM105" s="229">
        <f t="shared" si="57"/>
        <v>0</v>
      </c>
      <c r="AN105" s="244"/>
      <c r="AO105" s="267"/>
      <c r="AP105" s="267"/>
      <c r="AQ105" s="229">
        <f t="shared" si="38"/>
        <v>0</v>
      </c>
      <c r="AR105" s="244"/>
      <c r="AT105" s="117">
        <v>2606</v>
      </c>
      <c r="AU105" s="117" t="s">
        <v>1088</v>
      </c>
      <c r="AW105" s="117" t="str">
        <f t="shared" si="44"/>
        <v>ED2606</v>
      </c>
      <c r="AX105" s="154">
        <v>1268</v>
      </c>
      <c r="AY105" s="151">
        <f t="shared" si="45"/>
        <v>0</v>
      </c>
      <c r="AZ105" s="151">
        <f t="shared" si="36"/>
        <v>0</v>
      </c>
      <c r="BA105">
        <f t="shared" si="37"/>
        <v>50</v>
      </c>
      <c r="BD105" s="117" t="str">
        <f t="shared" si="46"/>
        <v>ED2606</v>
      </c>
      <c r="BE105" s="154">
        <v>1617</v>
      </c>
      <c r="BF105" s="151">
        <f t="shared" si="47"/>
        <v>0</v>
      </c>
      <c r="BG105" s="151">
        <f t="shared" si="58"/>
        <v>0</v>
      </c>
      <c r="BH105">
        <f t="shared" si="59"/>
        <v>50</v>
      </c>
      <c r="BJ105" s="181"/>
      <c r="BK105" s="181"/>
      <c r="BM105" s="227">
        <f t="shared" si="48"/>
        <v>0</v>
      </c>
      <c r="BN105" s="228">
        <f t="shared" si="49"/>
        <v>0</v>
      </c>
      <c r="BO105" s="229">
        <f t="shared" si="60"/>
        <v>0</v>
      </c>
      <c r="BR105">
        <f t="shared" si="61"/>
        <v>0</v>
      </c>
      <c r="BS105"/>
      <c r="BT105" s="159"/>
    </row>
    <row r="106" spans="1:72" x14ac:dyDescent="0.2">
      <c r="A106" s="117">
        <v>2607</v>
      </c>
      <c r="B106" s="126" t="s">
        <v>150</v>
      </c>
      <c r="C106" s="126" t="s">
        <v>743</v>
      </c>
      <c r="D106" s="129">
        <v>0</v>
      </c>
      <c r="E106" s="175">
        <v>0</v>
      </c>
      <c r="F106" s="181">
        <f t="shared" si="50"/>
        <v>0</v>
      </c>
      <c r="G106" s="159"/>
      <c r="H106" s="181"/>
      <c r="I106" s="181">
        <f t="shared" si="62"/>
        <v>0</v>
      </c>
      <c r="J106" s="181">
        <f t="shared" si="63"/>
        <v>0</v>
      </c>
      <c r="L106" s="163" t="str">
        <f t="shared" si="39"/>
        <v>ok</v>
      </c>
      <c r="M106" s="137">
        <f t="shared" si="40"/>
        <v>0</v>
      </c>
      <c r="O106" s="129">
        <v>0</v>
      </c>
      <c r="Q106" s="129"/>
      <c r="S106" s="129"/>
      <c r="U106" s="129">
        <f t="shared" si="41"/>
        <v>0</v>
      </c>
      <c r="V106" s="175">
        <v>0</v>
      </c>
      <c r="W106" s="131">
        <f t="shared" si="42"/>
        <v>0</v>
      </c>
      <c r="X106" s="127">
        <f t="shared" si="43"/>
        <v>0</v>
      </c>
      <c r="Y106" s="186" t="s">
        <v>1258</v>
      </c>
      <c r="AC106" s="227">
        <f t="shared" si="51"/>
        <v>0</v>
      </c>
      <c r="AD106" s="228">
        <f t="shared" si="52"/>
        <v>0</v>
      </c>
      <c r="AE106" s="229">
        <f t="shared" si="53"/>
        <v>0</v>
      </c>
      <c r="AG106" s="227">
        <f>SUMIF('Balances 1 WP'!$G$5:$G$295,A106,'Balances 1 WP'!$M$5:$M$295)</f>
        <v>0</v>
      </c>
      <c r="AH106" s="228">
        <f>SUMIF('Balances 1 WP'!$G$5:$G$295,A106,'Balances 1 WP'!$N$5:$N$295)</f>
        <v>0</v>
      </c>
      <c r="AI106" s="229">
        <f t="shared" si="54"/>
        <v>0</v>
      </c>
      <c r="AK106" s="227">
        <f t="shared" si="55"/>
        <v>0</v>
      </c>
      <c r="AL106" s="228">
        <f t="shared" si="56"/>
        <v>0</v>
      </c>
      <c r="AM106" s="229">
        <f t="shared" si="57"/>
        <v>0</v>
      </c>
      <c r="AN106" s="244"/>
      <c r="AO106" s="228"/>
      <c r="AP106" s="228"/>
      <c r="AQ106" s="229">
        <f t="shared" si="38"/>
        <v>0</v>
      </c>
      <c r="AR106" s="244"/>
      <c r="AT106" s="117">
        <v>2607</v>
      </c>
      <c r="AU106" s="117" t="s">
        <v>949</v>
      </c>
      <c r="AW106" s="117" t="str">
        <f t="shared" si="44"/>
        <v>ED2607</v>
      </c>
      <c r="AX106" s="154">
        <v>1268</v>
      </c>
      <c r="AY106" s="151">
        <f t="shared" si="45"/>
        <v>0</v>
      </c>
      <c r="AZ106" s="151">
        <f t="shared" si="36"/>
        <v>0</v>
      </c>
      <c r="BA106">
        <f t="shared" si="37"/>
        <v>50</v>
      </c>
      <c r="BD106" s="117" t="str">
        <f t="shared" si="46"/>
        <v>ED2607</v>
      </c>
      <c r="BE106" s="154">
        <v>1617</v>
      </c>
      <c r="BF106" s="151">
        <f t="shared" si="47"/>
        <v>0</v>
      </c>
      <c r="BG106" s="151">
        <f t="shared" si="58"/>
        <v>0</v>
      </c>
      <c r="BH106">
        <f t="shared" si="59"/>
        <v>50</v>
      </c>
      <c r="BJ106" s="181"/>
      <c r="BK106" s="181"/>
      <c r="BM106" s="227">
        <f t="shared" si="48"/>
        <v>0</v>
      </c>
      <c r="BN106" s="228">
        <f t="shared" si="49"/>
        <v>0</v>
      </c>
      <c r="BO106" s="229">
        <f t="shared" si="60"/>
        <v>0</v>
      </c>
      <c r="BR106">
        <f t="shared" si="61"/>
        <v>0</v>
      </c>
      <c r="BS106"/>
      <c r="BT106" s="159"/>
    </row>
    <row r="107" spans="1:72" x14ac:dyDescent="0.2">
      <c r="A107" s="117">
        <v>2608</v>
      </c>
      <c r="B107" s="126" t="s">
        <v>524</v>
      </c>
      <c r="C107" s="126" t="s">
        <v>744</v>
      </c>
      <c r="D107" s="129">
        <v>-58181</v>
      </c>
      <c r="E107" s="175">
        <v>0</v>
      </c>
      <c r="F107" s="181">
        <f t="shared" si="50"/>
        <v>-58181</v>
      </c>
      <c r="G107" s="159"/>
      <c r="H107" s="181"/>
      <c r="I107" s="181">
        <f t="shared" si="62"/>
        <v>-58181</v>
      </c>
      <c r="J107" s="181">
        <f t="shared" si="63"/>
        <v>0</v>
      </c>
      <c r="L107" s="163" t="str">
        <f t="shared" si="39"/>
        <v>ok</v>
      </c>
      <c r="M107" s="137">
        <f t="shared" si="40"/>
        <v>0</v>
      </c>
      <c r="O107" s="129">
        <v>-58181</v>
      </c>
      <c r="Q107" s="129"/>
      <c r="S107" s="129"/>
      <c r="U107" s="129">
        <f t="shared" si="41"/>
        <v>-58181</v>
      </c>
      <c r="V107" s="175">
        <v>0</v>
      </c>
      <c r="W107" s="131">
        <f t="shared" si="42"/>
        <v>-58181</v>
      </c>
      <c r="X107" s="127">
        <f t="shared" si="43"/>
        <v>0</v>
      </c>
      <c r="Y107" s="186"/>
      <c r="AC107" s="227">
        <f t="shared" si="51"/>
        <v>-58181</v>
      </c>
      <c r="AD107" s="228">
        <f t="shared" si="52"/>
        <v>0</v>
      </c>
      <c r="AE107" s="229">
        <f t="shared" si="53"/>
        <v>-58181</v>
      </c>
      <c r="AG107" s="227">
        <f>SUMIF('Balances 1 WP'!$G$5:$G$295,A107,'Balances 1 WP'!$M$5:$M$295)</f>
        <v>-23302</v>
      </c>
      <c r="AH107" s="228">
        <f>SUMIF('Balances 1 WP'!$G$5:$G$295,A107,'Balances 1 WP'!$N$5:$N$295)</f>
        <v>0</v>
      </c>
      <c r="AI107" s="229">
        <f t="shared" si="54"/>
        <v>-23302</v>
      </c>
      <c r="AK107" s="227">
        <f t="shared" si="55"/>
        <v>34879</v>
      </c>
      <c r="AL107" s="228">
        <f t="shared" si="56"/>
        <v>0</v>
      </c>
      <c r="AM107" s="229">
        <f t="shared" si="57"/>
        <v>34879</v>
      </c>
      <c r="AN107" s="244"/>
      <c r="AO107" s="228"/>
      <c r="AP107" s="228"/>
      <c r="AQ107" s="229">
        <f t="shared" si="38"/>
        <v>0</v>
      </c>
      <c r="AR107" s="244"/>
      <c r="AT107" s="117">
        <v>2608</v>
      </c>
      <c r="AU107" s="117" t="s">
        <v>877</v>
      </c>
      <c r="AW107" s="117" t="str">
        <f t="shared" si="44"/>
        <v>ED2608</v>
      </c>
      <c r="AX107" s="154">
        <v>1268</v>
      </c>
      <c r="AY107" s="151">
        <f t="shared" si="45"/>
        <v>34879</v>
      </c>
      <c r="AZ107" s="151">
        <f t="shared" si="36"/>
        <v>34879</v>
      </c>
      <c r="BA107">
        <f t="shared" si="37"/>
        <v>40</v>
      </c>
      <c r="BD107" s="117" t="str">
        <f t="shared" si="46"/>
        <v>ED2608</v>
      </c>
      <c r="BE107" s="154">
        <v>1617</v>
      </c>
      <c r="BF107" s="151">
        <f t="shared" si="47"/>
        <v>0</v>
      </c>
      <c r="BG107" s="151">
        <f t="shared" si="58"/>
        <v>0</v>
      </c>
      <c r="BH107">
        <f t="shared" si="59"/>
        <v>50</v>
      </c>
      <c r="BJ107" s="181"/>
      <c r="BK107" s="181"/>
      <c r="BM107" s="227">
        <f t="shared" si="48"/>
        <v>-23302</v>
      </c>
      <c r="BN107" s="228">
        <f t="shared" si="49"/>
        <v>0</v>
      </c>
      <c r="BO107" s="229">
        <f t="shared" si="60"/>
        <v>-23302</v>
      </c>
      <c r="BR107">
        <f t="shared" si="61"/>
        <v>0</v>
      </c>
      <c r="BS107"/>
      <c r="BT107" s="159"/>
    </row>
    <row r="108" spans="1:72" x14ac:dyDescent="0.2">
      <c r="A108" s="117">
        <v>2609</v>
      </c>
      <c r="B108" s="126" t="s">
        <v>477</v>
      </c>
      <c r="C108" s="126" t="s">
        <v>745</v>
      </c>
      <c r="D108" s="129">
        <v>0</v>
      </c>
      <c r="E108" s="175">
        <v>0</v>
      </c>
      <c r="F108" s="181">
        <f t="shared" si="50"/>
        <v>0</v>
      </c>
      <c r="G108" s="159"/>
      <c r="H108" s="181"/>
      <c r="I108" s="181">
        <f t="shared" si="62"/>
        <v>0</v>
      </c>
      <c r="J108" s="181">
        <f t="shared" si="63"/>
        <v>0</v>
      </c>
      <c r="L108" s="163" t="str">
        <f t="shared" si="39"/>
        <v>ok</v>
      </c>
      <c r="M108" s="137">
        <f t="shared" si="40"/>
        <v>0</v>
      </c>
      <c r="O108" s="129">
        <v>0</v>
      </c>
      <c r="Q108" s="129"/>
      <c r="S108" s="129"/>
      <c r="U108" s="129">
        <f t="shared" si="41"/>
        <v>0</v>
      </c>
      <c r="V108" s="175">
        <v>0</v>
      </c>
      <c r="W108" s="131">
        <f t="shared" si="42"/>
        <v>0</v>
      </c>
      <c r="X108" s="127">
        <f t="shared" si="43"/>
        <v>0</v>
      </c>
      <c r="Y108" s="186" t="s">
        <v>1246</v>
      </c>
      <c r="AC108" s="227">
        <f t="shared" si="51"/>
        <v>0</v>
      </c>
      <c r="AD108" s="228">
        <f t="shared" si="52"/>
        <v>0</v>
      </c>
      <c r="AE108" s="229">
        <f t="shared" si="53"/>
        <v>0</v>
      </c>
      <c r="AG108" s="227">
        <f>SUMIF('Balances 1 WP'!$G$5:$G$295,A108,'Balances 1 WP'!$M$5:$M$295)</f>
        <v>0</v>
      </c>
      <c r="AH108" s="228">
        <f>SUMIF('Balances 1 WP'!$G$5:$G$295,A108,'Balances 1 WP'!$N$5:$N$295)</f>
        <v>0</v>
      </c>
      <c r="AI108" s="229">
        <f t="shared" si="54"/>
        <v>0</v>
      </c>
      <c r="AK108" s="227">
        <f t="shared" si="55"/>
        <v>0</v>
      </c>
      <c r="AL108" s="228">
        <f t="shared" si="56"/>
        <v>0</v>
      </c>
      <c r="AM108" s="229">
        <f t="shared" si="57"/>
        <v>0</v>
      </c>
      <c r="AN108" s="244"/>
      <c r="AO108" s="228"/>
      <c r="AP108" s="228"/>
      <c r="AQ108" s="229">
        <f t="shared" si="38"/>
        <v>0</v>
      </c>
      <c r="AR108" s="244"/>
      <c r="AT108" s="117">
        <v>2609</v>
      </c>
      <c r="AU108" s="117" t="s">
        <v>950</v>
      </c>
      <c r="AW108" s="117" t="str">
        <f t="shared" si="44"/>
        <v>ED2609</v>
      </c>
      <c r="AX108" s="154">
        <v>1268</v>
      </c>
      <c r="AY108" s="151">
        <f t="shared" si="45"/>
        <v>0</v>
      </c>
      <c r="AZ108" s="151">
        <f t="shared" si="36"/>
        <v>0</v>
      </c>
      <c r="BA108">
        <f t="shared" si="37"/>
        <v>50</v>
      </c>
      <c r="BD108" s="117" t="str">
        <f t="shared" si="46"/>
        <v>ED2609</v>
      </c>
      <c r="BE108" s="154">
        <v>1617</v>
      </c>
      <c r="BF108" s="151">
        <f t="shared" si="47"/>
        <v>0</v>
      </c>
      <c r="BG108" s="151">
        <f t="shared" si="58"/>
        <v>0</v>
      </c>
      <c r="BH108">
        <f t="shared" si="59"/>
        <v>50</v>
      </c>
      <c r="BJ108" s="181"/>
      <c r="BK108" s="181"/>
      <c r="BM108" s="227">
        <f t="shared" si="48"/>
        <v>0</v>
      </c>
      <c r="BN108" s="228">
        <f t="shared" si="49"/>
        <v>0</v>
      </c>
      <c r="BO108" s="229">
        <f t="shared" si="60"/>
        <v>0</v>
      </c>
      <c r="BR108">
        <f t="shared" si="61"/>
        <v>0</v>
      </c>
      <c r="BS108"/>
      <c r="BT108" s="159"/>
    </row>
    <row r="109" spans="1:72" x14ac:dyDescent="0.2">
      <c r="A109" s="117">
        <v>2610</v>
      </c>
      <c r="B109" s="126" t="s">
        <v>151</v>
      </c>
      <c r="C109" s="126" t="s">
        <v>746</v>
      </c>
      <c r="D109" s="129">
        <v>-16185</v>
      </c>
      <c r="E109" s="175">
        <v>0</v>
      </c>
      <c r="F109" s="181">
        <f t="shared" si="50"/>
        <v>-16185</v>
      </c>
      <c r="G109" s="159"/>
      <c r="H109" s="181"/>
      <c r="I109" s="181">
        <f t="shared" si="62"/>
        <v>-16185</v>
      </c>
      <c r="J109" s="181">
        <f t="shared" si="63"/>
        <v>0</v>
      </c>
      <c r="L109" s="163" t="str">
        <f t="shared" si="39"/>
        <v>ok</v>
      </c>
      <c r="M109" s="137">
        <f t="shared" si="40"/>
        <v>0</v>
      </c>
      <c r="O109" s="129">
        <v>-16185</v>
      </c>
      <c r="Q109" s="129"/>
      <c r="S109" s="129"/>
      <c r="U109" s="129">
        <f t="shared" si="41"/>
        <v>-16185</v>
      </c>
      <c r="V109" s="175">
        <v>0</v>
      </c>
      <c r="W109" s="131">
        <f t="shared" si="42"/>
        <v>-16185</v>
      </c>
      <c r="X109" s="127">
        <f t="shared" si="43"/>
        <v>0</v>
      </c>
      <c r="Y109" s="186"/>
      <c r="AC109" s="227">
        <f t="shared" si="51"/>
        <v>-16185</v>
      </c>
      <c r="AD109" s="228">
        <f t="shared" si="52"/>
        <v>0</v>
      </c>
      <c r="AE109" s="229">
        <f t="shared" si="53"/>
        <v>-16185</v>
      </c>
      <c r="AG109" s="227">
        <f>SUMIF('Balances 1 WP'!$G$5:$G$295,A109,'Balances 1 WP'!$M$5:$M$295)</f>
        <v>-19880</v>
      </c>
      <c r="AH109" s="228">
        <f>SUMIF('Balances 1 WP'!$G$5:$G$295,A109,'Balances 1 WP'!$N$5:$N$295)</f>
        <v>0</v>
      </c>
      <c r="AI109" s="229">
        <f t="shared" si="54"/>
        <v>-19880</v>
      </c>
      <c r="AK109" s="227">
        <f t="shared" si="55"/>
        <v>-3695</v>
      </c>
      <c r="AL109" s="228">
        <f t="shared" si="56"/>
        <v>0</v>
      </c>
      <c r="AM109" s="229">
        <f t="shared" si="57"/>
        <v>-3695</v>
      </c>
      <c r="AN109" s="244"/>
      <c r="AO109" s="228">
        <v>20000</v>
      </c>
      <c r="AP109" s="228"/>
      <c r="AQ109" s="229">
        <f t="shared" si="38"/>
        <v>20000</v>
      </c>
      <c r="AR109" s="244"/>
      <c r="AT109" s="117">
        <v>2610</v>
      </c>
      <c r="AU109" s="117" t="s">
        <v>951</v>
      </c>
      <c r="AW109" s="117" t="str">
        <f t="shared" si="44"/>
        <v>ED2610</v>
      </c>
      <c r="AX109" s="154">
        <v>1268</v>
      </c>
      <c r="AY109" s="151">
        <f t="shared" si="45"/>
        <v>-3695</v>
      </c>
      <c r="AZ109" s="151">
        <f t="shared" si="36"/>
        <v>3695</v>
      </c>
      <c r="BA109">
        <f t="shared" si="37"/>
        <v>50</v>
      </c>
      <c r="BD109" s="117" t="str">
        <f t="shared" si="46"/>
        <v>ED2610</v>
      </c>
      <c r="BE109" s="154">
        <v>1617</v>
      </c>
      <c r="BF109" s="151">
        <f t="shared" si="47"/>
        <v>0</v>
      </c>
      <c r="BG109" s="151">
        <f t="shared" si="58"/>
        <v>0</v>
      </c>
      <c r="BH109">
        <f t="shared" si="59"/>
        <v>50</v>
      </c>
      <c r="BJ109" s="181"/>
      <c r="BK109" s="181"/>
      <c r="BM109" s="227">
        <f t="shared" si="48"/>
        <v>-19880</v>
      </c>
      <c r="BN109" s="228">
        <f t="shared" si="49"/>
        <v>0</v>
      </c>
      <c r="BO109" s="229">
        <f t="shared" si="60"/>
        <v>-19880</v>
      </c>
      <c r="BR109">
        <f t="shared" si="61"/>
        <v>0</v>
      </c>
      <c r="BS109"/>
      <c r="BT109" s="159"/>
    </row>
    <row r="110" spans="1:72" x14ac:dyDescent="0.2">
      <c r="A110" s="117">
        <v>2612</v>
      </c>
      <c r="B110" s="126" t="s">
        <v>804</v>
      </c>
      <c r="C110" s="126" t="s">
        <v>747</v>
      </c>
      <c r="D110" s="129">
        <v>0</v>
      </c>
      <c r="E110" s="175">
        <v>0</v>
      </c>
      <c r="F110" s="181">
        <f t="shared" si="50"/>
        <v>0</v>
      </c>
      <c r="G110" s="159"/>
      <c r="H110" s="181"/>
      <c r="I110" s="181">
        <f t="shared" si="62"/>
        <v>0</v>
      </c>
      <c r="J110" s="181">
        <f t="shared" si="63"/>
        <v>0</v>
      </c>
      <c r="L110" s="163" t="str">
        <f t="shared" si="39"/>
        <v>ok</v>
      </c>
      <c r="M110" s="137">
        <f t="shared" si="40"/>
        <v>0</v>
      </c>
      <c r="O110" s="129">
        <v>0</v>
      </c>
      <c r="Q110" s="129"/>
      <c r="S110" s="129"/>
      <c r="U110" s="129">
        <f t="shared" si="41"/>
        <v>0</v>
      </c>
      <c r="V110" s="175">
        <v>0</v>
      </c>
      <c r="W110" s="131">
        <f t="shared" si="42"/>
        <v>0</v>
      </c>
      <c r="X110" s="127">
        <f t="shared" si="43"/>
        <v>0</v>
      </c>
      <c r="Y110" s="186" t="s">
        <v>1236</v>
      </c>
      <c r="AC110" s="227">
        <f t="shared" si="51"/>
        <v>0</v>
      </c>
      <c r="AD110" s="228">
        <f t="shared" si="52"/>
        <v>0</v>
      </c>
      <c r="AE110" s="229">
        <f t="shared" si="53"/>
        <v>0</v>
      </c>
      <c r="AG110" s="227">
        <f>SUMIF('Balances 1 WP'!$G$5:$G$295,A110,'Balances 1 WP'!$M$5:$M$295)</f>
        <v>0</v>
      </c>
      <c r="AH110" s="228">
        <f>SUMIF('Balances 1 WP'!$G$5:$G$295,A110,'Balances 1 WP'!$N$5:$N$295)</f>
        <v>0</v>
      </c>
      <c r="AI110" s="229">
        <f t="shared" si="54"/>
        <v>0</v>
      </c>
      <c r="AK110" s="227">
        <f t="shared" si="55"/>
        <v>0</v>
      </c>
      <c r="AL110" s="228">
        <f t="shared" si="56"/>
        <v>0</v>
      </c>
      <c r="AM110" s="229">
        <f t="shared" si="57"/>
        <v>0</v>
      </c>
      <c r="AN110" s="244"/>
      <c r="AO110" s="228"/>
      <c r="AP110" s="228"/>
      <c r="AQ110" s="229">
        <f t="shared" si="38"/>
        <v>0</v>
      </c>
      <c r="AR110" s="244"/>
      <c r="AT110" s="117">
        <v>2612</v>
      </c>
      <c r="AU110" s="117" t="s">
        <v>952</v>
      </c>
      <c r="AW110" s="117" t="str">
        <f t="shared" si="44"/>
        <v>ED2612</v>
      </c>
      <c r="AX110" s="154">
        <v>1268</v>
      </c>
      <c r="AY110" s="151">
        <f t="shared" si="45"/>
        <v>0</v>
      </c>
      <c r="AZ110" s="151">
        <f t="shared" si="36"/>
        <v>0</v>
      </c>
      <c r="BA110">
        <f t="shared" si="37"/>
        <v>50</v>
      </c>
      <c r="BD110" s="117" t="str">
        <f t="shared" si="46"/>
        <v>ED2612</v>
      </c>
      <c r="BE110" s="154">
        <v>1617</v>
      </c>
      <c r="BF110" s="151">
        <f t="shared" si="47"/>
        <v>0</v>
      </c>
      <c r="BG110" s="151">
        <f t="shared" si="58"/>
        <v>0</v>
      </c>
      <c r="BH110">
        <f t="shared" si="59"/>
        <v>50</v>
      </c>
      <c r="BJ110" s="181"/>
      <c r="BK110" s="181"/>
      <c r="BM110" s="227">
        <f t="shared" si="48"/>
        <v>0</v>
      </c>
      <c r="BN110" s="228">
        <f t="shared" si="49"/>
        <v>0</v>
      </c>
      <c r="BO110" s="229">
        <f t="shared" si="60"/>
        <v>0</v>
      </c>
      <c r="BR110">
        <f t="shared" si="61"/>
        <v>0</v>
      </c>
      <c r="BS110"/>
      <c r="BT110" s="159"/>
    </row>
    <row r="111" spans="1:72" ht="15" customHeight="1" x14ac:dyDescent="0.2">
      <c r="A111" s="117">
        <v>2613</v>
      </c>
      <c r="B111" s="126" t="s">
        <v>805</v>
      </c>
      <c r="C111" s="126" t="s">
        <v>748</v>
      </c>
      <c r="D111" s="129">
        <v>0</v>
      </c>
      <c r="E111" s="175">
        <v>0</v>
      </c>
      <c r="F111" s="181">
        <f t="shared" si="50"/>
        <v>0</v>
      </c>
      <c r="G111" s="159"/>
      <c r="H111" s="181"/>
      <c r="I111" s="181">
        <f t="shared" si="62"/>
        <v>0</v>
      </c>
      <c r="J111" s="181">
        <f t="shared" si="63"/>
        <v>0</v>
      </c>
      <c r="L111" s="163" t="str">
        <f t="shared" si="39"/>
        <v>ok</v>
      </c>
      <c r="M111" s="137">
        <f t="shared" si="40"/>
        <v>0</v>
      </c>
      <c r="O111" s="129">
        <v>0</v>
      </c>
      <c r="Q111" s="129"/>
      <c r="S111" s="129"/>
      <c r="U111" s="129">
        <f t="shared" si="41"/>
        <v>0</v>
      </c>
      <c r="V111" s="175">
        <v>0</v>
      </c>
      <c r="W111" s="131">
        <f t="shared" si="42"/>
        <v>0</v>
      </c>
      <c r="X111" s="127">
        <f t="shared" si="43"/>
        <v>0</v>
      </c>
      <c r="Y111" s="186"/>
      <c r="AC111" s="227">
        <f t="shared" si="51"/>
        <v>0</v>
      </c>
      <c r="AD111" s="228">
        <f t="shared" si="52"/>
        <v>0</v>
      </c>
      <c r="AE111" s="229">
        <f t="shared" si="53"/>
        <v>0</v>
      </c>
      <c r="AG111" s="227">
        <f>SUMIF('Balances 1 WP'!$G$5:$G$295,A111,'Balances 1 WP'!$M$5:$M$295)</f>
        <v>0</v>
      </c>
      <c r="AH111" s="228">
        <f>SUMIF('Balances 1 WP'!$G$5:$G$295,A111,'Balances 1 WP'!$N$5:$N$295)</f>
        <v>0</v>
      </c>
      <c r="AI111" s="229">
        <f t="shared" si="54"/>
        <v>0</v>
      </c>
      <c r="AK111" s="227">
        <f t="shared" si="55"/>
        <v>0</v>
      </c>
      <c r="AL111" s="228">
        <f t="shared" si="56"/>
        <v>0</v>
      </c>
      <c r="AM111" s="229">
        <f t="shared" si="57"/>
        <v>0</v>
      </c>
      <c r="AN111" s="244"/>
      <c r="AO111" s="228"/>
      <c r="AP111" s="228"/>
      <c r="AQ111" s="229">
        <f t="shared" si="38"/>
        <v>0</v>
      </c>
      <c r="AR111" s="244"/>
      <c r="AT111" s="117">
        <v>2613</v>
      </c>
      <c r="AU111" s="117" t="s">
        <v>1104</v>
      </c>
      <c r="AW111" s="117" t="str">
        <f t="shared" si="44"/>
        <v>ED2613</v>
      </c>
      <c r="AX111" s="154">
        <v>1268</v>
      </c>
      <c r="AY111" s="151">
        <f t="shared" si="45"/>
        <v>0</v>
      </c>
      <c r="AZ111" s="151">
        <f t="shared" si="36"/>
        <v>0</v>
      </c>
      <c r="BA111">
        <f t="shared" si="37"/>
        <v>50</v>
      </c>
      <c r="BD111" s="117" t="str">
        <f t="shared" si="46"/>
        <v>ED2613</v>
      </c>
      <c r="BE111" s="154">
        <v>1617</v>
      </c>
      <c r="BF111" s="151">
        <f t="shared" si="47"/>
        <v>0</v>
      </c>
      <c r="BG111" s="151">
        <f t="shared" si="58"/>
        <v>0</v>
      </c>
      <c r="BH111">
        <f t="shared" si="59"/>
        <v>50</v>
      </c>
      <c r="BJ111" s="181"/>
      <c r="BK111" s="181"/>
      <c r="BM111" s="227">
        <f t="shared" si="48"/>
        <v>0</v>
      </c>
      <c r="BN111" s="228">
        <f t="shared" si="49"/>
        <v>0</v>
      </c>
      <c r="BO111" s="229">
        <f t="shared" si="60"/>
        <v>0</v>
      </c>
      <c r="BR111">
        <f t="shared" si="61"/>
        <v>0</v>
      </c>
      <c r="BS111"/>
      <c r="BT111" s="159"/>
    </row>
    <row r="112" spans="1:72" x14ac:dyDescent="0.2">
      <c r="A112" s="117">
        <v>3000</v>
      </c>
      <c r="B112" s="126" t="s">
        <v>525</v>
      </c>
      <c r="C112" s="126" t="s">
        <v>749</v>
      </c>
      <c r="D112" s="129">
        <v>0</v>
      </c>
      <c r="E112" s="175">
        <v>0</v>
      </c>
      <c r="F112" s="181">
        <f t="shared" si="50"/>
        <v>0</v>
      </c>
      <c r="G112" s="159"/>
      <c r="H112" s="181"/>
      <c r="I112" s="181">
        <f t="shared" si="62"/>
        <v>0</v>
      </c>
      <c r="J112" s="181">
        <f t="shared" si="63"/>
        <v>0</v>
      </c>
      <c r="L112" s="163" t="str">
        <f t="shared" si="39"/>
        <v>ok</v>
      </c>
      <c r="M112" s="137">
        <f t="shared" si="40"/>
        <v>0</v>
      </c>
      <c r="O112" s="129">
        <v>0</v>
      </c>
      <c r="Q112" s="129"/>
      <c r="S112" s="129"/>
      <c r="U112" s="129">
        <f t="shared" si="41"/>
        <v>0</v>
      </c>
      <c r="V112" s="175">
        <v>0</v>
      </c>
      <c r="W112" s="131">
        <f t="shared" si="42"/>
        <v>0</v>
      </c>
      <c r="X112" s="127">
        <f t="shared" si="43"/>
        <v>0</v>
      </c>
      <c r="Y112" s="186" t="s">
        <v>1352</v>
      </c>
      <c r="AC112" s="227">
        <f t="shared" si="51"/>
        <v>0</v>
      </c>
      <c r="AD112" s="228">
        <f t="shared" si="52"/>
        <v>0</v>
      </c>
      <c r="AE112" s="229">
        <f t="shared" si="53"/>
        <v>0</v>
      </c>
      <c r="AG112" s="227">
        <f>SUMIF('Balances 1 WP'!$G$5:$G$295,A112,'Balances 1 WP'!$M$5:$M$295)</f>
        <v>0</v>
      </c>
      <c r="AH112" s="228">
        <f>SUMIF('Balances 1 WP'!$G$5:$G$295,A112,'Balances 1 WP'!$N$5:$N$295)</f>
        <v>0</v>
      </c>
      <c r="AI112" s="229">
        <f t="shared" si="54"/>
        <v>0</v>
      </c>
      <c r="AK112" s="227">
        <f t="shared" si="55"/>
        <v>0</v>
      </c>
      <c r="AL112" s="228">
        <f t="shared" si="56"/>
        <v>0</v>
      </c>
      <c r="AM112" s="229">
        <f t="shared" si="57"/>
        <v>0</v>
      </c>
      <c r="AN112" s="244"/>
      <c r="AO112" s="228"/>
      <c r="AP112" s="228"/>
      <c r="AQ112" s="229">
        <f t="shared" si="38"/>
        <v>0</v>
      </c>
      <c r="AR112" s="244"/>
      <c r="AT112" s="117">
        <v>3000</v>
      </c>
      <c r="AU112" s="117" t="s">
        <v>969</v>
      </c>
      <c r="AW112" s="117" t="str">
        <f t="shared" si="44"/>
        <v>ED3000</v>
      </c>
      <c r="AX112" s="154">
        <v>1268</v>
      </c>
      <c r="AY112" s="151">
        <f t="shared" si="45"/>
        <v>0</v>
      </c>
      <c r="AZ112" s="151">
        <f t="shared" si="36"/>
        <v>0</v>
      </c>
      <c r="BA112">
        <f t="shared" si="37"/>
        <v>50</v>
      </c>
      <c r="BD112" s="117" t="str">
        <f t="shared" si="46"/>
        <v>ED3000</v>
      </c>
      <c r="BE112" s="154">
        <v>1617</v>
      </c>
      <c r="BF112" s="151">
        <f t="shared" si="47"/>
        <v>0</v>
      </c>
      <c r="BG112" s="151">
        <f t="shared" si="58"/>
        <v>0</v>
      </c>
      <c r="BH112">
        <f t="shared" si="59"/>
        <v>50</v>
      </c>
      <c r="BJ112" s="181"/>
      <c r="BK112" s="181"/>
      <c r="BM112" s="227">
        <f t="shared" si="48"/>
        <v>0</v>
      </c>
      <c r="BN112" s="228">
        <f t="shared" si="49"/>
        <v>0</v>
      </c>
      <c r="BO112" s="229">
        <f t="shared" si="60"/>
        <v>0</v>
      </c>
      <c r="BR112">
        <f t="shared" si="61"/>
        <v>0</v>
      </c>
      <c r="BS112"/>
      <c r="BT112" s="159"/>
    </row>
    <row r="113" spans="1:72" x14ac:dyDescent="0.2">
      <c r="A113" s="117">
        <v>3004</v>
      </c>
      <c r="B113" s="126" t="s">
        <v>806</v>
      </c>
      <c r="C113" s="126" t="s">
        <v>750</v>
      </c>
      <c r="D113" s="129">
        <v>0</v>
      </c>
      <c r="E113" s="175">
        <v>0</v>
      </c>
      <c r="F113" s="181">
        <f t="shared" si="50"/>
        <v>0</v>
      </c>
      <c r="G113" s="159"/>
      <c r="H113" s="181"/>
      <c r="I113" s="181">
        <f t="shared" si="62"/>
        <v>0</v>
      </c>
      <c r="J113" s="181">
        <f t="shared" si="63"/>
        <v>0</v>
      </c>
      <c r="L113" s="163" t="str">
        <f t="shared" si="39"/>
        <v>ok</v>
      </c>
      <c r="M113" s="137">
        <f t="shared" si="40"/>
        <v>0</v>
      </c>
      <c r="O113" s="129">
        <v>0</v>
      </c>
      <c r="Q113" s="129"/>
      <c r="S113" s="129"/>
      <c r="U113" s="129">
        <f t="shared" si="41"/>
        <v>0</v>
      </c>
      <c r="V113" s="175">
        <v>0</v>
      </c>
      <c r="W113" s="131">
        <f t="shared" si="42"/>
        <v>0</v>
      </c>
      <c r="X113" s="127">
        <f t="shared" si="43"/>
        <v>0</v>
      </c>
      <c r="Y113" s="186" t="s">
        <v>1268</v>
      </c>
      <c r="AC113" s="227">
        <f t="shared" si="51"/>
        <v>0</v>
      </c>
      <c r="AD113" s="228">
        <f t="shared" si="52"/>
        <v>0</v>
      </c>
      <c r="AE113" s="229">
        <f t="shared" si="53"/>
        <v>0</v>
      </c>
      <c r="AG113" s="227">
        <f>SUMIF('Balances 1 WP'!$G$5:$G$295,A113,'Balances 1 WP'!$M$5:$M$295)</f>
        <v>0</v>
      </c>
      <c r="AH113" s="228">
        <f>SUMIF('Balances 1 WP'!$G$5:$G$295,A113,'Balances 1 WP'!$N$5:$N$295)</f>
        <v>0</v>
      </c>
      <c r="AI113" s="229">
        <f t="shared" si="54"/>
        <v>0</v>
      </c>
      <c r="AK113" s="227">
        <f t="shared" si="55"/>
        <v>0</v>
      </c>
      <c r="AL113" s="228">
        <f t="shared" si="56"/>
        <v>0</v>
      </c>
      <c r="AM113" s="229">
        <f t="shared" si="57"/>
        <v>0</v>
      </c>
      <c r="AN113" s="244"/>
      <c r="AO113" s="228"/>
      <c r="AP113" s="228"/>
      <c r="AQ113" s="229">
        <f t="shared" si="38"/>
        <v>0</v>
      </c>
      <c r="AR113" s="244"/>
      <c r="AT113" s="117">
        <v>3004</v>
      </c>
      <c r="AU113" s="117" t="s">
        <v>970</v>
      </c>
      <c r="AW113" s="117" t="str">
        <f t="shared" si="44"/>
        <v>ED3004</v>
      </c>
      <c r="AX113" s="154">
        <v>1268</v>
      </c>
      <c r="AY113" s="151">
        <f t="shared" si="45"/>
        <v>0</v>
      </c>
      <c r="AZ113" s="151">
        <f t="shared" si="36"/>
        <v>0</v>
      </c>
      <c r="BA113">
        <f t="shared" si="37"/>
        <v>50</v>
      </c>
      <c r="BD113" s="117" t="str">
        <f t="shared" si="46"/>
        <v>ED3004</v>
      </c>
      <c r="BE113" s="154">
        <v>1617</v>
      </c>
      <c r="BF113" s="151">
        <f t="shared" si="47"/>
        <v>0</v>
      </c>
      <c r="BG113" s="151">
        <f t="shared" si="58"/>
        <v>0</v>
      </c>
      <c r="BH113">
        <f t="shared" si="59"/>
        <v>50</v>
      </c>
      <c r="BJ113" s="181"/>
      <c r="BK113" s="181"/>
      <c r="BM113" s="227">
        <f t="shared" si="48"/>
        <v>0</v>
      </c>
      <c r="BN113" s="228">
        <f t="shared" si="49"/>
        <v>0</v>
      </c>
      <c r="BO113" s="229">
        <f t="shared" si="60"/>
        <v>0</v>
      </c>
      <c r="BR113">
        <f t="shared" si="61"/>
        <v>0</v>
      </c>
      <c r="BS113"/>
      <c r="BT113" s="159"/>
    </row>
    <row r="114" spans="1:72" x14ac:dyDescent="0.2">
      <c r="A114" s="117">
        <v>3005</v>
      </c>
      <c r="B114" s="126" t="s">
        <v>152</v>
      </c>
      <c r="C114" s="126" t="s">
        <v>751</v>
      </c>
      <c r="D114" s="129">
        <v>0</v>
      </c>
      <c r="E114" s="175">
        <v>0</v>
      </c>
      <c r="F114" s="181">
        <f t="shared" si="50"/>
        <v>0</v>
      </c>
      <c r="G114" s="159"/>
      <c r="H114" s="181"/>
      <c r="I114" s="181">
        <f t="shared" si="62"/>
        <v>0</v>
      </c>
      <c r="J114" s="181">
        <f t="shared" si="63"/>
        <v>0</v>
      </c>
      <c r="L114" s="163" t="str">
        <f t="shared" si="39"/>
        <v>ok</v>
      </c>
      <c r="M114" s="137">
        <f t="shared" si="40"/>
        <v>0</v>
      </c>
      <c r="O114" s="129">
        <v>0</v>
      </c>
      <c r="Q114" s="129"/>
      <c r="S114" s="129"/>
      <c r="U114" s="129">
        <f t="shared" si="41"/>
        <v>0</v>
      </c>
      <c r="V114" s="175">
        <v>0</v>
      </c>
      <c r="W114" s="131">
        <f t="shared" si="42"/>
        <v>0</v>
      </c>
      <c r="X114" s="127">
        <f t="shared" si="43"/>
        <v>0</v>
      </c>
      <c r="Y114" s="186" t="s">
        <v>1257</v>
      </c>
      <c r="AC114" s="227">
        <f t="shared" si="51"/>
        <v>0</v>
      </c>
      <c r="AD114" s="228">
        <f t="shared" si="52"/>
        <v>0</v>
      </c>
      <c r="AE114" s="229">
        <f t="shared" si="53"/>
        <v>0</v>
      </c>
      <c r="AG114" s="227">
        <f>SUMIF('Balances 1 WP'!$G$5:$G$295,A114,'Balances 1 WP'!$M$5:$M$295)</f>
        <v>0</v>
      </c>
      <c r="AH114" s="228">
        <f>SUMIF('Balances 1 WP'!$G$5:$G$295,A114,'Balances 1 WP'!$N$5:$N$295)</f>
        <v>0</v>
      </c>
      <c r="AI114" s="229">
        <f t="shared" si="54"/>
        <v>0</v>
      </c>
      <c r="AK114" s="227">
        <f t="shared" si="55"/>
        <v>0</v>
      </c>
      <c r="AL114" s="228">
        <f t="shared" si="56"/>
        <v>0</v>
      </c>
      <c r="AM114" s="229">
        <f t="shared" si="57"/>
        <v>0</v>
      </c>
      <c r="AN114" s="244"/>
      <c r="AO114" s="228"/>
      <c r="AP114" s="228"/>
      <c r="AQ114" s="229">
        <f t="shared" si="38"/>
        <v>0</v>
      </c>
      <c r="AR114" s="244"/>
      <c r="AT114" s="117">
        <v>3005</v>
      </c>
      <c r="AU114" s="117" t="s">
        <v>1105</v>
      </c>
      <c r="AW114" s="117" t="str">
        <f t="shared" si="44"/>
        <v>ED3005</v>
      </c>
      <c r="AX114" s="154">
        <v>1268</v>
      </c>
      <c r="AY114" s="151">
        <f t="shared" si="45"/>
        <v>0</v>
      </c>
      <c r="AZ114" s="151">
        <f t="shared" si="36"/>
        <v>0</v>
      </c>
      <c r="BA114">
        <f t="shared" si="37"/>
        <v>50</v>
      </c>
      <c r="BD114" s="117" t="str">
        <f t="shared" si="46"/>
        <v>ED3005</v>
      </c>
      <c r="BE114" s="154">
        <v>1617</v>
      </c>
      <c r="BF114" s="151">
        <f t="shared" si="47"/>
        <v>0</v>
      </c>
      <c r="BG114" s="151">
        <f t="shared" si="58"/>
        <v>0</v>
      </c>
      <c r="BH114">
        <f t="shared" si="59"/>
        <v>50</v>
      </c>
      <c r="BJ114" s="181"/>
      <c r="BK114" s="181"/>
      <c r="BM114" s="227">
        <f t="shared" si="48"/>
        <v>0</v>
      </c>
      <c r="BN114" s="228">
        <f t="shared" si="49"/>
        <v>0</v>
      </c>
      <c r="BO114" s="229">
        <f t="shared" si="60"/>
        <v>0</v>
      </c>
      <c r="BR114">
        <f t="shared" si="61"/>
        <v>0</v>
      </c>
      <c r="BS114"/>
      <c r="BT114" s="159"/>
    </row>
    <row r="115" spans="1:72" x14ac:dyDescent="0.2">
      <c r="A115" s="117">
        <v>3022</v>
      </c>
      <c r="B115" s="126" t="s">
        <v>298</v>
      </c>
      <c r="C115" s="126" t="s">
        <v>752</v>
      </c>
      <c r="D115" s="129">
        <v>0</v>
      </c>
      <c r="E115" s="175">
        <v>0</v>
      </c>
      <c r="F115" s="181">
        <f t="shared" si="50"/>
        <v>0</v>
      </c>
      <c r="G115" s="159"/>
      <c r="H115" s="181"/>
      <c r="I115" s="181">
        <f t="shared" si="62"/>
        <v>0</v>
      </c>
      <c r="J115" s="181">
        <f t="shared" si="63"/>
        <v>0</v>
      </c>
      <c r="L115" s="163" t="str">
        <f t="shared" si="39"/>
        <v>ok</v>
      </c>
      <c r="M115" s="137">
        <f t="shared" si="40"/>
        <v>0</v>
      </c>
      <c r="O115" s="129">
        <v>0</v>
      </c>
      <c r="Q115" s="129"/>
      <c r="S115" s="129"/>
      <c r="U115" s="129">
        <f t="shared" si="41"/>
        <v>0</v>
      </c>
      <c r="V115" s="175">
        <v>0</v>
      </c>
      <c r="W115" s="131">
        <f t="shared" si="42"/>
        <v>0</v>
      </c>
      <c r="X115" s="127">
        <f t="shared" si="43"/>
        <v>0</v>
      </c>
      <c r="Y115" s="186" t="s">
        <v>1268</v>
      </c>
      <c r="AC115" s="227">
        <f t="shared" si="51"/>
        <v>0</v>
      </c>
      <c r="AD115" s="228">
        <f t="shared" si="52"/>
        <v>0</v>
      </c>
      <c r="AE115" s="229">
        <f t="shared" si="53"/>
        <v>0</v>
      </c>
      <c r="AG115" s="227">
        <f>SUMIF('Balances 1 WP'!$G$5:$G$295,A115,'Balances 1 WP'!$M$5:$M$295)</f>
        <v>0</v>
      </c>
      <c r="AH115" s="228">
        <f>SUMIF('Balances 1 WP'!$G$5:$G$295,A115,'Balances 1 WP'!$N$5:$N$295)</f>
        <v>0</v>
      </c>
      <c r="AI115" s="229">
        <f t="shared" si="54"/>
        <v>0</v>
      </c>
      <c r="AK115" s="227">
        <f t="shared" si="55"/>
        <v>0</v>
      </c>
      <c r="AL115" s="228">
        <f t="shared" si="56"/>
        <v>0</v>
      </c>
      <c r="AM115" s="229">
        <f t="shared" si="57"/>
        <v>0</v>
      </c>
      <c r="AN115" s="244"/>
      <c r="AO115" s="228"/>
      <c r="AP115" s="228"/>
      <c r="AQ115" s="229">
        <f t="shared" si="38"/>
        <v>0</v>
      </c>
      <c r="AR115" s="244"/>
      <c r="AT115" s="117">
        <v>3022</v>
      </c>
      <c r="AU115" s="117" t="s">
        <v>971</v>
      </c>
      <c r="AW115" s="117" t="str">
        <f t="shared" si="44"/>
        <v>ED3022</v>
      </c>
      <c r="AX115" s="154">
        <v>1268</v>
      </c>
      <c r="AY115" s="151">
        <f t="shared" si="45"/>
        <v>0</v>
      </c>
      <c r="AZ115" s="151">
        <f t="shared" si="36"/>
        <v>0</v>
      </c>
      <c r="BA115">
        <f t="shared" si="37"/>
        <v>50</v>
      </c>
      <c r="BD115" s="117" t="str">
        <f t="shared" si="46"/>
        <v>ED3022</v>
      </c>
      <c r="BE115" s="154">
        <v>1617</v>
      </c>
      <c r="BF115" s="151">
        <f t="shared" si="47"/>
        <v>0</v>
      </c>
      <c r="BG115" s="151">
        <f t="shared" si="58"/>
        <v>0</v>
      </c>
      <c r="BH115">
        <f t="shared" si="59"/>
        <v>50</v>
      </c>
      <c r="BJ115" s="181"/>
      <c r="BK115" s="181"/>
      <c r="BM115" s="227">
        <f t="shared" si="48"/>
        <v>0</v>
      </c>
      <c r="BN115" s="228">
        <f t="shared" si="49"/>
        <v>0</v>
      </c>
      <c r="BO115" s="229">
        <f t="shared" si="60"/>
        <v>0</v>
      </c>
      <c r="BR115">
        <f t="shared" si="61"/>
        <v>0</v>
      </c>
      <c r="BS115"/>
      <c r="BT115" s="159"/>
    </row>
    <row r="116" spans="1:72" x14ac:dyDescent="0.2">
      <c r="A116" s="117">
        <v>3040</v>
      </c>
      <c r="B116" s="126" t="s">
        <v>153</v>
      </c>
      <c r="C116" s="126" t="s">
        <v>753</v>
      </c>
      <c r="D116" s="129">
        <v>0</v>
      </c>
      <c r="E116" s="175">
        <v>0</v>
      </c>
      <c r="F116" s="181">
        <f t="shared" si="50"/>
        <v>0</v>
      </c>
      <c r="G116" s="159"/>
      <c r="H116" s="181"/>
      <c r="I116" s="181">
        <f t="shared" si="62"/>
        <v>0</v>
      </c>
      <c r="J116" s="181">
        <f t="shared" si="63"/>
        <v>0</v>
      </c>
      <c r="L116" s="163" t="str">
        <f t="shared" si="39"/>
        <v>ok</v>
      </c>
      <c r="M116" s="137">
        <f t="shared" si="40"/>
        <v>0</v>
      </c>
      <c r="O116" s="129">
        <v>0</v>
      </c>
      <c r="Q116" s="129"/>
      <c r="S116" s="129"/>
      <c r="U116" s="129">
        <f t="shared" si="41"/>
        <v>0</v>
      </c>
      <c r="V116" s="175">
        <v>0</v>
      </c>
      <c r="W116" s="131">
        <f t="shared" si="42"/>
        <v>0</v>
      </c>
      <c r="X116" s="127">
        <f t="shared" si="43"/>
        <v>0</v>
      </c>
      <c r="Y116" s="186" t="s">
        <v>1257</v>
      </c>
      <c r="AC116" s="227">
        <f t="shared" si="51"/>
        <v>0</v>
      </c>
      <c r="AD116" s="228">
        <f t="shared" si="52"/>
        <v>0</v>
      </c>
      <c r="AE116" s="229">
        <f t="shared" si="53"/>
        <v>0</v>
      </c>
      <c r="AG116" s="227">
        <f>SUMIF('Balances 1 WP'!$G$5:$G$295,A116,'Balances 1 WP'!$M$5:$M$295)</f>
        <v>0</v>
      </c>
      <c r="AH116" s="228">
        <f>SUMIF('Balances 1 WP'!$G$5:$G$295,A116,'Balances 1 WP'!$N$5:$N$295)</f>
        <v>0</v>
      </c>
      <c r="AI116" s="229">
        <f t="shared" si="54"/>
        <v>0</v>
      </c>
      <c r="AK116" s="227">
        <f t="shared" si="55"/>
        <v>0</v>
      </c>
      <c r="AL116" s="228">
        <f t="shared" si="56"/>
        <v>0</v>
      </c>
      <c r="AM116" s="229">
        <f t="shared" si="57"/>
        <v>0</v>
      </c>
      <c r="AN116" s="244"/>
      <c r="AO116" s="228"/>
      <c r="AP116" s="228"/>
      <c r="AQ116" s="229">
        <f t="shared" si="38"/>
        <v>0</v>
      </c>
      <c r="AR116" s="244"/>
      <c r="AT116" s="117">
        <v>3040</v>
      </c>
      <c r="AU116" s="117" t="s">
        <v>972</v>
      </c>
      <c r="AW116" s="117" t="str">
        <f t="shared" si="44"/>
        <v>ED3040</v>
      </c>
      <c r="AX116" s="154">
        <v>1268</v>
      </c>
      <c r="AY116" s="151">
        <f t="shared" si="45"/>
        <v>0</v>
      </c>
      <c r="AZ116" s="151">
        <f t="shared" ref="AZ116:AZ179" si="64">IF(AY116&lt;0,AY116*-1,AY116)</f>
        <v>0</v>
      </c>
      <c r="BA116">
        <f t="shared" ref="BA116:BA179" si="65">IF(AY116&gt;0,40,50)</f>
        <v>50</v>
      </c>
      <c r="BD116" s="117" t="str">
        <f t="shared" si="46"/>
        <v>ED3040</v>
      </c>
      <c r="BE116" s="154">
        <v>1617</v>
      </c>
      <c r="BF116" s="151">
        <f t="shared" si="47"/>
        <v>0</v>
      </c>
      <c r="BG116" s="151">
        <f t="shared" si="58"/>
        <v>0</v>
      </c>
      <c r="BH116">
        <f t="shared" si="59"/>
        <v>50</v>
      </c>
      <c r="BJ116" s="181"/>
      <c r="BK116" s="181"/>
      <c r="BM116" s="227">
        <f t="shared" si="48"/>
        <v>0</v>
      </c>
      <c r="BN116" s="228">
        <f t="shared" si="49"/>
        <v>0</v>
      </c>
      <c r="BO116" s="229">
        <f t="shared" si="60"/>
        <v>0</v>
      </c>
      <c r="BR116">
        <f t="shared" si="61"/>
        <v>0</v>
      </c>
      <c r="BS116"/>
      <c r="BT116" s="159"/>
    </row>
    <row r="117" spans="1:72" ht="15" customHeight="1" x14ac:dyDescent="0.2">
      <c r="A117" s="117">
        <v>3043</v>
      </c>
      <c r="B117" s="126" t="s">
        <v>154</v>
      </c>
      <c r="C117" s="126" t="s">
        <v>754</v>
      </c>
      <c r="D117" s="129">
        <v>-17216</v>
      </c>
      <c r="E117" s="175">
        <v>0</v>
      </c>
      <c r="F117" s="181">
        <f t="shared" si="50"/>
        <v>-17216</v>
      </c>
      <c r="G117" s="159"/>
      <c r="H117" s="181"/>
      <c r="I117" s="181">
        <f t="shared" si="62"/>
        <v>-17216</v>
      </c>
      <c r="J117" s="181">
        <f t="shared" si="63"/>
        <v>0</v>
      </c>
      <c r="L117" s="163" t="str">
        <f t="shared" si="39"/>
        <v>ok</v>
      </c>
      <c r="M117" s="137">
        <f t="shared" si="40"/>
        <v>0</v>
      </c>
      <c r="O117" s="129">
        <v>-17216</v>
      </c>
      <c r="Q117" s="129"/>
      <c r="S117" s="129"/>
      <c r="U117" s="129">
        <f t="shared" si="41"/>
        <v>-17216</v>
      </c>
      <c r="V117" s="175">
        <v>0</v>
      </c>
      <c r="W117" s="131">
        <f t="shared" si="42"/>
        <v>-17216</v>
      </c>
      <c r="X117" s="127">
        <f t="shared" si="43"/>
        <v>0</v>
      </c>
      <c r="Y117" s="186"/>
      <c r="AC117" s="227">
        <f t="shared" si="51"/>
        <v>-17216</v>
      </c>
      <c r="AD117" s="228">
        <f t="shared" si="52"/>
        <v>0</v>
      </c>
      <c r="AE117" s="229">
        <f t="shared" si="53"/>
        <v>-17216</v>
      </c>
      <c r="AG117" s="227">
        <f>SUMIF('Balances 1 WP'!$G$5:$G$295,A117,'Balances 1 WP'!$M$5:$M$295)</f>
        <v>-7062</v>
      </c>
      <c r="AH117" s="228">
        <f>SUMIF('Balances 1 WP'!$G$5:$G$295,A117,'Balances 1 WP'!$N$5:$N$295)</f>
        <v>0</v>
      </c>
      <c r="AI117" s="229">
        <f t="shared" si="54"/>
        <v>-7062</v>
      </c>
      <c r="AK117" s="227">
        <f t="shared" si="55"/>
        <v>10154</v>
      </c>
      <c r="AL117" s="228">
        <f t="shared" si="56"/>
        <v>0</v>
      </c>
      <c r="AM117" s="229">
        <f t="shared" si="57"/>
        <v>10154</v>
      </c>
      <c r="AN117" s="244"/>
      <c r="AO117" s="228"/>
      <c r="AP117" s="228"/>
      <c r="AQ117" s="229">
        <f t="shared" ref="AQ117:AQ180" si="66">SUM(AO117:AP117)</f>
        <v>0</v>
      </c>
      <c r="AR117" s="244"/>
      <c r="AT117" s="117">
        <v>3043</v>
      </c>
      <c r="AU117" s="117" t="s">
        <v>973</v>
      </c>
      <c r="AW117" s="117" t="str">
        <f t="shared" si="44"/>
        <v>ED3043</v>
      </c>
      <c r="AX117" s="154">
        <v>1268</v>
      </c>
      <c r="AY117" s="151">
        <f t="shared" si="45"/>
        <v>10154</v>
      </c>
      <c r="AZ117" s="151">
        <f t="shared" si="64"/>
        <v>10154</v>
      </c>
      <c r="BA117">
        <f t="shared" si="65"/>
        <v>40</v>
      </c>
      <c r="BD117" s="117" t="str">
        <f t="shared" si="46"/>
        <v>ED3043</v>
      </c>
      <c r="BE117" s="154">
        <v>1617</v>
      </c>
      <c r="BF117" s="151">
        <f t="shared" si="47"/>
        <v>0</v>
      </c>
      <c r="BG117" s="151">
        <f t="shared" si="58"/>
        <v>0</v>
      </c>
      <c r="BH117">
        <f t="shared" si="59"/>
        <v>50</v>
      </c>
      <c r="BJ117" s="181"/>
      <c r="BK117" s="181"/>
      <c r="BM117" s="227">
        <f t="shared" si="48"/>
        <v>-7062</v>
      </c>
      <c r="BN117" s="228">
        <f t="shared" si="49"/>
        <v>0</v>
      </c>
      <c r="BO117" s="229">
        <f t="shared" si="60"/>
        <v>-7062</v>
      </c>
      <c r="BR117">
        <f t="shared" si="61"/>
        <v>0</v>
      </c>
      <c r="BS117"/>
      <c r="BT117" s="159"/>
    </row>
    <row r="118" spans="1:72" x14ac:dyDescent="0.2">
      <c r="A118" s="117">
        <v>3044</v>
      </c>
      <c r="B118" s="126" t="s">
        <v>299</v>
      </c>
      <c r="C118" s="126" t="s">
        <v>755</v>
      </c>
      <c r="D118" s="129">
        <v>-4846</v>
      </c>
      <c r="E118" s="175">
        <v>0</v>
      </c>
      <c r="F118" s="181">
        <f t="shared" si="50"/>
        <v>-4846</v>
      </c>
      <c r="G118" s="159"/>
      <c r="H118" s="181"/>
      <c r="I118" s="181">
        <f t="shared" si="62"/>
        <v>-4846</v>
      </c>
      <c r="J118" s="181">
        <f t="shared" si="63"/>
        <v>0</v>
      </c>
      <c r="L118" s="163" t="str">
        <f t="shared" si="39"/>
        <v>ok</v>
      </c>
      <c r="M118" s="137">
        <f t="shared" si="40"/>
        <v>0</v>
      </c>
      <c r="O118" s="129">
        <v>-4846</v>
      </c>
      <c r="Q118" s="129"/>
      <c r="S118" s="129"/>
      <c r="U118" s="129">
        <f t="shared" si="41"/>
        <v>-4846</v>
      </c>
      <c r="V118" s="175">
        <v>0</v>
      </c>
      <c r="W118" s="131">
        <f t="shared" si="42"/>
        <v>-4846</v>
      </c>
      <c r="X118" s="127">
        <f t="shared" si="43"/>
        <v>0</v>
      </c>
      <c r="Y118" s="186"/>
      <c r="AC118" s="227">
        <f t="shared" si="51"/>
        <v>-4846</v>
      </c>
      <c r="AD118" s="228">
        <f t="shared" si="52"/>
        <v>0</v>
      </c>
      <c r="AE118" s="229">
        <f t="shared" si="53"/>
        <v>-4846</v>
      </c>
      <c r="AG118" s="227">
        <f>SUMIF('Balances 1 WP'!$G$5:$G$295,A118,'Balances 1 WP'!$M$5:$M$295)</f>
        <v>-9786</v>
      </c>
      <c r="AH118" s="228">
        <f>SUMIF('Balances 1 WP'!$G$5:$G$295,A118,'Balances 1 WP'!$N$5:$N$295)</f>
        <v>0</v>
      </c>
      <c r="AI118" s="229">
        <f t="shared" si="54"/>
        <v>-9786</v>
      </c>
      <c r="AK118" s="227">
        <f t="shared" si="55"/>
        <v>-4940</v>
      </c>
      <c r="AL118" s="228">
        <f t="shared" si="56"/>
        <v>0</v>
      </c>
      <c r="AM118" s="229">
        <f t="shared" si="57"/>
        <v>-4940</v>
      </c>
      <c r="AN118" s="244"/>
      <c r="AO118" s="228"/>
      <c r="AP118" s="228"/>
      <c r="AQ118" s="229">
        <f t="shared" si="66"/>
        <v>0</v>
      </c>
      <c r="AR118" s="244"/>
      <c r="AT118" s="117">
        <v>3044</v>
      </c>
      <c r="AU118" s="117" t="s">
        <v>974</v>
      </c>
      <c r="AW118" s="117" t="str">
        <f t="shared" si="44"/>
        <v>ED3044</v>
      </c>
      <c r="AX118" s="154">
        <v>1268</v>
      </c>
      <c r="AY118" s="151">
        <f t="shared" si="45"/>
        <v>-4940</v>
      </c>
      <c r="AZ118" s="151">
        <f t="shared" si="64"/>
        <v>4940</v>
      </c>
      <c r="BA118">
        <f t="shared" si="65"/>
        <v>50</v>
      </c>
      <c r="BD118" s="117" t="str">
        <f t="shared" si="46"/>
        <v>ED3044</v>
      </c>
      <c r="BE118" s="154">
        <v>1617</v>
      </c>
      <c r="BF118" s="151">
        <f t="shared" si="47"/>
        <v>0</v>
      </c>
      <c r="BG118" s="151">
        <f t="shared" si="58"/>
        <v>0</v>
      </c>
      <c r="BH118">
        <f t="shared" si="59"/>
        <v>50</v>
      </c>
      <c r="BJ118" s="181"/>
      <c r="BK118" s="181"/>
      <c r="BM118" s="227">
        <f t="shared" si="48"/>
        <v>-9786</v>
      </c>
      <c r="BN118" s="228">
        <f t="shared" si="49"/>
        <v>0</v>
      </c>
      <c r="BO118" s="229">
        <f t="shared" si="60"/>
        <v>-9786</v>
      </c>
      <c r="BR118">
        <f t="shared" si="61"/>
        <v>0</v>
      </c>
      <c r="BS118"/>
      <c r="BT118" s="159"/>
    </row>
    <row r="119" spans="1:72" ht="15" customHeight="1" x14ac:dyDescent="0.2">
      <c r="A119" s="117">
        <v>3064</v>
      </c>
      <c r="B119" s="126" t="s">
        <v>300</v>
      </c>
      <c r="C119" s="126" t="s">
        <v>756</v>
      </c>
      <c r="D119" s="129">
        <v>-37019</v>
      </c>
      <c r="E119" s="175">
        <v>0</v>
      </c>
      <c r="F119" s="181">
        <f t="shared" si="50"/>
        <v>-37019</v>
      </c>
      <c r="G119" s="159"/>
      <c r="H119" s="181"/>
      <c r="I119" s="181">
        <f t="shared" si="62"/>
        <v>-37019</v>
      </c>
      <c r="J119" s="181">
        <f t="shared" si="63"/>
        <v>0</v>
      </c>
      <c r="L119" s="163" t="str">
        <f t="shared" si="39"/>
        <v>ok</v>
      </c>
      <c r="M119" s="137">
        <f t="shared" si="40"/>
        <v>0</v>
      </c>
      <c r="O119" s="129">
        <v>-37019</v>
      </c>
      <c r="Q119" s="129"/>
      <c r="S119" s="129"/>
      <c r="U119" s="129">
        <f t="shared" si="41"/>
        <v>-37019</v>
      </c>
      <c r="V119" s="175">
        <v>0</v>
      </c>
      <c r="W119" s="131">
        <f t="shared" si="42"/>
        <v>-37019</v>
      </c>
      <c r="X119" s="127">
        <f t="shared" si="43"/>
        <v>0</v>
      </c>
      <c r="Y119" s="186"/>
      <c r="AC119" s="227">
        <f t="shared" si="51"/>
        <v>-37019</v>
      </c>
      <c r="AD119" s="228">
        <f t="shared" si="52"/>
        <v>0</v>
      </c>
      <c r="AE119" s="229">
        <f t="shared" si="53"/>
        <v>-37019</v>
      </c>
      <c r="AG119" s="227">
        <f>SUMIF('Balances 1 WP'!$G$5:$G$295,A119,'Balances 1 WP'!$M$5:$M$295)</f>
        <v>-33975</v>
      </c>
      <c r="AH119" s="228">
        <f>SUMIF('Balances 1 WP'!$G$5:$G$295,A119,'Balances 1 WP'!$N$5:$N$295)</f>
        <v>0</v>
      </c>
      <c r="AI119" s="229">
        <f t="shared" si="54"/>
        <v>-33975</v>
      </c>
      <c r="AK119" s="227">
        <f t="shared" si="55"/>
        <v>3044</v>
      </c>
      <c r="AL119" s="228">
        <f t="shared" si="56"/>
        <v>0</v>
      </c>
      <c r="AM119" s="229">
        <f t="shared" si="57"/>
        <v>3044</v>
      </c>
      <c r="AN119" s="244"/>
      <c r="AO119" s="228"/>
      <c r="AP119" s="228"/>
      <c r="AQ119" s="229">
        <f t="shared" si="66"/>
        <v>0</v>
      </c>
      <c r="AR119" s="244"/>
      <c r="AT119" s="117">
        <v>3064</v>
      </c>
      <c r="AU119" s="117" t="s">
        <v>975</v>
      </c>
      <c r="AW119" s="117" t="str">
        <f t="shared" si="44"/>
        <v>ED3064</v>
      </c>
      <c r="AX119" s="154">
        <v>1268</v>
      </c>
      <c r="AY119" s="151">
        <f t="shared" si="45"/>
        <v>3044</v>
      </c>
      <c r="AZ119" s="151">
        <f t="shared" si="64"/>
        <v>3044</v>
      </c>
      <c r="BA119">
        <f t="shared" si="65"/>
        <v>40</v>
      </c>
      <c r="BD119" s="117" t="str">
        <f t="shared" si="46"/>
        <v>ED3064</v>
      </c>
      <c r="BE119" s="154">
        <v>1617</v>
      </c>
      <c r="BF119" s="151">
        <f t="shared" si="47"/>
        <v>0</v>
      </c>
      <c r="BG119" s="151">
        <f t="shared" si="58"/>
        <v>0</v>
      </c>
      <c r="BH119">
        <f t="shared" si="59"/>
        <v>50</v>
      </c>
      <c r="BJ119" s="181"/>
      <c r="BK119" s="181"/>
      <c r="BM119" s="227">
        <f t="shared" si="48"/>
        <v>-33975</v>
      </c>
      <c r="BN119" s="228">
        <f t="shared" si="49"/>
        <v>0</v>
      </c>
      <c r="BO119" s="229">
        <f t="shared" si="60"/>
        <v>-33975</v>
      </c>
      <c r="BR119">
        <f t="shared" si="61"/>
        <v>0</v>
      </c>
      <c r="BS119"/>
      <c r="BT119" s="159"/>
    </row>
    <row r="120" spans="1:72" x14ac:dyDescent="0.2">
      <c r="A120" s="117">
        <v>3065</v>
      </c>
      <c r="B120" s="126" t="s">
        <v>155</v>
      </c>
      <c r="C120" s="126" t="s">
        <v>757</v>
      </c>
      <c r="D120" s="129">
        <v>0</v>
      </c>
      <c r="E120" s="175">
        <v>0</v>
      </c>
      <c r="F120" s="181">
        <f t="shared" si="50"/>
        <v>0</v>
      </c>
      <c r="G120" s="159"/>
      <c r="H120" s="181"/>
      <c r="I120" s="181">
        <f t="shared" si="62"/>
        <v>0</v>
      </c>
      <c r="J120" s="181">
        <f t="shared" si="63"/>
        <v>0</v>
      </c>
      <c r="L120" s="163" t="str">
        <f t="shared" si="39"/>
        <v>ok</v>
      </c>
      <c r="M120" s="137">
        <f t="shared" si="40"/>
        <v>0</v>
      </c>
      <c r="O120" s="129">
        <v>0</v>
      </c>
      <c r="Q120" s="129"/>
      <c r="S120" s="129"/>
      <c r="U120" s="129">
        <f t="shared" si="41"/>
        <v>0</v>
      </c>
      <c r="V120" s="175">
        <v>0</v>
      </c>
      <c r="W120" s="131">
        <f t="shared" si="42"/>
        <v>0</v>
      </c>
      <c r="X120" s="127">
        <f t="shared" si="43"/>
        <v>0</v>
      </c>
      <c r="Y120" s="186" t="s">
        <v>1377</v>
      </c>
      <c r="AC120" s="227">
        <f t="shared" si="51"/>
        <v>0</v>
      </c>
      <c r="AD120" s="228">
        <f t="shared" si="52"/>
        <v>0</v>
      </c>
      <c r="AE120" s="229">
        <f t="shared" si="53"/>
        <v>0</v>
      </c>
      <c r="AG120" s="227">
        <f>SUMIF('Balances 1 WP'!$G$5:$G$295,A120,'Balances 1 WP'!$M$5:$M$295)</f>
        <v>0</v>
      </c>
      <c r="AH120" s="228">
        <f>SUMIF('Balances 1 WP'!$G$5:$G$295,A120,'Balances 1 WP'!$N$5:$N$295)</f>
        <v>0</v>
      </c>
      <c r="AI120" s="229">
        <f t="shared" si="54"/>
        <v>0</v>
      </c>
      <c r="AK120" s="227">
        <f t="shared" si="55"/>
        <v>0</v>
      </c>
      <c r="AL120" s="228">
        <f t="shared" si="56"/>
        <v>0</v>
      </c>
      <c r="AM120" s="229">
        <f t="shared" si="57"/>
        <v>0</v>
      </c>
      <c r="AN120" s="244"/>
      <c r="AO120" s="228">
        <v>20569</v>
      </c>
      <c r="AP120" s="228"/>
      <c r="AQ120" s="229">
        <f t="shared" si="66"/>
        <v>20569</v>
      </c>
      <c r="AR120" s="244"/>
      <c r="AT120" s="117">
        <v>3065</v>
      </c>
      <c r="AU120" s="117" t="s">
        <v>976</v>
      </c>
      <c r="AW120" s="117" t="str">
        <f t="shared" si="44"/>
        <v>ED3065</v>
      </c>
      <c r="AX120" s="154">
        <v>1268</v>
      </c>
      <c r="AY120" s="151">
        <f t="shared" si="45"/>
        <v>0</v>
      </c>
      <c r="AZ120" s="151">
        <f t="shared" si="64"/>
        <v>0</v>
      </c>
      <c r="BA120">
        <f t="shared" si="65"/>
        <v>50</v>
      </c>
      <c r="BD120" s="117" t="str">
        <f t="shared" si="46"/>
        <v>ED3065</v>
      </c>
      <c r="BE120" s="154">
        <v>1617</v>
      </c>
      <c r="BF120" s="151">
        <f t="shared" si="47"/>
        <v>0</v>
      </c>
      <c r="BG120" s="151">
        <f t="shared" si="58"/>
        <v>0</v>
      </c>
      <c r="BH120">
        <f t="shared" si="59"/>
        <v>50</v>
      </c>
      <c r="BJ120" s="181"/>
      <c r="BK120" s="181"/>
      <c r="BM120" s="227">
        <f t="shared" si="48"/>
        <v>0</v>
      </c>
      <c r="BN120" s="228">
        <f t="shared" si="49"/>
        <v>0</v>
      </c>
      <c r="BO120" s="229">
        <f t="shared" si="60"/>
        <v>0</v>
      </c>
      <c r="BR120">
        <f t="shared" si="61"/>
        <v>0</v>
      </c>
      <c r="BS120"/>
      <c r="BT120" s="159"/>
    </row>
    <row r="121" spans="1:72" x14ac:dyDescent="0.2">
      <c r="A121" s="117">
        <v>3081</v>
      </c>
      <c r="B121" s="126" t="s">
        <v>526</v>
      </c>
      <c r="C121" s="126" t="s">
        <v>758</v>
      </c>
      <c r="D121" s="129">
        <v>-16531</v>
      </c>
      <c r="E121" s="175">
        <v>0</v>
      </c>
      <c r="F121" s="181">
        <f t="shared" si="50"/>
        <v>-16531</v>
      </c>
      <c r="G121" s="159"/>
      <c r="H121" s="181"/>
      <c r="I121" s="181">
        <f t="shared" si="62"/>
        <v>-16531</v>
      </c>
      <c r="J121" s="181">
        <f t="shared" si="63"/>
        <v>0</v>
      </c>
      <c r="L121" s="163" t="str">
        <f t="shared" si="39"/>
        <v>ok</v>
      </c>
      <c r="M121" s="137">
        <f t="shared" si="40"/>
        <v>0</v>
      </c>
      <c r="O121" s="129">
        <v>-16531</v>
      </c>
      <c r="Q121" s="129"/>
      <c r="S121" s="129"/>
      <c r="U121" s="129">
        <f t="shared" si="41"/>
        <v>-16531</v>
      </c>
      <c r="V121" s="175">
        <v>0</v>
      </c>
      <c r="W121" s="131">
        <f t="shared" si="42"/>
        <v>-16531</v>
      </c>
      <c r="X121" s="127">
        <f t="shared" si="43"/>
        <v>0</v>
      </c>
      <c r="Y121" s="186"/>
      <c r="AC121" s="227">
        <f t="shared" si="51"/>
        <v>-16531</v>
      </c>
      <c r="AD121" s="228">
        <f t="shared" si="52"/>
        <v>0</v>
      </c>
      <c r="AE121" s="229">
        <f t="shared" si="53"/>
        <v>-16531</v>
      </c>
      <c r="AG121" s="227">
        <f>SUMIF('Balances 1 WP'!$G$5:$G$295,A121,'Balances 1 WP'!$M$5:$M$295)</f>
        <v>-21483</v>
      </c>
      <c r="AH121" s="228">
        <f>SUMIF('Balances 1 WP'!$G$5:$G$295,A121,'Balances 1 WP'!$N$5:$N$295)</f>
        <v>0</v>
      </c>
      <c r="AI121" s="229">
        <f t="shared" si="54"/>
        <v>-21483</v>
      </c>
      <c r="AK121" s="227">
        <f t="shared" si="55"/>
        <v>-4952</v>
      </c>
      <c r="AL121" s="228">
        <f t="shared" si="56"/>
        <v>0</v>
      </c>
      <c r="AM121" s="229">
        <f t="shared" si="57"/>
        <v>-4952</v>
      </c>
      <c r="AN121" s="244"/>
      <c r="AO121" s="228"/>
      <c r="AP121" s="228"/>
      <c r="AQ121" s="229">
        <f t="shared" si="66"/>
        <v>0</v>
      </c>
      <c r="AR121" s="244"/>
      <c r="AT121" s="117">
        <v>3081</v>
      </c>
      <c r="AU121" s="117" t="s">
        <v>977</v>
      </c>
      <c r="AW121" s="117" t="str">
        <f t="shared" si="44"/>
        <v>ED3081</v>
      </c>
      <c r="AX121" s="154">
        <v>1268</v>
      </c>
      <c r="AY121" s="151">
        <f t="shared" si="45"/>
        <v>-4952</v>
      </c>
      <c r="AZ121" s="151">
        <f t="shared" si="64"/>
        <v>4952</v>
      </c>
      <c r="BA121">
        <f t="shared" si="65"/>
        <v>50</v>
      </c>
      <c r="BD121" s="117" t="str">
        <f t="shared" si="46"/>
        <v>ED3081</v>
      </c>
      <c r="BE121" s="154">
        <v>1617</v>
      </c>
      <c r="BF121" s="151">
        <f t="shared" si="47"/>
        <v>0</v>
      </c>
      <c r="BG121" s="151">
        <f t="shared" si="58"/>
        <v>0</v>
      </c>
      <c r="BH121">
        <f t="shared" si="59"/>
        <v>50</v>
      </c>
      <c r="BJ121" s="181"/>
      <c r="BK121" s="181"/>
      <c r="BM121" s="227">
        <f t="shared" si="48"/>
        <v>-21483</v>
      </c>
      <c r="BN121" s="228">
        <f t="shared" si="49"/>
        <v>0</v>
      </c>
      <c r="BO121" s="229">
        <f t="shared" si="60"/>
        <v>-21483</v>
      </c>
      <c r="BR121">
        <f t="shared" si="61"/>
        <v>0</v>
      </c>
      <c r="BS121"/>
      <c r="BT121" s="159"/>
    </row>
    <row r="122" spans="1:72" x14ac:dyDescent="0.2">
      <c r="A122" s="117">
        <v>3082</v>
      </c>
      <c r="B122" s="126" t="s">
        <v>156</v>
      </c>
      <c r="C122" s="126" t="s">
        <v>759</v>
      </c>
      <c r="D122" s="129">
        <v>0</v>
      </c>
      <c r="E122" s="175">
        <v>0</v>
      </c>
      <c r="F122" s="181">
        <f t="shared" si="50"/>
        <v>0</v>
      </c>
      <c r="G122" s="159"/>
      <c r="H122" s="181"/>
      <c r="I122" s="181">
        <f t="shared" si="62"/>
        <v>0</v>
      </c>
      <c r="J122" s="181">
        <f t="shared" si="63"/>
        <v>0</v>
      </c>
      <c r="L122" s="163" t="str">
        <f t="shared" si="39"/>
        <v>ok</v>
      </c>
      <c r="M122" s="137">
        <f t="shared" si="40"/>
        <v>0</v>
      </c>
      <c r="O122" s="129">
        <v>0</v>
      </c>
      <c r="Q122" s="129"/>
      <c r="S122" s="129"/>
      <c r="U122" s="129">
        <f t="shared" si="41"/>
        <v>0</v>
      </c>
      <c r="V122" s="175">
        <v>0</v>
      </c>
      <c r="W122" s="131">
        <f t="shared" si="42"/>
        <v>0</v>
      </c>
      <c r="X122" s="127">
        <f t="shared" si="43"/>
        <v>0</v>
      </c>
      <c r="Y122" s="186"/>
      <c r="AC122" s="227">
        <f t="shared" si="51"/>
        <v>0</v>
      </c>
      <c r="AD122" s="228">
        <f t="shared" si="52"/>
        <v>0</v>
      </c>
      <c r="AE122" s="229">
        <f t="shared" si="53"/>
        <v>0</v>
      </c>
      <c r="AG122" s="227">
        <f>SUMIF('Balances 1 WP'!$G$5:$G$295,A122,'Balances 1 WP'!$M$5:$M$295)</f>
        <v>0</v>
      </c>
      <c r="AH122" s="228">
        <f>SUMIF('Balances 1 WP'!$G$5:$G$295,A122,'Balances 1 WP'!$N$5:$N$295)</f>
        <v>0</v>
      </c>
      <c r="AI122" s="229">
        <f t="shared" si="54"/>
        <v>0</v>
      </c>
      <c r="AK122" s="227">
        <f t="shared" si="55"/>
        <v>0</v>
      </c>
      <c r="AL122" s="228">
        <f t="shared" si="56"/>
        <v>0</v>
      </c>
      <c r="AM122" s="229">
        <f t="shared" si="57"/>
        <v>0</v>
      </c>
      <c r="AN122" s="244"/>
      <c r="AO122" s="228"/>
      <c r="AP122" s="228"/>
      <c r="AQ122" s="229">
        <f t="shared" si="66"/>
        <v>0</v>
      </c>
      <c r="AR122" s="244"/>
      <c r="AT122" s="117">
        <v>3082</v>
      </c>
      <c r="AU122" s="117" t="s">
        <v>1156</v>
      </c>
      <c r="AW122" s="117" t="str">
        <f t="shared" si="44"/>
        <v>ED3082</v>
      </c>
      <c r="AX122" s="154">
        <v>1268</v>
      </c>
      <c r="AY122" s="151">
        <f t="shared" si="45"/>
        <v>0</v>
      </c>
      <c r="AZ122" s="151">
        <f t="shared" si="64"/>
        <v>0</v>
      </c>
      <c r="BA122">
        <f t="shared" si="65"/>
        <v>50</v>
      </c>
      <c r="BD122" s="117" t="str">
        <f t="shared" si="46"/>
        <v>ED3082</v>
      </c>
      <c r="BE122" s="154">
        <v>1617</v>
      </c>
      <c r="BF122" s="151">
        <f t="shared" si="47"/>
        <v>0</v>
      </c>
      <c r="BG122" s="151">
        <f t="shared" si="58"/>
        <v>0</v>
      </c>
      <c r="BH122">
        <f t="shared" si="59"/>
        <v>50</v>
      </c>
      <c r="BJ122" s="181"/>
      <c r="BK122" s="181"/>
      <c r="BM122" s="227">
        <f t="shared" si="48"/>
        <v>0</v>
      </c>
      <c r="BN122" s="228">
        <f t="shared" si="49"/>
        <v>0</v>
      </c>
      <c r="BO122" s="229">
        <f t="shared" si="60"/>
        <v>0</v>
      </c>
      <c r="BR122">
        <f t="shared" si="61"/>
        <v>0</v>
      </c>
      <c r="BS122"/>
      <c r="BT122" s="159"/>
    </row>
    <row r="123" spans="1:72" x14ac:dyDescent="0.2">
      <c r="A123" s="117">
        <v>3083</v>
      </c>
      <c r="B123" s="126" t="s">
        <v>301</v>
      </c>
      <c r="C123" s="126" t="s">
        <v>760</v>
      </c>
      <c r="D123" s="129">
        <v>-4143</v>
      </c>
      <c r="E123" s="175">
        <v>0</v>
      </c>
      <c r="F123" s="181">
        <f t="shared" si="50"/>
        <v>-4143</v>
      </c>
      <c r="G123" s="159"/>
      <c r="H123" s="181"/>
      <c r="I123" s="181">
        <f t="shared" si="62"/>
        <v>-4143</v>
      </c>
      <c r="J123" s="181">
        <f t="shared" si="63"/>
        <v>0</v>
      </c>
      <c r="L123" s="163" t="str">
        <f t="shared" si="39"/>
        <v>ok</v>
      </c>
      <c r="M123" s="137">
        <f t="shared" si="40"/>
        <v>0</v>
      </c>
      <c r="O123" s="129">
        <v>-4143</v>
      </c>
      <c r="Q123" s="129"/>
      <c r="S123" s="129"/>
      <c r="U123" s="129">
        <f t="shared" si="41"/>
        <v>-4143</v>
      </c>
      <c r="V123" s="175">
        <v>0</v>
      </c>
      <c r="W123" s="131">
        <f t="shared" si="42"/>
        <v>-4143</v>
      </c>
      <c r="X123" s="127">
        <f t="shared" si="43"/>
        <v>0</v>
      </c>
      <c r="Y123" s="186"/>
      <c r="AC123" s="227">
        <f t="shared" si="51"/>
        <v>-4143</v>
      </c>
      <c r="AD123" s="228">
        <f t="shared" si="52"/>
        <v>0</v>
      </c>
      <c r="AE123" s="229">
        <f t="shared" si="53"/>
        <v>-4143</v>
      </c>
      <c r="AG123" s="227">
        <f>SUMIF('Balances 1 WP'!$G$5:$G$295,A123,'Balances 1 WP'!$M$5:$M$295)</f>
        <v>-3823</v>
      </c>
      <c r="AH123" s="228">
        <f>SUMIF('Balances 1 WP'!$G$5:$G$295,A123,'Balances 1 WP'!$N$5:$N$295)</f>
        <v>0</v>
      </c>
      <c r="AI123" s="229">
        <f t="shared" si="54"/>
        <v>-3823</v>
      </c>
      <c r="AK123" s="227">
        <f t="shared" si="55"/>
        <v>320</v>
      </c>
      <c r="AL123" s="228">
        <f t="shared" si="56"/>
        <v>0</v>
      </c>
      <c r="AM123" s="229">
        <f t="shared" si="57"/>
        <v>320</v>
      </c>
      <c r="AN123" s="244"/>
      <c r="AO123" s="228"/>
      <c r="AP123" s="228"/>
      <c r="AQ123" s="229">
        <f t="shared" si="66"/>
        <v>0</v>
      </c>
      <c r="AR123" s="244"/>
      <c r="AT123" s="117">
        <v>3083</v>
      </c>
      <c r="AU123" s="117" t="s">
        <v>978</v>
      </c>
      <c r="AW123" s="117" t="str">
        <f t="shared" si="44"/>
        <v>ED3083</v>
      </c>
      <c r="AX123" s="154">
        <v>1268</v>
      </c>
      <c r="AY123" s="151">
        <f t="shared" si="45"/>
        <v>320</v>
      </c>
      <c r="AZ123" s="151">
        <f t="shared" si="64"/>
        <v>320</v>
      </c>
      <c r="BA123">
        <f t="shared" si="65"/>
        <v>40</v>
      </c>
      <c r="BD123" s="117" t="str">
        <f t="shared" si="46"/>
        <v>ED3083</v>
      </c>
      <c r="BE123" s="154">
        <v>1617</v>
      </c>
      <c r="BF123" s="151">
        <f t="shared" si="47"/>
        <v>0</v>
      </c>
      <c r="BG123" s="151">
        <f t="shared" si="58"/>
        <v>0</v>
      </c>
      <c r="BH123">
        <f t="shared" si="59"/>
        <v>50</v>
      </c>
      <c r="BJ123" s="181"/>
      <c r="BK123" s="181"/>
      <c r="BM123" s="227">
        <f t="shared" si="48"/>
        <v>-3823</v>
      </c>
      <c r="BN123" s="228">
        <f t="shared" si="49"/>
        <v>0</v>
      </c>
      <c r="BO123" s="229">
        <f t="shared" si="60"/>
        <v>-3823</v>
      </c>
      <c r="BR123">
        <f t="shared" si="61"/>
        <v>0</v>
      </c>
      <c r="BS123"/>
      <c r="BT123" s="159"/>
    </row>
    <row r="124" spans="1:72" x14ac:dyDescent="0.2">
      <c r="A124" s="117">
        <v>3085</v>
      </c>
      <c r="B124" s="126" t="s">
        <v>157</v>
      </c>
      <c r="C124" s="126" t="s">
        <v>761</v>
      </c>
      <c r="D124" s="129">
        <v>-4084</v>
      </c>
      <c r="E124" s="175">
        <v>0</v>
      </c>
      <c r="F124" s="181">
        <f t="shared" si="50"/>
        <v>-4084</v>
      </c>
      <c r="G124" s="159"/>
      <c r="H124" s="181"/>
      <c r="I124" s="181">
        <f t="shared" si="62"/>
        <v>-4084</v>
      </c>
      <c r="J124" s="181">
        <f t="shared" si="63"/>
        <v>0</v>
      </c>
      <c r="L124" s="163" t="str">
        <f t="shared" si="39"/>
        <v>ok</v>
      </c>
      <c r="M124" s="137">
        <f t="shared" si="40"/>
        <v>0</v>
      </c>
      <c r="O124" s="129">
        <v>-4084</v>
      </c>
      <c r="Q124" s="129"/>
      <c r="S124" s="129"/>
      <c r="U124" s="129">
        <f t="shared" si="41"/>
        <v>-4084</v>
      </c>
      <c r="V124" s="175">
        <v>0</v>
      </c>
      <c r="W124" s="131">
        <f t="shared" si="42"/>
        <v>-4084</v>
      </c>
      <c r="X124" s="127">
        <f t="shared" si="43"/>
        <v>0</v>
      </c>
      <c r="Y124" s="186"/>
      <c r="AC124" s="227">
        <f t="shared" si="51"/>
        <v>-4084</v>
      </c>
      <c r="AD124" s="228">
        <f t="shared" si="52"/>
        <v>0</v>
      </c>
      <c r="AE124" s="229">
        <f t="shared" si="53"/>
        <v>-4084</v>
      </c>
      <c r="AG124" s="227">
        <f>SUMIF('Balances 1 WP'!$G$5:$G$295,A124,'Balances 1 WP'!$M$5:$M$295)</f>
        <v>-9785</v>
      </c>
      <c r="AH124" s="228">
        <f>SUMIF('Balances 1 WP'!$G$5:$G$295,A124,'Balances 1 WP'!$N$5:$N$295)</f>
        <v>0</v>
      </c>
      <c r="AI124" s="229">
        <f t="shared" si="54"/>
        <v>-9785</v>
      </c>
      <c r="AK124" s="227">
        <f t="shared" si="55"/>
        <v>-5701</v>
      </c>
      <c r="AL124" s="228">
        <f t="shared" si="56"/>
        <v>0</v>
      </c>
      <c r="AM124" s="229">
        <f t="shared" si="57"/>
        <v>-5701</v>
      </c>
      <c r="AN124" s="244"/>
      <c r="AO124" s="228"/>
      <c r="AP124" s="228"/>
      <c r="AQ124" s="229">
        <f t="shared" si="66"/>
        <v>0</v>
      </c>
      <c r="AR124" s="244"/>
      <c r="AT124" s="117">
        <v>3085</v>
      </c>
      <c r="AU124" s="117" t="s">
        <v>979</v>
      </c>
      <c r="AW124" s="117" t="str">
        <f t="shared" si="44"/>
        <v>ED3085</v>
      </c>
      <c r="AX124" s="154">
        <v>1268</v>
      </c>
      <c r="AY124" s="151">
        <f t="shared" si="45"/>
        <v>-5701</v>
      </c>
      <c r="AZ124" s="151">
        <f t="shared" si="64"/>
        <v>5701</v>
      </c>
      <c r="BA124">
        <f t="shared" si="65"/>
        <v>50</v>
      </c>
      <c r="BD124" s="117" t="str">
        <f t="shared" si="46"/>
        <v>ED3085</v>
      </c>
      <c r="BE124" s="154">
        <v>1617</v>
      </c>
      <c r="BF124" s="151">
        <f t="shared" si="47"/>
        <v>0</v>
      </c>
      <c r="BG124" s="151">
        <f t="shared" si="58"/>
        <v>0</v>
      </c>
      <c r="BH124">
        <f t="shared" si="59"/>
        <v>50</v>
      </c>
      <c r="BJ124" s="181"/>
      <c r="BK124" s="181"/>
      <c r="BM124" s="227">
        <f t="shared" si="48"/>
        <v>-9785</v>
      </c>
      <c r="BN124" s="228">
        <f t="shared" si="49"/>
        <v>0</v>
      </c>
      <c r="BO124" s="229">
        <f t="shared" si="60"/>
        <v>-9785</v>
      </c>
      <c r="BR124">
        <f t="shared" si="61"/>
        <v>0</v>
      </c>
      <c r="BS124"/>
      <c r="BT124" s="159"/>
    </row>
    <row r="125" spans="1:72" ht="15" customHeight="1" x14ac:dyDescent="0.2">
      <c r="A125" s="117">
        <v>3090</v>
      </c>
      <c r="B125" s="126" t="s">
        <v>158</v>
      </c>
      <c r="C125" s="126" t="s">
        <v>762</v>
      </c>
      <c r="D125" s="129">
        <v>0</v>
      </c>
      <c r="E125" s="175">
        <v>0</v>
      </c>
      <c r="F125" s="181">
        <f t="shared" si="50"/>
        <v>0</v>
      </c>
      <c r="G125" s="159"/>
      <c r="H125" s="181"/>
      <c r="I125" s="181">
        <f t="shared" si="62"/>
        <v>0</v>
      </c>
      <c r="J125" s="181">
        <f t="shared" si="63"/>
        <v>0</v>
      </c>
      <c r="L125" s="163" t="str">
        <f t="shared" si="39"/>
        <v>ok</v>
      </c>
      <c r="M125" s="137">
        <f t="shared" si="40"/>
        <v>0</v>
      </c>
      <c r="O125" s="129">
        <v>0</v>
      </c>
      <c r="Q125" s="129"/>
      <c r="S125" s="129"/>
      <c r="U125" s="129">
        <f t="shared" si="41"/>
        <v>0</v>
      </c>
      <c r="V125" s="175">
        <v>0</v>
      </c>
      <c r="W125" s="131">
        <f t="shared" si="42"/>
        <v>0</v>
      </c>
      <c r="X125" s="127">
        <f t="shared" si="43"/>
        <v>0</v>
      </c>
      <c r="Y125" s="186" t="s">
        <v>1310</v>
      </c>
      <c r="AC125" s="227">
        <f t="shared" si="51"/>
        <v>0</v>
      </c>
      <c r="AD125" s="228">
        <f t="shared" si="52"/>
        <v>0</v>
      </c>
      <c r="AE125" s="229">
        <f t="shared" si="53"/>
        <v>0</v>
      </c>
      <c r="AG125" s="227">
        <f>SUMIF('Balances 1 WP'!$G$5:$G$295,A125,'Balances 1 WP'!$M$5:$M$295)</f>
        <v>0</v>
      </c>
      <c r="AH125" s="228">
        <f>SUMIF('Balances 1 WP'!$G$5:$G$295,A125,'Balances 1 WP'!$N$5:$N$295)</f>
        <v>0</v>
      </c>
      <c r="AI125" s="229">
        <f t="shared" si="54"/>
        <v>0</v>
      </c>
      <c r="AK125" s="227">
        <f t="shared" si="55"/>
        <v>0</v>
      </c>
      <c r="AL125" s="228">
        <f t="shared" si="56"/>
        <v>0</v>
      </c>
      <c r="AM125" s="229">
        <f t="shared" si="57"/>
        <v>0</v>
      </c>
      <c r="AN125" s="244"/>
      <c r="AO125" s="228"/>
      <c r="AP125" s="228"/>
      <c r="AQ125" s="229">
        <f t="shared" si="66"/>
        <v>0</v>
      </c>
      <c r="AR125" s="244"/>
      <c r="AT125" s="117">
        <v>3090</v>
      </c>
      <c r="AU125" s="117" t="s">
        <v>980</v>
      </c>
      <c r="AW125" s="117" t="str">
        <f t="shared" si="44"/>
        <v>ED3090</v>
      </c>
      <c r="AX125" s="154">
        <v>1268</v>
      </c>
      <c r="AY125" s="151">
        <f t="shared" si="45"/>
        <v>0</v>
      </c>
      <c r="AZ125" s="151">
        <f t="shared" si="64"/>
        <v>0</v>
      </c>
      <c r="BA125">
        <f t="shared" si="65"/>
        <v>50</v>
      </c>
      <c r="BD125" s="117" t="str">
        <f t="shared" si="46"/>
        <v>ED3090</v>
      </c>
      <c r="BE125" s="154">
        <v>1617</v>
      </c>
      <c r="BF125" s="151">
        <f t="shared" si="47"/>
        <v>0</v>
      </c>
      <c r="BG125" s="151">
        <f t="shared" si="58"/>
        <v>0</v>
      </c>
      <c r="BH125">
        <f t="shared" si="59"/>
        <v>50</v>
      </c>
      <c r="BJ125" s="181"/>
      <c r="BK125" s="181"/>
      <c r="BM125" s="227">
        <f t="shared" si="48"/>
        <v>0</v>
      </c>
      <c r="BN125" s="228">
        <f t="shared" si="49"/>
        <v>0</v>
      </c>
      <c r="BO125" s="229">
        <f t="shared" si="60"/>
        <v>0</v>
      </c>
      <c r="BR125">
        <f t="shared" si="61"/>
        <v>0</v>
      </c>
      <c r="BS125"/>
      <c r="BT125" s="159"/>
    </row>
    <row r="126" spans="1:72" x14ac:dyDescent="0.2">
      <c r="A126" s="117">
        <v>3100</v>
      </c>
      <c r="B126" s="126" t="s">
        <v>478</v>
      </c>
      <c r="C126" s="126" t="s">
        <v>763</v>
      </c>
      <c r="D126" s="129">
        <v>-6025</v>
      </c>
      <c r="E126" s="175">
        <v>0</v>
      </c>
      <c r="F126" s="181">
        <f t="shared" si="50"/>
        <v>-6025</v>
      </c>
      <c r="G126" s="159"/>
      <c r="H126" s="181"/>
      <c r="I126" s="181">
        <f t="shared" si="62"/>
        <v>-6025</v>
      </c>
      <c r="J126" s="181">
        <f t="shared" si="63"/>
        <v>0</v>
      </c>
      <c r="L126" s="163" t="str">
        <f t="shared" si="39"/>
        <v>ok</v>
      </c>
      <c r="M126" s="137">
        <f t="shared" si="40"/>
        <v>0</v>
      </c>
      <c r="O126" s="129">
        <v>-6025</v>
      </c>
      <c r="Q126" s="129"/>
      <c r="S126" s="129"/>
      <c r="U126" s="129">
        <f t="shared" si="41"/>
        <v>-6025</v>
      </c>
      <c r="V126" s="175">
        <v>0</v>
      </c>
      <c r="W126" s="131">
        <f t="shared" si="42"/>
        <v>-6025</v>
      </c>
      <c r="X126" s="127">
        <f t="shared" si="43"/>
        <v>0</v>
      </c>
      <c r="Y126" s="186"/>
      <c r="AC126" s="227">
        <f t="shared" si="51"/>
        <v>-6025</v>
      </c>
      <c r="AD126" s="228">
        <f t="shared" si="52"/>
        <v>0</v>
      </c>
      <c r="AE126" s="229">
        <f t="shared" si="53"/>
        <v>-6025</v>
      </c>
      <c r="AG126" s="227">
        <f>SUMIF('Balances 1 WP'!$G$5:$G$295,A126,'Balances 1 WP'!$M$5:$M$295)</f>
        <v>-8030</v>
      </c>
      <c r="AH126" s="228">
        <f>SUMIF('Balances 1 WP'!$G$5:$G$295,A126,'Balances 1 WP'!$N$5:$N$295)</f>
        <v>0</v>
      </c>
      <c r="AI126" s="229">
        <f t="shared" si="54"/>
        <v>-8030</v>
      </c>
      <c r="AK126" s="227">
        <f t="shared" si="55"/>
        <v>-2005</v>
      </c>
      <c r="AL126" s="228">
        <f t="shared" si="56"/>
        <v>0</v>
      </c>
      <c r="AM126" s="229">
        <f t="shared" si="57"/>
        <v>-2005</v>
      </c>
      <c r="AN126" s="244"/>
      <c r="AO126" s="228"/>
      <c r="AP126" s="228"/>
      <c r="AQ126" s="229">
        <f t="shared" si="66"/>
        <v>0</v>
      </c>
      <c r="AR126" s="244"/>
      <c r="AT126" s="117">
        <v>3100</v>
      </c>
      <c r="AU126" s="117" t="s">
        <v>1106</v>
      </c>
      <c r="AW126" s="117" t="str">
        <f t="shared" si="44"/>
        <v>ED3100</v>
      </c>
      <c r="AX126" s="154">
        <v>1268</v>
      </c>
      <c r="AY126" s="151">
        <f t="shared" si="45"/>
        <v>-2005</v>
      </c>
      <c r="AZ126" s="151">
        <f t="shared" si="64"/>
        <v>2005</v>
      </c>
      <c r="BA126">
        <f t="shared" si="65"/>
        <v>50</v>
      </c>
      <c r="BD126" s="117" t="str">
        <f t="shared" si="46"/>
        <v>ED3100</v>
      </c>
      <c r="BE126" s="154">
        <v>1617</v>
      </c>
      <c r="BF126" s="151">
        <f t="shared" si="47"/>
        <v>0</v>
      </c>
      <c r="BG126" s="151">
        <f t="shared" si="58"/>
        <v>0</v>
      </c>
      <c r="BH126">
        <f t="shared" si="59"/>
        <v>50</v>
      </c>
      <c r="BJ126" s="181"/>
      <c r="BK126" s="181"/>
      <c r="BM126" s="227">
        <f t="shared" si="48"/>
        <v>-8030</v>
      </c>
      <c r="BN126" s="228">
        <f t="shared" si="49"/>
        <v>0</v>
      </c>
      <c r="BO126" s="229">
        <f t="shared" si="60"/>
        <v>-8030</v>
      </c>
      <c r="BR126">
        <f t="shared" si="61"/>
        <v>0</v>
      </c>
      <c r="BS126"/>
      <c r="BT126" s="159"/>
    </row>
    <row r="127" spans="1:72" x14ac:dyDescent="0.2">
      <c r="A127" s="117">
        <v>3120</v>
      </c>
      <c r="B127" s="126" t="s">
        <v>159</v>
      </c>
      <c r="C127" s="126" t="s">
        <v>764</v>
      </c>
      <c r="D127" s="129">
        <v>-8705</v>
      </c>
      <c r="E127" s="175">
        <v>0</v>
      </c>
      <c r="F127" s="181">
        <f t="shared" si="50"/>
        <v>-8705</v>
      </c>
      <c r="G127" s="159"/>
      <c r="H127" s="181"/>
      <c r="I127" s="181">
        <f t="shared" si="62"/>
        <v>-8705</v>
      </c>
      <c r="J127" s="181">
        <f t="shared" si="63"/>
        <v>0</v>
      </c>
      <c r="L127" s="163" t="str">
        <f t="shared" si="39"/>
        <v>ok</v>
      </c>
      <c r="M127" s="137">
        <f t="shared" si="40"/>
        <v>0</v>
      </c>
      <c r="O127" s="129">
        <v>-8705</v>
      </c>
      <c r="Q127" s="129"/>
      <c r="S127" s="129"/>
      <c r="U127" s="129">
        <f t="shared" si="41"/>
        <v>-8705</v>
      </c>
      <c r="V127" s="175">
        <v>0</v>
      </c>
      <c r="W127" s="131">
        <f t="shared" si="42"/>
        <v>-8705</v>
      </c>
      <c r="X127" s="127">
        <f t="shared" si="43"/>
        <v>0</v>
      </c>
      <c r="Y127" s="186"/>
      <c r="AC127" s="227">
        <f t="shared" si="51"/>
        <v>-8705</v>
      </c>
      <c r="AD127" s="228">
        <f t="shared" si="52"/>
        <v>0</v>
      </c>
      <c r="AE127" s="229">
        <f t="shared" si="53"/>
        <v>-8705</v>
      </c>
      <c r="AG127" s="227">
        <f>SUMIF('Balances 1 WP'!$G$5:$G$295,A127,'Balances 1 WP'!$M$5:$M$295)</f>
        <v>-11979</v>
      </c>
      <c r="AH127" s="228">
        <f>SUMIF('Balances 1 WP'!$G$5:$G$295,A127,'Balances 1 WP'!$N$5:$N$295)</f>
        <v>0</v>
      </c>
      <c r="AI127" s="229">
        <f t="shared" si="54"/>
        <v>-11979</v>
      </c>
      <c r="AK127" s="227">
        <f t="shared" si="55"/>
        <v>-3274</v>
      </c>
      <c r="AL127" s="228">
        <f t="shared" si="56"/>
        <v>0</v>
      </c>
      <c r="AM127" s="229">
        <f t="shared" si="57"/>
        <v>-3274</v>
      </c>
      <c r="AN127" s="244"/>
      <c r="AO127" s="228"/>
      <c r="AP127" s="228"/>
      <c r="AQ127" s="229">
        <f t="shared" si="66"/>
        <v>0</v>
      </c>
      <c r="AR127" s="244"/>
      <c r="AT127" s="117">
        <v>3120</v>
      </c>
      <c r="AU127" s="117" t="s">
        <v>981</v>
      </c>
      <c r="AW127" s="117" t="str">
        <f t="shared" si="44"/>
        <v>ED3120</v>
      </c>
      <c r="AX127" s="154">
        <v>1268</v>
      </c>
      <c r="AY127" s="151">
        <f t="shared" si="45"/>
        <v>-3274</v>
      </c>
      <c r="AZ127" s="151">
        <f t="shared" si="64"/>
        <v>3274</v>
      </c>
      <c r="BA127">
        <f t="shared" si="65"/>
        <v>50</v>
      </c>
      <c r="BD127" s="117" t="str">
        <f t="shared" si="46"/>
        <v>ED3120</v>
      </c>
      <c r="BE127" s="154">
        <v>1617</v>
      </c>
      <c r="BF127" s="151">
        <f t="shared" si="47"/>
        <v>0</v>
      </c>
      <c r="BG127" s="151">
        <f t="shared" si="58"/>
        <v>0</v>
      </c>
      <c r="BH127">
        <f t="shared" si="59"/>
        <v>50</v>
      </c>
      <c r="BJ127" s="181"/>
      <c r="BK127" s="181"/>
      <c r="BM127" s="227">
        <f t="shared" si="48"/>
        <v>-11979</v>
      </c>
      <c r="BN127" s="228">
        <f t="shared" si="49"/>
        <v>0</v>
      </c>
      <c r="BO127" s="229">
        <f t="shared" si="60"/>
        <v>-11979</v>
      </c>
      <c r="BR127">
        <f t="shared" si="61"/>
        <v>0</v>
      </c>
      <c r="BS127"/>
      <c r="BT127" s="159"/>
    </row>
    <row r="128" spans="1:72" x14ac:dyDescent="0.2">
      <c r="A128" s="117">
        <v>3122</v>
      </c>
      <c r="B128" s="126" t="s">
        <v>479</v>
      </c>
      <c r="C128" s="126" t="s">
        <v>765</v>
      </c>
      <c r="D128" s="129">
        <v>-23142</v>
      </c>
      <c r="E128" s="175">
        <v>0</v>
      </c>
      <c r="F128" s="181">
        <f t="shared" si="50"/>
        <v>-23142</v>
      </c>
      <c r="G128" s="159"/>
      <c r="H128" s="181"/>
      <c r="I128" s="181">
        <f t="shared" si="62"/>
        <v>-23142</v>
      </c>
      <c r="J128" s="181">
        <f t="shared" si="63"/>
        <v>0</v>
      </c>
      <c r="L128" s="163" t="str">
        <f t="shared" si="39"/>
        <v>ok</v>
      </c>
      <c r="M128" s="137">
        <f t="shared" si="40"/>
        <v>0</v>
      </c>
      <c r="O128" s="129">
        <v>-23142</v>
      </c>
      <c r="Q128" s="129"/>
      <c r="S128" s="129"/>
      <c r="U128" s="129">
        <f t="shared" si="41"/>
        <v>-23142</v>
      </c>
      <c r="V128" s="175">
        <v>0</v>
      </c>
      <c r="W128" s="131">
        <f t="shared" si="42"/>
        <v>-23142</v>
      </c>
      <c r="X128" s="127">
        <f t="shared" si="43"/>
        <v>0</v>
      </c>
      <c r="Y128" s="186"/>
      <c r="AC128" s="227">
        <f t="shared" si="51"/>
        <v>-23142</v>
      </c>
      <c r="AD128" s="228">
        <f t="shared" si="52"/>
        <v>0</v>
      </c>
      <c r="AE128" s="229">
        <f t="shared" si="53"/>
        <v>-23142</v>
      </c>
      <c r="AG128" s="227">
        <f>SUMIF('Balances 1 WP'!$G$5:$G$295,A128,'Balances 1 WP'!$M$5:$M$295)</f>
        <v>-15573</v>
      </c>
      <c r="AH128" s="228">
        <f>SUMIF('Balances 1 WP'!$G$5:$G$295,A128,'Balances 1 WP'!$N$5:$N$295)</f>
        <v>0</v>
      </c>
      <c r="AI128" s="229">
        <f t="shared" si="54"/>
        <v>-15573</v>
      </c>
      <c r="AK128" s="227">
        <f t="shared" si="55"/>
        <v>7569</v>
      </c>
      <c r="AL128" s="228">
        <f t="shared" si="56"/>
        <v>0</v>
      </c>
      <c r="AM128" s="229">
        <f t="shared" si="57"/>
        <v>7569</v>
      </c>
      <c r="AN128" s="244"/>
      <c r="AO128" s="228"/>
      <c r="AP128" s="228"/>
      <c r="AQ128" s="229">
        <f t="shared" si="66"/>
        <v>0</v>
      </c>
      <c r="AR128" s="244"/>
      <c r="AT128" s="117">
        <v>3122</v>
      </c>
      <c r="AU128" s="117" t="s">
        <v>1107</v>
      </c>
      <c r="AW128" s="117" t="str">
        <f t="shared" si="44"/>
        <v>ED3122</v>
      </c>
      <c r="AX128" s="154">
        <v>1268</v>
      </c>
      <c r="AY128" s="151">
        <f t="shared" si="45"/>
        <v>7569</v>
      </c>
      <c r="AZ128" s="151">
        <f t="shared" si="64"/>
        <v>7569</v>
      </c>
      <c r="BA128">
        <f t="shared" si="65"/>
        <v>40</v>
      </c>
      <c r="BD128" s="117" t="str">
        <f t="shared" si="46"/>
        <v>ED3122</v>
      </c>
      <c r="BE128" s="154">
        <v>1617</v>
      </c>
      <c r="BF128" s="151">
        <f t="shared" si="47"/>
        <v>0</v>
      </c>
      <c r="BG128" s="151">
        <f t="shared" si="58"/>
        <v>0</v>
      </c>
      <c r="BH128">
        <f t="shared" si="59"/>
        <v>50</v>
      </c>
      <c r="BJ128" s="181"/>
      <c r="BK128" s="181"/>
      <c r="BM128" s="227">
        <f t="shared" si="48"/>
        <v>-15573</v>
      </c>
      <c r="BN128" s="228">
        <f t="shared" si="49"/>
        <v>0</v>
      </c>
      <c r="BO128" s="229">
        <f t="shared" si="60"/>
        <v>-15573</v>
      </c>
      <c r="BR128">
        <f t="shared" si="61"/>
        <v>0</v>
      </c>
      <c r="BS128"/>
      <c r="BT128" s="159"/>
    </row>
    <row r="129" spans="1:72" ht="15" customHeight="1" x14ac:dyDescent="0.2">
      <c r="A129" s="117">
        <v>3123</v>
      </c>
      <c r="B129" s="126" t="s">
        <v>160</v>
      </c>
      <c r="C129" s="126" t="s">
        <v>766</v>
      </c>
      <c r="D129" s="129">
        <v>-6261</v>
      </c>
      <c r="E129" s="175">
        <v>0</v>
      </c>
      <c r="F129" s="181">
        <f t="shared" si="50"/>
        <v>-6261</v>
      </c>
      <c r="G129" s="159"/>
      <c r="H129" s="181"/>
      <c r="I129" s="181">
        <f t="shared" si="62"/>
        <v>-6261</v>
      </c>
      <c r="J129" s="181">
        <f t="shared" si="63"/>
        <v>0</v>
      </c>
      <c r="L129" s="163" t="str">
        <f t="shared" si="39"/>
        <v>ok</v>
      </c>
      <c r="M129" s="137">
        <f t="shared" si="40"/>
        <v>0</v>
      </c>
      <c r="O129" s="129">
        <v>-6261</v>
      </c>
      <c r="Q129" s="129"/>
      <c r="S129" s="129"/>
      <c r="U129" s="129">
        <f t="shared" si="41"/>
        <v>-6261</v>
      </c>
      <c r="V129" s="175">
        <v>0</v>
      </c>
      <c r="W129" s="131">
        <f t="shared" si="42"/>
        <v>-6261</v>
      </c>
      <c r="X129" s="127">
        <f t="shared" si="43"/>
        <v>0</v>
      </c>
      <c r="Y129" s="186"/>
      <c r="AC129" s="227">
        <f t="shared" si="51"/>
        <v>-6261</v>
      </c>
      <c r="AD129" s="228">
        <f t="shared" si="52"/>
        <v>0</v>
      </c>
      <c r="AE129" s="229">
        <f t="shared" si="53"/>
        <v>-6261</v>
      </c>
      <c r="AG129" s="227">
        <f>SUMIF('Balances 1 WP'!$G$5:$G$295,A129,'Balances 1 WP'!$M$5:$M$295)</f>
        <v>-7535</v>
      </c>
      <c r="AH129" s="228">
        <f>SUMIF('Balances 1 WP'!$G$5:$G$295,A129,'Balances 1 WP'!$N$5:$N$295)</f>
        <v>0</v>
      </c>
      <c r="AI129" s="229">
        <f t="shared" si="54"/>
        <v>-7535</v>
      </c>
      <c r="AK129" s="227">
        <f t="shared" si="55"/>
        <v>-1274</v>
      </c>
      <c r="AL129" s="228">
        <f t="shared" si="56"/>
        <v>0</v>
      </c>
      <c r="AM129" s="229">
        <f t="shared" si="57"/>
        <v>-1274</v>
      </c>
      <c r="AN129" s="244"/>
      <c r="AO129" s="228"/>
      <c r="AP129" s="228"/>
      <c r="AQ129" s="229">
        <f t="shared" si="66"/>
        <v>0</v>
      </c>
      <c r="AR129" s="244"/>
      <c r="AT129" s="117">
        <v>3123</v>
      </c>
      <c r="AU129" s="117" t="s">
        <v>982</v>
      </c>
      <c r="AW129" s="117" t="str">
        <f t="shared" si="44"/>
        <v>ED3123</v>
      </c>
      <c r="AX129" s="154">
        <v>1268</v>
      </c>
      <c r="AY129" s="151">
        <f t="shared" si="45"/>
        <v>-1274</v>
      </c>
      <c r="AZ129" s="151">
        <f t="shared" si="64"/>
        <v>1274</v>
      </c>
      <c r="BA129">
        <f t="shared" si="65"/>
        <v>50</v>
      </c>
      <c r="BD129" s="117" t="str">
        <f t="shared" si="46"/>
        <v>ED3123</v>
      </c>
      <c r="BE129" s="154">
        <v>1617</v>
      </c>
      <c r="BF129" s="151">
        <f t="shared" si="47"/>
        <v>0</v>
      </c>
      <c r="BG129" s="151">
        <f t="shared" si="58"/>
        <v>0</v>
      </c>
      <c r="BH129">
        <f t="shared" si="59"/>
        <v>50</v>
      </c>
      <c r="BJ129" s="181"/>
      <c r="BK129" s="181"/>
      <c r="BM129" s="227">
        <f t="shared" si="48"/>
        <v>-7535</v>
      </c>
      <c r="BN129" s="228">
        <f t="shared" si="49"/>
        <v>0</v>
      </c>
      <c r="BO129" s="229">
        <f t="shared" si="60"/>
        <v>-7535</v>
      </c>
      <c r="BR129">
        <f t="shared" si="61"/>
        <v>0</v>
      </c>
      <c r="BS129"/>
      <c r="BT129" s="159"/>
    </row>
    <row r="130" spans="1:72" x14ac:dyDescent="0.2">
      <c r="A130" s="117">
        <v>3124</v>
      </c>
      <c r="B130" s="126" t="s">
        <v>302</v>
      </c>
      <c r="C130" s="126" t="s">
        <v>767</v>
      </c>
      <c r="D130" s="129">
        <v>0</v>
      </c>
      <c r="E130" s="175">
        <v>0</v>
      </c>
      <c r="F130" s="181">
        <f t="shared" si="50"/>
        <v>0</v>
      </c>
      <c r="G130" s="159"/>
      <c r="H130" s="181"/>
      <c r="I130" s="181">
        <f t="shared" si="62"/>
        <v>0</v>
      </c>
      <c r="J130" s="181">
        <f t="shared" si="63"/>
        <v>0</v>
      </c>
      <c r="L130" s="163" t="str">
        <f t="shared" si="39"/>
        <v>ok</v>
      </c>
      <c r="M130" s="137">
        <f t="shared" si="40"/>
        <v>0</v>
      </c>
      <c r="O130" s="129">
        <v>0</v>
      </c>
      <c r="Q130" s="129"/>
      <c r="S130" s="129"/>
      <c r="U130" s="129">
        <f t="shared" si="41"/>
        <v>0</v>
      </c>
      <c r="V130" s="175">
        <v>0</v>
      </c>
      <c r="W130" s="131">
        <f t="shared" si="42"/>
        <v>0</v>
      </c>
      <c r="X130" s="127">
        <f t="shared" si="43"/>
        <v>0</v>
      </c>
      <c r="Y130" s="186" t="s">
        <v>1258</v>
      </c>
      <c r="AC130" s="227">
        <f t="shared" si="51"/>
        <v>0</v>
      </c>
      <c r="AD130" s="228">
        <f t="shared" si="52"/>
        <v>0</v>
      </c>
      <c r="AE130" s="229">
        <f t="shared" si="53"/>
        <v>0</v>
      </c>
      <c r="AG130" s="227">
        <f>SUMIF('Balances 1 WP'!$G$5:$G$295,A130,'Balances 1 WP'!$M$5:$M$295)</f>
        <v>0</v>
      </c>
      <c r="AH130" s="228">
        <f>SUMIF('Balances 1 WP'!$G$5:$G$295,A130,'Balances 1 WP'!$N$5:$N$295)</f>
        <v>0</v>
      </c>
      <c r="AI130" s="229">
        <f t="shared" si="54"/>
        <v>0</v>
      </c>
      <c r="AK130" s="227">
        <f t="shared" si="55"/>
        <v>0</v>
      </c>
      <c r="AL130" s="228">
        <f t="shared" si="56"/>
        <v>0</v>
      </c>
      <c r="AM130" s="229">
        <f t="shared" si="57"/>
        <v>0</v>
      </c>
      <c r="AN130" s="244"/>
      <c r="AO130" s="228"/>
      <c r="AP130" s="228"/>
      <c r="AQ130" s="229">
        <f t="shared" si="66"/>
        <v>0</v>
      </c>
      <c r="AR130" s="244"/>
      <c r="AT130" s="117">
        <v>3124</v>
      </c>
      <c r="AU130" s="117" t="s">
        <v>983</v>
      </c>
      <c r="AW130" s="117" t="str">
        <f t="shared" si="44"/>
        <v>ED3124</v>
      </c>
      <c r="AX130" s="154">
        <v>1268</v>
      </c>
      <c r="AY130" s="151">
        <f t="shared" si="45"/>
        <v>0</v>
      </c>
      <c r="AZ130" s="151">
        <f t="shared" si="64"/>
        <v>0</v>
      </c>
      <c r="BA130">
        <f t="shared" si="65"/>
        <v>50</v>
      </c>
      <c r="BD130" s="117" t="str">
        <f t="shared" si="46"/>
        <v>ED3124</v>
      </c>
      <c r="BE130" s="154">
        <v>1617</v>
      </c>
      <c r="BF130" s="151">
        <f t="shared" si="47"/>
        <v>0</v>
      </c>
      <c r="BG130" s="151">
        <f t="shared" si="58"/>
        <v>0</v>
      </c>
      <c r="BH130">
        <f t="shared" si="59"/>
        <v>50</v>
      </c>
      <c r="BJ130" s="181"/>
      <c r="BK130" s="181"/>
      <c r="BM130" s="227">
        <f t="shared" si="48"/>
        <v>0</v>
      </c>
      <c r="BN130" s="228">
        <f t="shared" si="49"/>
        <v>0</v>
      </c>
      <c r="BO130" s="229">
        <f t="shared" si="60"/>
        <v>0</v>
      </c>
      <c r="BR130">
        <f t="shared" si="61"/>
        <v>0</v>
      </c>
      <c r="BS130"/>
      <c r="BT130" s="159"/>
    </row>
    <row r="131" spans="1:72" x14ac:dyDescent="0.2">
      <c r="A131" s="117">
        <v>3125</v>
      </c>
      <c r="B131" s="126" t="s">
        <v>303</v>
      </c>
      <c r="C131" s="126" t="s">
        <v>103</v>
      </c>
      <c r="D131" s="129">
        <v>-5748</v>
      </c>
      <c r="E131" s="175">
        <v>0</v>
      </c>
      <c r="F131" s="181">
        <f t="shared" si="50"/>
        <v>-5748</v>
      </c>
      <c r="G131" s="159"/>
      <c r="H131" s="181"/>
      <c r="I131" s="181">
        <f t="shared" si="62"/>
        <v>-5748</v>
      </c>
      <c r="J131" s="181">
        <f t="shared" si="63"/>
        <v>0</v>
      </c>
      <c r="L131" s="163" t="str">
        <f t="shared" si="39"/>
        <v>ok</v>
      </c>
      <c r="M131" s="137">
        <f t="shared" si="40"/>
        <v>0</v>
      </c>
      <c r="O131" s="129">
        <v>-5748</v>
      </c>
      <c r="Q131" s="129"/>
      <c r="S131" s="129"/>
      <c r="U131" s="129">
        <f t="shared" si="41"/>
        <v>-5748</v>
      </c>
      <c r="V131" s="175">
        <v>0</v>
      </c>
      <c r="W131" s="131">
        <f t="shared" si="42"/>
        <v>-5748</v>
      </c>
      <c r="X131" s="127">
        <f t="shared" si="43"/>
        <v>0</v>
      </c>
      <c r="Y131" s="186"/>
      <c r="AC131" s="227">
        <f t="shared" si="51"/>
        <v>-5748</v>
      </c>
      <c r="AD131" s="228">
        <f t="shared" si="52"/>
        <v>0</v>
      </c>
      <c r="AE131" s="229">
        <f t="shared" si="53"/>
        <v>-5748</v>
      </c>
      <c r="AG131" s="227">
        <f>SUMIF('Balances 1 WP'!$G$5:$G$295,A131,'Balances 1 WP'!$M$5:$M$295)</f>
        <v>-11233</v>
      </c>
      <c r="AH131" s="228">
        <f>SUMIF('Balances 1 WP'!$G$5:$G$295,A131,'Balances 1 WP'!$N$5:$N$295)</f>
        <v>0</v>
      </c>
      <c r="AI131" s="229">
        <f t="shared" si="54"/>
        <v>-11233</v>
      </c>
      <c r="AK131" s="227">
        <f t="shared" si="55"/>
        <v>-5485</v>
      </c>
      <c r="AL131" s="228">
        <f t="shared" si="56"/>
        <v>0</v>
      </c>
      <c r="AM131" s="229">
        <f t="shared" si="57"/>
        <v>-5485</v>
      </c>
      <c r="AN131" s="244"/>
      <c r="AO131" s="228"/>
      <c r="AP131" s="228"/>
      <c r="AQ131" s="229">
        <f t="shared" si="66"/>
        <v>0</v>
      </c>
      <c r="AR131" s="244"/>
      <c r="AT131" s="117">
        <v>3125</v>
      </c>
      <c r="AU131" s="117" t="s">
        <v>984</v>
      </c>
      <c r="AW131" s="117" t="str">
        <f t="shared" si="44"/>
        <v>ED3125</v>
      </c>
      <c r="AX131" s="154">
        <v>1268</v>
      </c>
      <c r="AY131" s="151">
        <f t="shared" si="45"/>
        <v>-5485</v>
      </c>
      <c r="AZ131" s="151">
        <f t="shared" si="64"/>
        <v>5485</v>
      </c>
      <c r="BA131">
        <f t="shared" si="65"/>
        <v>50</v>
      </c>
      <c r="BD131" s="117" t="str">
        <f t="shared" si="46"/>
        <v>ED3125</v>
      </c>
      <c r="BE131" s="154">
        <v>1617</v>
      </c>
      <c r="BF131" s="151">
        <f t="shared" si="47"/>
        <v>0</v>
      </c>
      <c r="BG131" s="151">
        <f t="shared" si="58"/>
        <v>0</v>
      </c>
      <c r="BH131">
        <f t="shared" si="59"/>
        <v>50</v>
      </c>
      <c r="BJ131" s="181"/>
      <c r="BK131" s="181"/>
      <c r="BM131" s="227">
        <f t="shared" si="48"/>
        <v>-11233</v>
      </c>
      <c r="BN131" s="228">
        <f t="shared" si="49"/>
        <v>0</v>
      </c>
      <c r="BO131" s="229">
        <f t="shared" si="60"/>
        <v>-11233</v>
      </c>
      <c r="BR131">
        <f t="shared" si="61"/>
        <v>0</v>
      </c>
      <c r="BS131"/>
      <c r="BT131" s="159"/>
    </row>
    <row r="132" spans="1:72" x14ac:dyDescent="0.2">
      <c r="A132" s="117">
        <v>3127</v>
      </c>
      <c r="B132" s="126" t="s">
        <v>161</v>
      </c>
      <c r="C132" s="126" t="s">
        <v>768</v>
      </c>
      <c r="D132" s="129">
        <v>0</v>
      </c>
      <c r="E132" s="175">
        <v>0</v>
      </c>
      <c r="F132" s="181">
        <f t="shared" si="50"/>
        <v>0</v>
      </c>
      <c r="G132" s="159"/>
      <c r="H132" s="181"/>
      <c r="I132" s="181">
        <f t="shared" si="62"/>
        <v>0</v>
      </c>
      <c r="J132" s="181">
        <f t="shared" si="63"/>
        <v>0</v>
      </c>
      <c r="L132" s="163" t="str">
        <f t="shared" si="39"/>
        <v>ok</v>
      </c>
      <c r="M132" s="137">
        <f t="shared" si="40"/>
        <v>0</v>
      </c>
      <c r="O132" s="129">
        <v>0</v>
      </c>
      <c r="Q132" s="129"/>
      <c r="S132" s="129"/>
      <c r="U132" s="129">
        <f t="shared" si="41"/>
        <v>0</v>
      </c>
      <c r="V132" s="175">
        <v>0</v>
      </c>
      <c r="W132" s="131">
        <f t="shared" si="42"/>
        <v>0</v>
      </c>
      <c r="X132" s="127">
        <f t="shared" si="43"/>
        <v>0</v>
      </c>
      <c r="Y132" s="186" t="s">
        <v>1245</v>
      </c>
      <c r="AC132" s="227">
        <f t="shared" si="51"/>
        <v>0</v>
      </c>
      <c r="AD132" s="228">
        <f t="shared" si="52"/>
        <v>0</v>
      </c>
      <c r="AE132" s="229">
        <f t="shared" si="53"/>
        <v>0</v>
      </c>
      <c r="AG132" s="227">
        <f>SUMIF('Balances 1 WP'!$G$5:$G$295,A132,'Balances 1 WP'!$M$5:$M$295)</f>
        <v>0</v>
      </c>
      <c r="AH132" s="228">
        <f>SUMIF('Balances 1 WP'!$G$5:$G$295,A132,'Balances 1 WP'!$N$5:$N$295)</f>
        <v>0</v>
      </c>
      <c r="AI132" s="229">
        <f t="shared" si="54"/>
        <v>0</v>
      </c>
      <c r="AK132" s="227">
        <f t="shared" si="55"/>
        <v>0</v>
      </c>
      <c r="AL132" s="228">
        <f t="shared" si="56"/>
        <v>0</v>
      </c>
      <c r="AM132" s="229">
        <f t="shared" si="57"/>
        <v>0</v>
      </c>
      <c r="AN132" s="244"/>
      <c r="AO132" s="228"/>
      <c r="AP132" s="228"/>
      <c r="AQ132" s="229">
        <f t="shared" si="66"/>
        <v>0</v>
      </c>
      <c r="AR132" s="244"/>
      <c r="AT132" s="117">
        <v>3127</v>
      </c>
      <c r="AU132" s="117" t="s">
        <v>985</v>
      </c>
      <c r="AW132" s="117" t="str">
        <f t="shared" si="44"/>
        <v>ED3127</v>
      </c>
      <c r="AX132" s="154">
        <v>1268</v>
      </c>
      <c r="AY132" s="151">
        <f t="shared" si="45"/>
        <v>0</v>
      </c>
      <c r="AZ132" s="151">
        <f t="shared" si="64"/>
        <v>0</v>
      </c>
      <c r="BA132">
        <f t="shared" si="65"/>
        <v>50</v>
      </c>
      <c r="BD132" s="117" t="str">
        <f t="shared" si="46"/>
        <v>ED3127</v>
      </c>
      <c r="BE132" s="154">
        <v>1617</v>
      </c>
      <c r="BF132" s="151">
        <f t="shared" si="47"/>
        <v>0</v>
      </c>
      <c r="BG132" s="151">
        <f t="shared" si="58"/>
        <v>0</v>
      </c>
      <c r="BH132">
        <f t="shared" si="59"/>
        <v>50</v>
      </c>
      <c r="BJ132" s="181"/>
      <c r="BK132" s="181"/>
      <c r="BM132" s="227">
        <f t="shared" si="48"/>
        <v>0</v>
      </c>
      <c r="BN132" s="228">
        <f t="shared" si="49"/>
        <v>0</v>
      </c>
      <c r="BO132" s="229">
        <f t="shared" si="60"/>
        <v>0</v>
      </c>
      <c r="BR132">
        <f t="shared" si="61"/>
        <v>0</v>
      </c>
      <c r="BS132"/>
      <c r="BT132" s="159"/>
    </row>
    <row r="133" spans="1:72" x14ac:dyDescent="0.2">
      <c r="A133" s="117">
        <v>3128</v>
      </c>
      <c r="B133" s="126" t="s">
        <v>162</v>
      </c>
      <c r="C133" s="126" t="s">
        <v>769</v>
      </c>
      <c r="D133" s="129">
        <v>0</v>
      </c>
      <c r="E133" s="175">
        <v>0</v>
      </c>
      <c r="F133" s="181">
        <f t="shared" si="50"/>
        <v>0</v>
      </c>
      <c r="G133" s="159"/>
      <c r="H133" s="181"/>
      <c r="I133" s="181">
        <f t="shared" si="62"/>
        <v>0</v>
      </c>
      <c r="J133" s="181">
        <f t="shared" si="63"/>
        <v>0</v>
      </c>
      <c r="L133" s="163" t="str">
        <f t="shared" ref="L133:L196" si="67">IF(F133&gt;0,"Deficit","ok")</f>
        <v>ok</v>
      </c>
      <c r="M133" s="137">
        <f t="shared" ref="M133:M196" si="68">SUMIF(L133,"Deficit",F133)</f>
        <v>0</v>
      </c>
      <c r="O133" s="129">
        <v>0</v>
      </c>
      <c r="Q133" s="129"/>
      <c r="S133" s="129"/>
      <c r="U133" s="129">
        <f t="shared" ref="U133:U196" si="69">SUM(O133:T133)</f>
        <v>0</v>
      </c>
      <c r="V133" s="175">
        <v>0</v>
      </c>
      <c r="W133" s="131">
        <f t="shared" ref="W133:W196" si="70">SUM(U133:V133)</f>
        <v>0</v>
      </c>
      <c r="X133" s="127">
        <f t="shared" ref="X133:X196" si="71">SUM(F133-W133)</f>
        <v>0</v>
      </c>
      <c r="Y133" s="186" t="s">
        <v>1257</v>
      </c>
      <c r="AC133" s="227">
        <f t="shared" si="51"/>
        <v>0</v>
      </c>
      <c r="AD133" s="228">
        <f t="shared" si="52"/>
        <v>0</v>
      </c>
      <c r="AE133" s="229">
        <f t="shared" si="53"/>
        <v>0</v>
      </c>
      <c r="AG133" s="227">
        <f>SUMIF('Balances 1 WP'!$G$5:$G$295,A133,'Balances 1 WP'!$M$5:$M$295)</f>
        <v>0</v>
      </c>
      <c r="AH133" s="228">
        <f>SUMIF('Balances 1 WP'!$G$5:$G$295,A133,'Balances 1 WP'!$N$5:$N$295)</f>
        <v>0</v>
      </c>
      <c r="AI133" s="229">
        <f t="shared" si="54"/>
        <v>0</v>
      </c>
      <c r="AK133" s="227">
        <f t="shared" si="55"/>
        <v>0</v>
      </c>
      <c r="AL133" s="228">
        <f t="shared" si="56"/>
        <v>0</v>
      </c>
      <c r="AM133" s="229">
        <f t="shared" si="57"/>
        <v>0</v>
      </c>
      <c r="AN133" s="244"/>
      <c r="AO133" s="228"/>
      <c r="AP133" s="228"/>
      <c r="AQ133" s="229">
        <f t="shared" si="66"/>
        <v>0</v>
      </c>
      <c r="AR133" s="244"/>
      <c r="AT133" s="117">
        <v>3128</v>
      </c>
      <c r="AU133" s="117" t="s">
        <v>986</v>
      </c>
      <c r="AW133" s="117" t="str">
        <f t="shared" ref="AW133:AW196" si="72">B133</f>
        <v>ED3128</v>
      </c>
      <c r="AX133" s="154">
        <v>1268</v>
      </c>
      <c r="AY133" s="151">
        <f t="shared" ref="AY133:AY196" si="73">SUM(AK133)</f>
        <v>0</v>
      </c>
      <c r="AZ133" s="151">
        <f t="shared" si="64"/>
        <v>0</v>
      </c>
      <c r="BA133">
        <f t="shared" si="65"/>
        <v>50</v>
      </c>
      <c r="BD133" s="117" t="str">
        <f t="shared" ref="BD133:BD196" si="74">B133</f>
        <v>ED3128</v>
      </c>
      <c r="BE133" s="154">
        <v>1617</v>
      </c>
      <c r="BF133" s="151">
        <f t="shared" ref="BF133:BF196" si="75">SUM(AL133)</f>
        <v>0</v>
      </c>
      <c r="BG133" s="151">
        <f t="shared" si="58"/>
        <v>0</v>
      </c>
      <c r="BH133">
        <f t="shared" si="59"/>
        <v>50</v>
      </c>
      <c r="BJ133" s="181"/>
      <c r="BK133" s="181"/>
      <c r="BM133" s="227">
        <f t="shared" ref="BM133:BM196" si="76">SUM(AG133,BJ133,BK133)</f>
        <v>0</v>
      </c>
      <c r="BN133" s="228">
        <f t="shared" ref="BN133:BN196" si="77">SUM(AH133)</f>
        <v>0</v>
      </c>
      <c r="BO133" s="229">
        <f t="shared" si="60"/>
        <v>0</v>
      </c>
      <c r="BR133">
        <f t="shared" si="61"/>
        <v>0</v>
      </c>
      <c r="BS133"/>
      <c r="BT133" s="159"/>
    </row>
    <row r="134" spans="1:72" x14ac:dyDescent="0.2">
      <c r="A134" s="117">
        <v>3130</v>
      </c>
      <c r="B134" s="126" t="s">
        <v>163</v>
      </c>
      <c r="C134" s="126" t="s">
        <v>770</v>
      </c>
      <c r="D134" s="129">
        <v>0</v>
      </c>
      <c r="E134" s="175">
        <v>0</v>
      </c>
      <c r="F134" s="181">
        <f t="shared" ref="F134:F197" si="78">SUM(D134:E134)</f>
        <v>0</v>
      </c>
      <c r="G134" s="159"/>
      <c r="H134" s="181"/>
      <c r="I134" s="181">
        <f t="shared" si="62"/>
        <v>0</v>
      </c>
      <c r="J134" s="181">
        <f t="shared" si="63"/>
        <v>0</v>
      </c>
      <c r="L134" s="163" t="str">
        <f t="shared" si="67"/>
        <v>ok</v>
      </c>
      <c r="M134" s="137">
        <f t="shared" si="68"/>
        <v>0</v>
      </c>
      <c r="O134" s="129">
        <v>0</v>
      </c>
      <c r="Q134" s="129"/>
      <c r="S134" s="129"/>
      <c r="U134" s="129">
        <f t="shared" si="69"/>
        <v>0</v>
      </c>
      <c r="V134" s="175">
        <v>0</v>
      </c>
      <c r="W134" s="131">
        <f t="shared" si="70"/>
        <v>0</v>
      </c>
      <c r="X134" s="127">
        <f t="shared" si="71"/>
        <v>0</v>
      </c>
      <c r="Y134" s="186" t="s">
        <v>1245</v>
      </c>
      <c r="AC134" s="227">
        <f t="shared" ref="AC134:AC197" si="79">SUM(U134)</f>
        <v>0</v>
      </c>
      <c r="AD134" s="228">
        <f t="shared" ref="AD134:AD197" si="80">SUM(V134)</f>
        <v>0</v>
      </c>
      <c r="AE134" s="229">
        <f t="shared" ref="AE134:AE197" si="81">SUM(AC134:AD134)</f>
        <v>0</v>
      </c>
      <c r="AG134" s="227">
        <f>SUMIF('Balances 1 WP'!$G$5:$G$295,A134,'Balances 1 WP'!$M$5:$M$295)</f>
        <v>0</v>
      </c>
      <c r="AH134" s="228">
        <f>SUMIF('Balances 1 WP'!$G$5:$G$295,A134,'Balances 1 WP'!$N$5:$N$295)</f>
        <v>0</v>
      </c>
      <c r="AI134" s="229">
        <f t="shared" ref="AI134:AI197" si="82">SUM(AG134:AH134)</f>
        <v>0</v>
      </c>
      <c r="AK134" s="227">
        <f t="shared" ref="AK134:AK197" si="83">SUM(AG134-AC134)</f>
        <v>0</v>
      </c>
      <c r="AL134" s="228">
        <f t="shared" ref="AL134:AL197" si="84">SUM(AH134-AD134)</f>
        <v>0</v>
      </c>
      <c r="AM134" s="229">
        <f t="shared" ref="AM134:AM197" si="85">SUM(AK134:AL134)</f>
        <v>0</v>
      </c>
      <c r="AN134" s="244"/>
      <c r="AO134" s="228"/>
      <c r="AP134" s="228"/>
      <c r="AQ134" s="229">
        <f t="shared" si="66"/>
        <v>0</v>
      </c>
      <c r="AR134" s="244"/>
      <c r="AT134" s="117">
        <v>3130</v>
      </c>
      <c r="AU134" s="117" t="s">
        <v>1108</v>
      </c>
      <c r="AW134" s="117" t="str">
        <f t="shared" si="72"/>
        <v>ED3130</v>
      </c>
      <c r="AX134" s="154">
        <v>1268</v>
      </c>
      <c r="AY134" s="151">
        <f t="shared" si="73"/>
        <v>0</v>
      </c>
      <c r="AZ134" s="151">
        <f t="shared" si="64"/>
        <v>0</v>
      </c>
      <c r="BA134">
        <f t="shared" si="65"/>
        <v>50</v>
      </c>
      <c r="BD134" s="117" t="str">
        <f t="shared" si="74"/>
        <v>ED3130</v>
      </c>
      <c r="BE134" s="154">
        <v>1617</v>
      </c>
      <c r="BF134" s="151">
        <f t="shared" si="75"/>
        <v>0</v>
      </c>
      <c r="BG134" s="151">
        <f t="shared" ref="BG134:BG197" si="86">IF(BF134&lt;0,BF134*-1,BF134)</f>
        <v>0</v>
      </c>
      <c r="BH134">
        <f t="shared" ref="BH134:BH197" si="87">IF(BF134&gt;0,40,50)</f>
        <v>50</v>
      </c>
      <c r="BJ134" s="181"/>
      <c r="BK134" s="181"/>
      <c r="BM134" s="227">
        <f t="shared" si="76"/>
        <v>0</v>
      </c>
      <c r="BN134" s="228">
        <f t="shared" si="77"/>
        <v>0</v>
      </c>
      <c r="BO134" s="229">
        <f t="shared" ref="BO134:BO197" si="88">SUM(BM134:BN134)</f>
        <v>0</v>
      </c>
      <c r="BR134">
        <f t="shared" ref="BR134:BR197" si="89">IF(BM134&lt;1,0,"Error")</f>
        <v>0</v>
      </c>
      <c r="BS134"/>
      <c r="BT134" s="159"/>
    </row>
    <row r="135" spans="1:72" ht="15" customHeight="1" x14ac:dyDescent="0.2">
      <c r="A135" s="117">
        <v>3131</v>
      </c>
      <c r="B135" s="126" t="s">
        <v>164</v>
      </c>
      <c r="C135" s="126" t="s">
        <v>771</v>
      </c>
      <c r="D135" s="129">
        <v>0</v>
      </c>
      <c r="E135" s="175">
        <v>0</v>
      </c>
      <c r="F135" s="181">
        <f t="shared" si="78"/>
        <v>0</v>
      </c>
      <c r="G135" s="159"/>
      <c r="H135" s="181"/>
      <c r="I135" s="181">
        <f t="shared" si="62"/>
        <v>0</v>
      </c>
      <c r="J135" s="181">
        <f t="shared" si="63"/>
        <v>0</v>
      </c>
      <c r="L135" s="163" t="str">
        <f t="shared" si="67"/>
        <v>ok</v>
      </c>
      <c r="M135" s="137">
        <f t="shared" si="68"/>
        <v>0</v>
      </c>
      <c r="O135" s="129">
        <v>0</v>
      </c>
      <c r="Q135" s="129"/>
      <c r="S135" s="129"/>
      <c r="U135" s="129">
        <f t="shared" si="69"/>
        <v>0</v>
      </c>
      <c r="V135" s="175">
        <v>0</v>
      </c>
      <c r="W135" s="131">
        <f t="shared" si="70"/>
        <v>0</v>
      </c>
      <c r="X135" s="127">
        <f t="shared" si="71"/>
        <v>0</v>
      </c>
      <c r="Y135" s="186" t="s">
        <v>1257</v>
      </c>
      <c r="AC135" s="227">
        <f t="shared" si="79"/>
        <v>0</v>
      </c>
      <c r="AD135" s="228">
        <f t="shared" si="80"/>
        <v>0</v>
      </c>
      <c r="AE135" s="229">
        <f t="shared" si="81"/>
        <v>0</v>
      </c>
      <c r="AG135" s="227">
        <f>SUMIF('Balances 1 WP'!$G$5:$G$295,A135,'Balances 1 WP'!$M$5:$M$295)</f>
        <v>0</v>
      </c>
      <c r="AH135" s="228">
        <f>SUMIF('Balances 1 WP'!$G$5:$G$295,A135,'Balances 1 WP'!$N$5:$N$295)</f>
        <v>0</v>
      </c>
      <c r="AI135" s="229">
        <f t="shared" si="82"/>
        <v>0</v>
      </c>
      <c r="AK135" s="227">
        <f t="shared" si="83"/>
        <v>0</v>
      </c>
      <c r="AL135" s="228">
        <f t="shared" si="84"/>
        <v>0</v>
      </c>
      <c r="AM135" s="229">
        <f t="shared" si="85"/>
        <v>0</v>
      </c>
      <c r="AN135" s="244"/>
      <c r="AO135" s="228"/>
      <c r="AP135" s="228"/>
      <c r="AQ135" s="229">
        <f t="shared" si="66"/>
        <v>0</v>
      </c>
      <c r="AR135" s="244"/>
      <c r="AT135" s="117">
        <v>3131</v>
      </c>
      <c r="AU135" s="117" t="s">
        <v>1109</v>
      </c>
      <c r="AW135" s="117" t="str">
        <f t="shared" si="72"/>
        <v>ED3131</v>
      </c>
      <c r="AX135" s="154">
        <v>1268</v>
      </c>
      <c r="AY135" s="151">
        <f t="shared" si="73"/>
        <v>0</v>
      </c>
      <c r="AZ135" s="151">
        <f t="shared" si="64"/>
        <v>0</v>
      </c>
      <c r="BA135">
        <f t="shared" si="65"/>
        <v>50</v>
      </c>
      <c r="BD135" s="117" t="str">
        <f t="shared" si="74"/>
        <v>ED3131</v>
      </c>
      <c r="BE135" s="154">
        <v>1617</v>
      </c>
      <c r="BF135" s="151">
        <f t="shared" si="75"/>
        <v>0</v>
      </c>
      <c r="BG135" s="151">
        <f t="shared" si="86"/>
        <v>0</v>
      </c>
      <c r="BH135">
        <f t="shared" si="87"/>
        <v>50</v>
      </c>
      <c r="BJ135" s="181"/>
      <c r="BK135" s="181"/>
      <c r="BM135" s="227">
        <f t="shared" si="76"/>
        <v>0</v>
      </c>
      <c r="BN135" s="228">
        <f t="shared" si="77"/>
        <v>0</v>
      </c>
      <c r="BO135" s="229">
        <f t="shared" si="88"/>
        <v>0</v>
      </c>
      <c r="BR135">
        <f t="shared" si="89"/>
        <v>0</v>
      </c>
      <c r="BS135"/>
      <c r="BT135" s="159"/>
    </row>
    <row r="136" spans="1:72" x14ac:dyDescent="0.2">
      <c r="A136" s="117">
        <v>3141</v>
      </c>
      <c r="B136" s="126" t="s">
        <v>527</v>
      </c>
      <c r="C136" s="126" t="s">
        <v>772</v>
      </c>
      <c r="D136" s="129">
        <v>0</v>
      </c>
      <c r="E136" s="175">
        <v>0</v>
      </c>
      <c r="F136" s="181">
        <f t="shared" si="78"/>
        <v>0</v>
      </c>
      <c r="G136" s="159"/>
      <c r="H136" s="181"/>
      <c r="I136" s="181">
        <f t="shared" si="62"/>
        <v>0</v>
      </c>
      <c r="J136" s="181">
        <f t="shared" si="63"/>
        <v>0</v>
      </c>
      <c r="L136" s="163" t="str">
        <f t="shared" si="67"/>
        <v>ok</v>
      </c>
      <c r="M136" s="137">
        <f t="shared" si="68"/>
        <v>0</v>
      </c>
      <c r="O136" s="129">
        <v>0</v>
      </c>
      <c r="Q136" s="129"/>
      <c r="S136" s="129"/>
      <c r="U136" s="129">
        <f t="shared" si="69"/>
        <v>0</v>
      </c>
      <c r="V136" s="175">
        <v>0</v>
      </c>
      <c r="W136" s="131">
        <f t="shared" si="70"/>
        <v>0</v>
      </c>
      <c r="X136" s="127">
        <f t="shared" si="71"/>
        <v>0</v>
      </c>
      <c r="Y136" s="186"/>
      <c r="AC136" s="227">
        <f t="shared" si="79"/>
        <v>0</v>
      </c>
      <c r="AD136" s="228">
        <f t="shared" si="80"/>
        <v>0</v>
      </c>
      <c r="AE136" s="229">
        <f t="shared" si="81"/>
        <v>0</v>
      </c>
      <c r="AG136" s="227">
        <f>SUMIF('Balances 1 WP'!$G$5:$G$295,A136,'Balances 1 WP'!$M$5:$M$295)</f>
        <v>0</v>
      </c>
      <c r="AH136" s="228">
        <f>SUMIF('Balances 1 WP'!$G$5:$G$295,A136,'Balances 1 WP'!$N$5:$N$295)</f>
        <v>0</v>
      </c>
      <c r="AI136" s="229">
        <f t="shared" si="82"/>
        <v>0</v>
      </c>
      <c r="AK136" s="227">
        <f t="shared" si="83"/>
        <v>0</v>
      </c>
      <c r="AL136" s="228">
        <f t="shared" si="84"/>
        <v>0</v>
      </c>
      <c r="AM136" s="229">
        <f t="shared" si="85"/>
        <v>0</v>
      </c>
      <c r="AN136" s="244"/>
      <c r="AO136" s="228"/>
      <c r="AP136" s="228"/>
      <c r="AQ136" s="229">
        <f t="shared" si="66"/>
        <v>0</v>
      </c>
      <c r="AR136" s="244"/>
      <c r="AT136" s="117">
        <v>3141</v>
      </c>
      <c r="AU136" s="117" t="s">
        <v>987</v>
      </c>
      <c r="AW136" s="117" t="str">
        <f t="shared" si="72"/>
        <v>ED3141</v>
      </c>
      <c r="AX136" s="154">
        <v>1268</v>
      </c>
      <c r="AY136" s="151">
        <f t="shared" si="73"/>
        <v>0</v>
      </c>
      <c r="AZ136" s="151">
        <f t="shared" si="64"/>
        <v>0</v>
      </c>
      <c r="BA136">
        <f t="shared" si="65"/>
        <v>50</v>
      </c>
      <c r="BD136" s="117" t="str">
        <f t="shared" si="74"/>
        <v>ED3141</v>
      </c>
      <c r="BE136" s="154">
        <v>1617</v>
      </c>
      <c r="BF136" s="151">
        <f t="shared" si="75"/>
        <v>0</v>
      </c>
      <c r="BG136" s="151">
        <f t="shared" si="86"/>
        <v>0</v>
      </c>
      <c r="BH136">
        <f t="shared" si="87"/>
        <v>50</v>
      </c>
      <c r="BJ136" s="181"/>
      <c r="BK136" s="181"/>
      <c r="BM136" s="227">
        <f t="shared" si="76"/>
        <v>0</v>
      </c>
      <c r="BN136" s="228">
        <f t="shared" si="77"/>
        <v>0</v>
      </c>
      <c r="BO136" s="229">
        <f t="shared" si="88"/>
        <v>0</v>
      </c>
      <c r="BR136">
        <f t="shared" si="89"/>
        <v>0</v>
      </c>
      <c r="BS136"/>
      <c r="BT136" s="159"/>
    </row>
    <row r="137" spans="1:72" ht="15" customHeight="1" x14ac:dyDescent="0.2">
      <c r="A137" s="117">
        <v>3142</v>
      </c>
      <c r="B137" s="126" t="s">
        <v>480</v>
      </c>
      <c r="C137" s="126" t="s">
        <v>773</v>
      </c>
      <c r="D137" s="129">
        <v>-5620</v>
      </c>
      <c r="E137" s="175">
        <v>0</v>
      </c>
      <c r="F137" s="181">
        <f t="shared" si="78"/>
        <v>-5620</v>
      </c>
      <c r="G137" s="159"/>
      <c r="H137" s="181"/>
      <c r="I137" s="181">
        <f t="shared" si="62"/>
        <v>-5620</v>
      </c>
      <c r="J137" s="181">
        <f t="shared" si="63"/>
        <v>0</v>
      </c>
      <c r="L137" s="163" t="str">
        <f t="shared" si="67"/>
        <v>ok</v>
      </c>
      <c r="M137" s="137">
        <f t="shared" si="68"/>
        <v>0</v>
      </c>
      <c r="O137" s="129">
        <v>-5620</v>
      </c>
      <c r="Q137" s="129"/>
      <c r="S137" s="129"/>
      <c r="U137" s="129">
        <f t="shared" si="69"/>
        <v>-5620</v>
      </c>
      <c r="V137" s="175">
        <v>0</v>
      </c>
      <c r="W137" s="131">
        <f t="shared" si="70"/>
        <v>-5620</v>
      </c>
      <c r="X137" s="127">
        <f t="shared" si="71"/>
        <v>0</v>
      </c>
      <c r="Y137" s="186"/>
      <c r="AC137" s="227">
        <f t="shared" si="79"/>
        <v>-5620</v>
      </c>
      <c r="AD137" s="228">
        <f t="shared" si="80"/>
        <v>0</v>
      </c>
      <c r="AE137" s="229">
        <f t="shared" si="81"/>
        <v>-5620</v>
      </c>
      <c r="AG137" s="227">
        <f>SUMIF('Balances 1 WP'!$G$5:$G$295,A137,'Balances 1 WP'!$M$5:$M$295)</f>
        <v>-10869</v>
      </c>
      <c r="AH137" s="228">
        <f>SUMIF('Balances 1 WP'!$G$5:$G$295,A137,'Balances 1 WP'!$N$5:$N$295)</f>
        <v>0</v>
      </c>
      <c r="AI137" s="229">
        <f t="shared" si="82"/>
        <v>-10869</v>
      </c>
      <c r="AK137" s="227">
        <f t="shared" si="83"/>
        <v>-5249</v>
      </c>
      <c r="AL137" s="228">
        <f t="shared" si="84"/>
        <v>0</v>
      </c>
      <c r="AM137" s="229">
        <f t="shared" si="85"/>
        <v>-5249</v>
      </c>
      <c r="AN137" s="244"/>
      <c r="AO137" s="228"/>
      <c r="AP137" s="228"/>
      <c r="AQ137" s="229">
        <f t="shared" si="66"/>
        <v>0</v>
      </c>
      <c r="AR137" s="244"/>
      <c r="AT137" s="117">
        <v>3142</v>
      </c>
      <c r="AU137" s="117" t="s">
        <v>988</v>
      </c>
      <c r="AW137" s="117" t="str">
        <f t="shared" si="72"/>
        <v>ED3142</v>
      </c>
      <c r="AX137" s="154">
        <v>1268</v>
      </c>
      <c r="AY137" s="151">
        <f t="shared" si="73"/>
        <v>-5249</v>
      </c>
      <c r="AZ137" s="151">
        <f t="shared" si="64"/>
        <v>5249</v>
      </c>
      <c r="BA137">
        <f t="shared" si="65"/>
        <v>50</v>
      </c>
      <c r="BD137" s="117" t="str">
        <f t="shared" si="74"/>
        <v>ED3142</v>
      </c>
      <c r="BE137" s="154">
        <v>1617</v>
      </c>
      <c r="BF137" s="151">
        <f t="shared" si="75"/>
        <v>0</v>
      </c>
      <c r="BG137" s="151">
        <f t="shared" si="86"/>
        <v>0</v>
      </c>
      <c r="BH137">
        <f t="shared" si="87"/>
        <v>50</v>
      </c>
      <c r="BJ137" s="181"/>
      <c r="BK137" s="181"/>
      <c r="BM137" s="227">
        <f t="shared" si="76"/>
        <v>-10869</v>
      </c>
      <c r="BN137" s="228">
        <f t="shared" si="77"/>
        <v>0</v>
      </c>
      <c r="BO137" s="229">
        <f t="shared" si="88"/>
        <v>-10869</v>
      </c>
      <c r="BR137">
        <f t="shared" si="89"/>
        <v>0</v>
      </c>
      <c r="BS137"/>
      <c r="BT137" s="159"/>
    </row>
    <row r="138" spans="1:72" x14ac:dyDescent="0.2">
      <c r="A138" s="117">
        <v>3144</v>
      </c>
      <c r="B138" s="126" t="s">
        <v>481</v>
      </c>
      <c r="C138" s="126" t="s">
        <v>774</v>
      </c>
      <c r="D138" s="129">
        <v>0</v>
      </c>
      <c r="E138" s="175">
        <v>0</v>
      </c>
      <c r="F138" s="181">
        <f t="shared" si="78"/>
        <v>0</v>
      </c>
      <c r="G138" s="159"/>
      <c r="H138" s="181"/>
      <c r="I138" s="181">
        <f t="shared" si="62"/>
        <v>0</v>
      </c>
      <c r="J138" s="181">
        <f t="shared" si="63"/>
        <v>0</v>
      </c>
      <c r="L138" s="163" t="str">
        <f t="shared" si="67"/>
        <v>ok</v>
      </c>
      <c r="M138" s="137">
        <f t="shared" si="68"/>
        <v>0</v>
      </c>
      <c r="O138" s="129">
        <v>0</v>
      </c>
      <c r="Q138" s="129"/>
      <c r="S138" s="129"/>
      <c r="U138" s="129">
        <f t="shared" si="69"/>
        <v>0</v>
      </c>
      <c r="V138" s="175">
        <v>0</v>
      </c>
      <c r="W138" s="131">
        <f t="shared" si="70"/>
        <v>0</v>
      </c>
      <c r="X138" s="127">
        <f t="shared" si="71"/>
        <v>0</v>
      </c>
      <c r="Y138" s="186" t="s">
        <v>1258</v>
      </c>
      <c r="AC138" s="227">
        <f t="shared" si="79"/>
        <v>0</v>
      </c>
      <c r="AD138" s="228">
        <f t="shared" si="80"/>
        <v>0</v>
      </c>
      <c r="AE138" s="229">
        <f t="shared" si="81"/>
        <v>0</v>
      </c>
      <c r="AG138" s="227">
        <f>SUMIF('Balances 1 WP'!$G$5:$G$295,A138,'Balances 1 WP'!$M$5:$M$295)</f>
        <v>0</v>
      </c>
      <c r="AH138" s="228">
        <f>SUMIF('Balances 1 WP'!$G$5:$G$295,A138,'Balances 1 WP'!$N$5:$N$295)</f>
        <v>0</v>
      </c>
      <c r="AI138" s="229">
        <f t="shared" si="82"/>
        <v>0</v>
      </c>
      <c r="AK138" s="227">
        <f t="shared" si="83"/>
        <v>0</v>
      </c>
      <c r="AL138" s="228">
        <f t="shared" si="84"/>
        <v>0</v>
      </c>
      <c r="AM138" s="229">
        <f t="shared" si="85"/>
        <v>0</v>
      </c>
      <c r="AN138" s="244"/>
      <c r="AO138" s="228"/>
      <c r="AP138" s="228"/>
      <c r="AQ138" s="229">
        <f t="shared" si="66"/>
        <v>0</v>
      </c>
      <c r="AR138" s="244"/>
      <c r="AT138" s="117">
        <v>3144</v>
      </c>
      <c r="AU138" s="117" t="s">
        <v>989</v>
      </c>
      <c r="AW138" s="117" t="str">
        <f t="shared" si="72"/>
        <v>ED3144</v>
      </c>
      <c r="AX138" s="154">
        <v>1268</v>
      </c>
      <c r="AY138" s="151">
        <f t="shared" si="73"/>
        <v>0</v>
      </c>
      <c r="AZ138" s="151">
        <f t="shared" si="64"/>
        <v>0</v>
      </c>
      <c r="BA138">
        <f t="shared" si="65"/>
        <v>50</v>
      </c>
      <c r="BD138" s="117" t="str">
        <f t="shared" si="74"/>
        <v>ED3144</v>
      </c>
      <c r="BE138" s="154">
        <v>1617</v>
      </c>
      <c r="BF138" s="151">
        <f t="shared" si="75"/>
        <v>0</v>
      </c>
      <c r="BG138" s="151">
        <f t="shared" si="86"/>
        <v>0</v>
      </c>
      <c r="BH138">
        <f t="shared" si="87"/>
        <v>50</v>
      </c>
      <c r="BJ138" s="181"/>
      <c r="BK138" s="181"/>
      <c r="BM138" s="227">
        <f t="shared" si="76"/>
        <v>0</v>
      </c>
      <c r="BN138" s="228">
        <f t="shared" si="77"/>
        <v>0</v>
      </c>
      <c r="BO138" s="229">
        <f t="shared" si="88"/>
        <v>0</v>
      </c>
      <c r="BR138">
        <f t="shared" si="89"/>
        <v>0</v>
      </c>
      <c r="BS138"/>
      <c r="BT138" s="159"/>
    </row>
    <row r="139" spans="1:72" x14ac:dyDescent="0.2">
      <c r="A139" s="117">
        <v>3145</v>
      </c>
      <c r="B139" s="126" t="s">
        <v>165</v>
      </c>
      <c r="C139" s="126" t="s">
        <v>775</v>
      </c>
      <c r="D139" s="129">
        <v>-7427</v>
      </c>
      <c r="E139" s="175">
        <v>0</v>
      </c>
      <c r="F139" s="181">
        <f t="shared" si="78"/>
        <v>-7427</v>
      </c>
      <c r="G139" s="159"/>
      <c r="H139" s="181"/>
      <c r="I139" s="181">
        <f t="shared" si="62"/>
        <v>-7427</v>
      </c>
      <c r="J139" s="181">
        <f t="shared" si="63"/>
        <v>0</v>
      </c>
      <c r="L139" s="163" t="str">
        <f t="shared" si="67"/>
        <v>ok</v>
      </c>
      <c r="M139" s="137">
        <f t="shared" si="68"/>
        <v>0</v>
      </c>
      <c r="O139" s="129">
        <v>-7427</v>
      </c>
      <c r="Q139" s="129"/>
      <c r="S139" s="129"/>
      <c r="U139" s="129">
        <f t="shared" si="69"/>
        <v>-7427</v>
      </c>
      <c r="V139" s="175">
        <v>0</v>
      </c>
      <c r="W139" s="131">
        <f t="shared" si="70"/>
        <v>-7427</v>
      </c>
      <c r="X139" s="127">
        <f t="shared" si="71"/>
        <v>0</v>
      </c>
      <c r="Y139" s="186"/>
      <c r="AC139" s="227">
        <f t="shared" si="79"/>
        <v>-7427</v>
      </c>
      <c r="AD139" s="228">
        <f t="shared" si="80"/>
        <v>0</v>
      </c>
      <c r="AE139" s="229">
        <f t="shared" si="81"/>
        <v>-7427</v>
      </c>
      <c r="AG139" s="227">
        <f>SUMIF('Balances 1 WP'!$G$5:$G$295,A139,'Balances 1 WP'!$M$5:$M$295)</f>
        <v>1</v>
      </c>
      <c r="AH139" s="228">
        <f>SUMIF('Balances 1 WP'!$G$5:$G$295,A139,'Balances 1 WP'!$N$5:$N$295)</f>
        <v>0</v>
      </c>
      <c r="AI139" s="229">
        <f t="shared" si="82"/>
        <v>1</v>
      </c>
      <c r="AK139" s="227">
        <f t="shared" si="83"/>
        <v>7428</v>
      </c>
      <c r="AL139" s="228">
        <f t="shared" si="84"/>
        <v>0</v>
      </c>
      <c r="AM139" s="229">
        <f t="shared" si="85"/>
        <v>7428</v>
      </c>
      <c r="AN139" s="244"/>
      <c r="AO139" s="228"/>
      <c r="AP139" s="228"/>
      <c r="AQ139" s="229">
        <f t="shared" si="66"/>
        <v>0</v>
      </c>
      <c r="AR139" s="244"/>
      <c r="AT139" s="117">
        <v>3145</v>
      </c>
      <c r="AU139" s="117" t="s">
        <v>990</v>
      </c>
      <c r="AW139" s="117" t="str">
        <f t="shared" si="72"/>
        <v>ED3145</v>
      </c>
      <c r="AX139" s="154">
        <v>1268</v>
      </c>
      <c r="AY139" s="151">
        <f t="shared" si="73"/>
        <v>7428</v>
      </c>
      <c r="AZ139" s="151">
        <f t="shared" si="64"/>
        <v>7428</v>
      </c>
      <c r="BA139">
        <f t="shared" si="65"/>
        <v>40</v>
      </c>
      <c r="BD139" s="117" t="str">
        <f t="shared" si="74"/>
        <v>ED3145</v>
      </c>
      <c r="BE139" s="154">
        <v>1617</v>
      </c>
      <c r="BF139" s="151">
        <f t="shared" si="75"/>
        <v>0</v>
      </c>
      <c r="BG139" s="151">
        <f t="shared" si="86"/>
        <v>0</v>
      </c>
      <c r="BH139">
        <f t="shared" si="87"/>
        <v>50</v>
      </c>
      <c r="BJ139" s="181"/>
      <c r="BK139" s="181"/>
      <c r="BM139" s="227">
        <f t="shared" si="76"/>
        <v>1</v>
      </c>
      <c r="BN139" s="228">
        <f t="shared" si="77"/>
        <v>0</v>
      </c>
      <c r="BO139" s="229">
        <f t="shared" si="88"/>
        <v>1</v>
      </c>
      <c r="BR139" t="str">
        <f t="shared" si="89"/>
        <v>Error</v>
      </c>
      <c r="BS139"/>
      <c r="BT139" s="159"/>
    </row>
    <row r="140" spans="1:72" x14ac:dyDescent="0.2">
      <c r="A140" s="117">
        <v>3146</v>
      </c>
      <c r="B140" s="126" t="s">
        <v>166</v>
      </c>
      <c r="C140" s="126" t="s">
        <v>776</v>
      </c>
      <c r="D140" s="129">
        <v>-12393</v>
      </c>
      <c r="E140" s="175">
        <v>0</v>
      </c>
      <c r="F140" s="181">
        <f t="shared" si="78"/>
        <v>-12393</v>
      </c>
      <c r="G140" s="159"/>
      <c r="H140" s="181"/>
      <c r="I140" s="181">
        <f t="shared" si="62"/>
        <v>-12393</v>
      </c>
      <c r="J140" s="181">
        <f t="shared" si="63"/>
        <v>0</v>
      </c>
      <c r="L140" s="163" t="str">
        <f t="shared" si="67"/>
        <v>ok</v>
      </c>
      <c r="M140" s="137">
        <f t="shared" si="68"/>
        <v>0</v>
      </c>
      <c r="O140" s="129">
        <v>-12393</v>
      </c>
      <c r="Q140" s="129"/>
      <c r="S140" s="129"/>
      <c r="U140" s="129">
        <f t="shared" si="69"/>
        <v>-12393</v>
      </c>
      <c r="V140" s="175">
        <v>0</v>
      </c>
      <c r="W140" s="131">
        <f t="shared" si="70"/>
        <v>-12393</v>
      </c>
      <c r="X140" s="127">
        <f t="shared" si="71"/>
        <v>0</v>
      </c>
      <c r="Y140" s="186"/>
      <c r="AC140" s="227">
        <f t="shared" si="79"/>
        <v>-12393</v>
      </c>
      <c r="AD140" s="228">
        <f t="shared" si="80"/>
        <v>0</v>
      </c>
      <c r="AE140" s="229">
        <f t="shared" si="81"/>
        <v>-12393</v>
      </c>
      <c r="AG140" s="227">
        <f>SUMIF('Balances 1 WP'!$G$5:$G$295,A140,'Balances 1 WP'!$M$5:$M$295)</f>
        <v>-13604</v>
      </c>
      <c r="AH140" s="343">
        <v>0</v>
      </c>
      <c r="AI140" s="229">
        <f t="shared" si="82"/>
        <v>-13604</v>
      </c>
      <c r="AK140" s="227">
        <f t="shared" si="83"/>
        <v>-1211</v>
      </c>
      <c r="AL140" s="228">
        <f t="shared" si="84"/>
        <v>0</v>
      </c>
      <c r="AM140" s="229">
        <f t="shared" si="85"/>
        <v>-1211</v>
      </c>
      <c r="AN140" s="244"/>
      <c r="AO140" s="228"/>
      <c r="AP140" s="228"/>
      <c r="AQ140" s="229">
        <f t="shared" si="66"/>
        <v>0</v>
      </c>
      <c r="AR140" s="244"/>
      <c r="AT140" s="117">
        <v>3146</v>
      </c>
      <c r="AU140" s="117" t="s">
        <v>991</v>
      </c>
      <c r="AW140" s="117" t="str">
        <f t="shared" si="72"/>
        <v>ED3146</v>
      </c>
      <c r="AX140" s="154">
        <v>1268</v>
      </c>
      <c r="AY140" s="151">
        <f t="shared" si="73"/>
        <v>-1211</v>
      </c>
      <c r="AZ140" s="151">
        <f t="shared" si="64"/>
        <v>1211</v>
      </c>
      <c r="BA140">
        <f t="shared" si="65"/>
        <v>50</v>
      </c>
      <c r="BD140" s="117" t="str">
        <f t="shared" si="74"/>
        <v>ED3146</v>
      </c>
      <c r="BE140" s="154">
        <v>1617</v>
      </c>
      <c r="BF140" s="151">
        <f t="shared" si="75"/>
        <v>0</v>
      </c>
      <c r="BG140" s="151">
        <f t="shared" si="86"/>
        <v>0</v>
      </c>
      <c r="BH140">
        <f t="shared" si="87"/>
        <v>50</v>
      </c>
      <c r="BJ140" s="181"/>
      <c r="BK140" s="181"/>
      <c r="BM140" s="227">
        <f t="shared" si="76"/>
        <v>-13604</v>
      </c>
      <c r="BN140" s="228">
        <f t="shared" si="77"/>
        <v>0</v>
      </c>
      <c r="BO140" s="229">
        <f t="shared" si="88"/>
        <v>-13604</v>
      </c>
      <c r="BR140">
        <f t="shared" si="89"/>
        <v>0</v>
      </c>
      <c r="BS140"/>
      <c r="BT140" s="159"/>
    </row>
    <row r="141" spans="1:72" x14ac:dyDescent="0.2">
      <c r="A141" s="117">
        <v>3147</v>
      </c>
      <c r="B141" s="126" t="s">
        <v>304</v>
      </c>
      <c r="C141" s="126" t="s">
        <v>777</v>
      </c>
      <c r="D141" s="129">
        <v>0</v>
      </c>
      <c r="E141" s="175">
        <v>0</v>
      </c>
      <c r="F141" s="181">
        <f t="shared" si="78"/>
        <v>0</v>
      </c>
      <c r="G141" s="159"/>
      <c r="H141" s="181"/>
      <c r="I141" s="181">
        <f t="shared" si="62"/>
        <v>0</v>
      </c>
      <c r="J141" s="181">
        <f t="shared" si="63"/>
        <v>0</v>
      </c>
      <c r="L141" s="163" t="str">
        <f t="shared" si="67"/>
        <v>ok</v>
      </c>
      <c r="M141" s="137">
        <f t="shared" si="68"/>
        <v>0</v>
      </c>
      <c r="O141" s="129">
        <v>0</v>
      </c>
      <c r="Q141" s="129"/>
      <c r="S141" s="129"/>
      <c r="U141" s="129">
        <f t="shared" si="69"/>
        <v>0</v>
      </c>
      <c r="V141" s="175">
        <v>0</v>
      </c>
      <c r="W141" s="131">
        <f t="shared" si="70"/>
        <v>0</v>
      </c>
      <c r="X141" s="127">
        <f t="shared" si="71"/>
        <v>0</v>
      </c>
      <c r="Y141" s="186" t="s">
        <v>1245</v>
      </c>
      <c r="AC141" s="227">
        <f t="shared" si="79"/>
        <v>0</v>
      </c>
      <c r="AD141" s="228">
        <f t="shared" si="80"/>
        <v>0</v>
      </c>
      <c r="AE141" s="229">
        <f t="shared" si="81"/>
        <v>0</v>
      </c>
      <c r="AG141" s="227">
        <f>SUMIF('Balances 1 WP'!$G$5:$G$295,A141,'Balances 1 WP'!$M$5:$M$295)</f>
        <v>0</v>
      </c>
      <c r="AH141" s="228">
        <f>SUMIF('Balances 1 WP'!$G$5:$G$295,A141,'Balances 1 WP'!$N$5:$N$295)</f>
        <v>0</v>
      </c>
      <c r="AI141" s="229">
        <f t="shared" si="82"/>
        <v>0</v>
      </c>
      <c r="AK141" s="227">
        <f t="shared" si="83"/>
        <v>0</v>
      </c>
      <c r="AL141" s="228">
        <f t="shared" si="84"/>
        <v>0</v>
      </c>
      <c r="AM141" s="229">
        <f t="shared" si="85"/>
        <v>0</v>
      </c>
      <c r="AN141" s="244"/>
      <c r="AO141" s="228"/>
      <c r="AP141" s="228"/>
      <c r="AQ141" s="229">
        <f t="shared" si="66"/>
        <v>0</v>
      </c>
      <c r="AR141" s="244"/>
      <c r="AT141" s="117">
        <v>3147</v>
      </c>
      <c r="AU141" s="117" t="s">
        <v>878</v>
      </c>
      <c r="AW141" s="117" t="str">
        <f t="shared" si="72"/>
        <v>ED3147</v>
      </c>
      <c r="AX141" s="154">
        <v>1268</v>
      </c>
      <c r="AY141" s="151">
        <f t="shared" si="73"/>
        <v>0</v>
      </c>
      <c r="AZ141" s="151">
        <f t="shared" si="64"/>
        <v>0</v>
      </c>
      <c r="BA141">
        <f t="shared" si="65"/>
        <v>50</v>
      </c>
      <c r="BD141" s="117" t="str">
        <f t="shared" si="74"/>
        <v>ED3147</v>
      </c>
      <c r="BE141" s="154">
        <v>1617</v>
      </c>
      <c r="BF141" s="151">
        <f t="shared" si="75"/>
        <v>0</v>
      </c>
      <c r="BG141" s="151">
        <f t="shared" si="86"/>
        <v>0</v>
      </c>
      <c r="BH141">
        <f t="shared" si="87"/>
        <v>50</v>
      </c>
      <c r="BJ141" s="181"/>
      <c r="BK141" s="181"/>
      <c r="BM141" s="227">
        <f t="shared" si="76"/>
        <v>0</v>
      </c>
      <c r="BN141" s="228">
        <f t="shared" si="77"/>
        <v>0</v>
      </c>
      <c r="BO141" s="229">
        <f t="shared" si="88"/>
        <v>0</v>
      </c>
      <c r="BR141">
        <f t="shared" si="89"/>
        <v>0</v>
      </c>
      <c r="BS141"/>
      <c r="BT141" s="159"/>
    </row>
    <row r="142" spans="1:72" x14ac:dyDescent="0.2">
      <c r="A142" s="117">
        <v>3161</v>
      </c>
      <c r="B142" s="126" t="s">
        <v>167</v>
      </c>
      <c r="C142" s="126" t="s">
        <v>778</v>
      </c>
      <c r="D142" s="129">
        <v>0</v>
      </c>
      <c r="E142" s="175">
        <v>0</v>
      </c>
      <c r="F142" s="181">
        <f t="shared" si="78"/>
        <v>0</v>
      </c>
      <c r="G142" s="159"/>
      <c r="H142" s="181"/>
      <c r="I142" s="181">
        <f t="shared" si="62"/>
        <v>0</v>
      </c>
      <c r="J142" s="181">
        <f t="shared" si="63"/>
        <v>0</v>
      </c>
      <c r="L142" s="163" t="str">
        <f t="shared" si="67"/>
        <v>ok</v>
      </c>
      <c r="M142" s="137">
        <f t="shared" si="68"/>
        <v>0</v>
      </c>
      <c r="O142" s="129">
        <v>0</v>
      </c>
      <c r="Q142" s="129"/>
      <c r="S142" s="129"/>
      <c r="U142" s="129">
        <f t="shared" si="69"/>
        <v>0</v>
      </c>
      <c r="V142" s="175">
        <v>0</v>
      </c>
      <c r="W142" s="131">
        <f t="shared" si="70"/>
        <v>0</v>
      </c>
      <c r="X142" s="127">
        <f t="shared" si="71"/>
        <v>0</v>
      </c>
      <c r="Y142" s="186" t="s">
        <v>1268</v>
      </c>
      <c r="AC142" s="227">
        <f t="shared" si="79"/>
        <v>0</v>
      </c>
      <c r="AD142" s="228">
        <f t="shared" si="80"/>
        <v>0</v>
      </c>
      <c r="AE142" s="229">
        <f t="shared" si="81"/>
        <v>0</v>
      </c>
      <c r="AG142" s="227">
        <f>SUMIF('Balances 1 WP'!$G$5:$G$295,A142,'Balances 1 WP'!$M$5:$M$295)</f>
        <v>0</v>
      </c>
      <c r="AH142" s="228">
        <f>SUMIF('Balances 1 WP'!$G$5:$G$295,A142,'Balances 1 WP'!$N$5:$N$295)</f>
        <v>0</v>
      </c>
      <c r="AI142" s="229">
        <f t="shared" si="82"/>
        <v>0</v>
      </c>
      <c r="AK142" s="227">
        <f t="shared" si="83"/>
        <v>0</v>
      </c>
      <c r="AL142" s="228">
        <f t="shared" si="84"/>
        <v>0</v>
      </c>
      <c r="AM142" s="229">
        <f t="shared" si="85"/>
        <v>0</v>
      </c>
      <c r="AN142" s="244"/>
      <c r="AO142" s="228"/>
      <c r="AP142" s="228"/>
      <c r="AQ142" s="229">
        <f t="shared" si="66"/>
        <v>0</v>
      </c>
      <c r="AR142" s="244"/>
      <c r="AT142" s="117">
        <v>3161</v>
      </c>
      <c r="AU142" s="117" t="s">
        <v>992</v>
      </c>
      <c r="AW142" s="117" t="str">
        <f t="shared" si="72"/>
        <v>ED3161</v>
      </c>
      <c r="AX142" s="154">
        <v>1268</v>
      </c>
      <c r="AY142" s="151">
        <f t="shared" si="73"/>
        <v>0</v>
      </c>
      <c r="AZ142" s="151">
        <f t="shared" si="64"/>
        <v>0</v>
      </c>
      <c r="BA142">
        <f t="shared" si="65"/>
        <v>50</v>
      </c>
      <c r="BD142" s="117" t="str">
        <f t="shared" si="74"/>
        <v>ED3161</v>
      </c>
      <c r="BE142" s="154">
        <v>1617</v>
      </c>
      <c r="BF142" s="151">
        <f t="shared" si="75"/>
        <v>0</v>
      </c>
      <c r="BG142" s="151">
        <f t="shared" si="86"/>
        <v>0</v>
      </c>
      <c r="BH142">
        <f t="shared" si="87"/>
        <v>50</v>
      </c>
      <c r="BJ142" s="181"/>
      <c r="BK142" s="181"/>
      <c r="BM142" s="227">
        <f t="shared" si="76"/>
        <v>0</v>
      </c>
      <c r="BN142" s="228">
        <f t="shared" si="77"/>
        <v>0</v>
      </c>
      <c r="BO142" s="229">
        <f t="shared" si="88"/>
        <v>0</v>
      </c>
      <c r="BR142">
        <f t="shared" si="89"/>
        <v>0</v>
      </c>
      <c r="BS142"/>
      <c r="BT142" s="159"/>
    </row>
    <row r="143" spans="1:72" ht="15" customHeight="1" x14ac:dyDescent="0.2">
      <c r="A143" s="117">
        <v>3165</v>
      </c>
      <c r="B143" s="126" t="s">
        <v>482</v>
      </c>
      <c r="C143" s="126" t="s">
        <v>779</v>
      </c>
      <c r="D143" s="129">
        <v>0</v>
      </c>
      <c r="E143" s="175">
        <v>0</v>
      </c>
      <c r="F143" s="181">
        <f t="shared" si="78"/>
        <v>0</v>
      </c>
      <c r="G143" s="159"/>
      <c r="H143" s="181"/>
      <c r="I143" s="181">
        <f t="shared" si="62"/>
        <v>0</v>
      </c>
      <c r="J143" s="181">
        <f t="shared" si="63"/>
        <v>0</v>
      </c>
      <c r="L143" s="163" t="str">
        <f t="shared" si="67"/>
        <v>ok</v>
      </c>
      <c r="M143" s="137">
        <f t="shared" si="68"/>
        <v>0</v>
      </c>
      <c r="O143" s="129">
        <v>0</v>
      </c>
      <c r="Q143" s="129"/>
      <c r="S143" s="129"/>
      <c r="U143" s="129">
        <f t="shared" si="69"/>
        <v>0</v>
      </c>
      <c r="V143" s="175">
        <v>0</v>
      </c>
      <c r="W143" s="131">
        <f t="shared" si="70"/>
        <v>0</v>
      </c>
      <c r="X143" s="127">
        <f t="shared" si="71"/>
        <v>0</v>
      </c>
      <c r="Y143" s="186" t="s">
        <v>1246</v>
      </c>
      <c r="AC143" s="227">
        <f t="shared" si="79"/>
        <v>0</v>
      </c>
      <c r="AD143" s="228">
        <f t="shared" si="80"/>
        <v>0</v>
      </c>
      <c r="AE143" s="229">
        <f t="shared" si="81"/>
        <v>0</v>
      </c>
      <c r="AG143" s="227">
        <f>SUMIF('Balances 1 WP'!$G$5:$G$295,A143,'Balances 1 WP'!$M$5:$M$295)</f>
        <v>0</v>
      </c>
      <c r="AH143" s="228">
        <f>SUMIF('Balances 1 WP'!$G$5:$G$295,A143,'Balances 1 WP'!$N$5:$N$295)</f>
        <v>0</v>
      </c>
      <c r="AI143" s="229">
        <f t="shared" si="82"/>
        <v>0</v>
      </c>
      <c r="AK143" s="227">
        <f t="shared" si="83"/>
        <v>0</v>
      </c>
      <c r="AL143" s="228">
        <f t="shared" si="84"/>
        <v>0</v>
      </c>
      <c r="AM143" s="229">
        <f t="shared" si="85"/>
        <v>0</v>
      </c>
      <c r="AN143" s="244"/>
      <c r="AO143" s="228"/>
      <c r="AP143" s="228"/>
      <c r="AQ143" s="229">
        <f t="shared" si="66"/>
        <v>0</v>
      </c>
      <c r="AR143" s="244"/>
      <c r="AT143" s="117">
        <v>3165</v>
      </c>
      <c r="AU143" s="117" t="s">
        <v>993</v>
      </c>
      <c r="AW143" s="117" t="str">
        <f t="shared" si="72"/>
        <v>ED3165</v>
      </c>
      <c r="AX143" s="154">
        <v>1268</v>
      </c>
      <c r="AY143" s="151">
        <f t="shared" si="73"/>
        <v>0</v>
      </c>
      <c r="AZ143" s="151">
        <f t="shared" si="64"/>
        <v>0</v>
      </c>
      <c r="BA143">
        <f t="shared" si="65"/>
        <v>50</v>
      </c>
      <c r="BD143" s="117" t="str">
        <f t="shared" si="74"/>
        <v>ED3165</v>
      </c>
      <c r="BE143" s="154">
        <v>1617</v>
      </c>
      <c r="BF143" s="151">
        <f t="shared" si="75"/>
        <v>0</v>
      </c>
      <c r="BG143" s="151">
        <f t="shared" si="86"/>
        <v>0</v>
      </c>
      <c r="BH143">
        <f t="shared" si="87"/>
        <v>50</v>
      </c>
      <c r="BJ143" s="181"/>
      <c r="BK143" s="181"/>
      <c r="BM143" s="227">
        <f t="shared" si="76"/>
        <v>0</v>
      </c>
      <c r="BN143" s="228">
        <f t="shared" si="77"/>
        <v>0</v>
      </c>
      <c r="BO143" s="229">
        <f t="shared" si="88"/>
        <v>0</v>
      </c>
      <c r="BR143">
        <f t="shared" si="89"/>
        <v>0</v>
      </c>
      <c r="BS143"/>
      <c r="BT143" s="159"/>
    </row>
    <row r="144" spans="1:72" x14ac:dyDescent="0.2">
      <c r="A144" s="117">
        <v>3167</v>
      </c>
      <c r="B144" s="126" t="s">
        <v>168</v>
      </c>
      <c r="C144" s="126" t="s">
        <v>780</v>
      </c>
      <c r="D144" s="129">
        <v>0</v>
      </c>
      <c r="E144" s="175">
        <v>0</v>
      </c>
      <c r="F144" s="181">
        <f t="shared" si="78"/>
        <v>0</v>
      </c>
      <c r="G144" s="159"/>
      <c r="H144" s="181"/>
      <c r="I144" s="181">
        <f t="shared" si="62"/>
        <v>0</v>
      </c>
      <c r="J144" s="181">
        <f t="shared" si="63"/>
        <v>0</v>
      </c>
      <c r="L144" s="163" t="str">
        <f t="shared" si="67"/>
        <v>ok</v>
      </c>
      <c r="M144" s="137">
        <f t="shared" si="68"/>
        <v>0</v>
      </c>
      <c r="O144" s="129">
        <v>0</v>
      </c>
      <c r="Q144" s="129"/>
      <c r="S144" s="129"/>
      <c r="U144" s="129">
        <f t="shared" si="69"/>
        <v>0</v>
      </c>
      <c r="V144" s="175">
        <v>0</v>
      </c>
      <c r="W144" s="131">
        <f t="shared" si="70"/>
        <v>0</v>
      </c>
      <c r="X144" s="127">
        <f t="shared" si="71"/>
        <v>0</v>
      </c>
      <c r="Y144" s="186" t="s">
        <v>1268</v>
      </c>
      <c r="AC144" s="227">
        <f t="shared" si="79"/>
        <v>0</v>
      </c>
      <c r="AD144" s="228">
        <f t="shared" si="80"/>
        <v>0</v>
      </c>
      <c r="AE144" s="229">
        <f t="shared" si="81"/>
        <v>0</v>
      </c>
      <c r="AG144" s="227">
        <f>SUMIF('Balances 1 WP'!$G$5:$G$295,A144,'Balances 1 WP'!$M$5:$M$295)</f>
        <v>0</v>
      </c>
      <c r="AH144" s="228">
        <f>SUMIF('Balances 1 WP'!$G$5:$G$295,A144,'Balances 1 WP'!$N$5:$N$295)</f>
        <v>0</v>
      </c>
      <c r="AI144" s="229">
        <f t="shared" si="82"/>
        <v>0</v>
      </c>
      <c r="AK144" s="227">
        <f t="shared" si="83"/>
        <v>0</v>
      </c>
      <c r="AL144" s="228">
        <f t="shared" si="84"/>
        <v>0</v>
      </c>
      <c r="AM144" s="229">
        <f t="shared" si="85"/>
        <v>0</v>
      </c>
      <c r="AN144" s="244"/>
      <c r="AO144" s="228"/>
      <c r="AP144" s="228"/>
      <c r="AQ144" s="229">
        <f t="shared" si="66"/>
        <v>0</v>
      </c>
      <c r="AR144" s="244"/>
      <c r="AT144" s="117">
        <v>3167</v>
      </c>
      <c r="AU144" s="117" t="s">
        <v>994</v>
      </c>
      <c r="AW144" s="117" t="str">
        <f t="shared" si="72"/>
        <v>ED3167</v>
      </c>
      <c r="AX144" s="154">
        <v>1268</v>
      </c>
      <c r="AY144" s="151">
        <f t="shared" si="73"/>
        <v>0</v>
      </c>
      <c r="AZ144" s="151">
        <f t="shared" si="64"/>
        <v>0</v>
      </c>
      <c r="BA144">
        <f t="shared" si="65"/>
        <v>50</v>
      </c>
      <c r="BD144" s="117" t="str">
        <f t="shared" si="74"/>
        <v>ED3167</v>
      </c>
      <c r="BE144" s="154">
        <v>1617</v>
      </c>
      <c r="BF144" s="151">
        <f t="shared" si="75"/>
        <v>0</v>
      </c>
      <c r="BG144" s="151">
        <f t="shared" si="86"/>
        <v>0</v>
      </c>
      <c r="BH144">
        <f t="shared" si="87"/>
        <v>50</v>
      </c>
      <c r="BJ144" s="181"/>
      <c r="BK144" s="181"/>
      <c r="BM144" s="227">
        <f t="shared" si="76"/>
        <v>0</v>
      </c>
      <c r="BN144" s="228">
        <f t="shared" si="77"/>
        <v>0</v>
      </c>
      <c r="BO144" s="229">
        <f t="shared" si="88"/>
        <v>0</v>
      </c>
      <c r="BR144">
        <f t="shared" si="89"/>
        <v>0</v>
      </c>
      <c r="BS144"/>
      <c r="BT144" s="159"/>
    </row>
    <row r="145" spans="1:72" x14ac:dyDescent="0.2">
      <c r="A145" s="117">
        <v>3180</v>
      </c>
      <c r="B145" s="126" t="s">
        <v>169</v>
      </c>
      <c r="C145" s="126" t="s">
        <v>781</v>
      </c>
      <c r="D145" s="129">
        <v>11462</v>
      </c>
      <c r="E145" s="175">
        <v>0</v>
      </c>
      <c r="F145" s="181">
        <f t="shared" si="78"/>
        <v>11462</v>
      </c>
      <c r="G145" s="159"/>
      <c r="H145" s="181"/>
      <c r="I145" s="181">
        <f t="shared" si="62"/>
        <v>11462</v>
      </c>
      <c r="J145" s="181">
        <f t="shared" si="63"/>
        <v>0</v>
      </c>
      <c r="L145" s="163" t="str">
        <f t="shared" si="67"/>
        <v>Deficit</v>
      </c>
      <c r="M145" s="137">
        <f t="shared" si="68"/>
        <v>11462</v>
      </c>
      <c r="O145" s="129">
        <v>11462</v>
      </c>
      <c r="Q145" s="129"/>
      <c r="S145" s="129"/>
      <c r="U145" s="129">
        <f t="shared" si="69"/>
        <v>11462</v>
      </c>
      <c r="V145" s="175">
        <v>0</v>
      </c>
      <c r="W145" s="131">
        <f t="shared" si="70"/>
        <v>11462</v>
      </c>
      <c r="X145" s="127">
        <f t="shared" si="71"/>
        <v>0</v>
      </c>
      <c r="Y145" s="186"/>
      <c r="AC145" s="227">
        <f t="shared" si="79"/>
        <v>11462</v>
      </c>
      <c r="AD145" s="228">
        <f t="shared" si="80"/>
        <v>0</v>
      </c>
      <c r="AE145" s="229">
        <f t="shared" si="81"/>
        <v>11462</v>
      </c>
      <c r="AG145" s="227">
        <f>SUMIF('Balances 1 WP'!$G$5:$G$295,A145,'Balances 1 WP'!$M$5:$M$295)</f>
        <v>-6470</v>
      </c>
      <c r="AH145" s="228">
        <f>SUMIF('Balances 1 WP'!$G$5:$G$295,A145,'Balances 1 WP'!$N$5:$N$295)</f>
        <v>0</v>
      </c>
      <c r="AI145" s="229">
        <f t="shared" si="82"/>
        <v>-6470</v>
      </c>
      <c r="AK145" s="227">
        <f t="shared" si="83"/>
        <v>-17932</v>
      </c>
      <c r="AL145" s="228">
        <f t="shared" si="84"/>
        <v>0</v>
      </c>
      <c r="AM145" s="229">
        <f t="shared" si="85"/>
        <v>-17932</v>
      </c>
      <c r="AN145" s="244"/>
      <c r="AO145" s="228"/>
      <c r="AP145" s="228"/>
      <c r="AQ145" s="229">
        <f t="shared" si="66"/>
        <v>0</v>
      </c>
      <c r="AR145" s="244"/>
      <c r="AT145" s="117">
        <v>3180</v>
      </c>
      <c r="AU145" s="117" t="s">
        <v>995</v>
      </c>
      <c r="AW145" s="117" t="str">
        <f t="shared" si="72"/>
        <v>ED3180</v>
      </c>
      <c r="AX145" s="154">
        <v>1268</v>
      </c>
      <c r="AY145" s="151">
        <f t="shared" si="73"/>
        <v>-17932</v>
      </c>
      <c r="AZ145" s="151">
        <f t="shared" si="64"/>
        <v>17932</v>
      </c>
      <c r="BA145">
        <f t="shared" si="65"/>
        <v>50</v>
      </c>
      <c r="BD145" s="117" t="str">
        <f t="shared" si="74"/>
        <v>ED3180</v>
      </c>
      <c r="BE145" s="154">
        <v>1617</v>
      </c>
      <c r="BF145" s="151">
        <f t="shared" si="75"/>
        <v>0</v>
      </c>
      <c r="BG145" s="151">
        <f t="shared" si="86"/>
        <v>0</v>
      </c>
      <c r="BH145">
        <f t="shared" si="87"/>
        <v>50</v>
      </c>
      <c r="BJ145" s="181"/>
      <c r="BK145" s="181"/>
      <c r="BM145" s="227">
        <f t="shared" si="76"/>
        <v>-6470</v>
      </c>
      <c r="BN145" s="228">
        <f t="shared" si="77"/>
        <v>0</v>
      </c>
      <c r="BO145" s="229">
        <f t="shared" si="88"/>
        <v>-6470</v>
      </c>
      <c r="BR145">
        <f t="shared" si="89"/>
        <v>0</v>
      </c>
      <c r="BS145"/>
      <c r="BT145" s="159"/>
    </row>
    <row r="146" spans="1:72" x14ac:dyDescent="0.2">
      <c r="A146" s="117">
        <v>3181</v>
      </c>
      <c r="B146" s="126" t="s">
        <v>305</v>
      </c>
      <c r="C146" s="126" t="s">
        <v>782</v>
      </c>
      <c r="D146" s="129">
        <v>0</v>
      </c>
      <c r="E146" s="175">
        <v>0</v>
      </c>
      <c r="F146" s="181">
        <f t="shared" si="78"/>
        <v>0</v>
      </c>
      <c r="G146" s="159"/>
      <c r="H146" s="181"/>
      <c r="I146" s="181">
        <f t="shared" si="62"/>
        <v>0</v>
      </c>
      <c r="J146" s="181">
        <f t="shared" si="63"/>
        <v>0</v>
      </c>
      <c r="L146" s="163" t="str">
        <f t="shared" si="67"/>
        <v>ok</v>
      </c>
      <c r="M146" s="137">
        <f t="shared" si="68"/>
        <v>0</v>
      </c>
      <c r="O146" s="129">
        <v>0</v>
      </c>
      <c r="Q146" s="129"/>
      <c r="S146" s="129"/>
      <c r="U146" s="129">
        <f t="shared" si="69"/>
        <v>0</v>
      </c>
      <c r="V146" s="175">
        <v>0</v>
      </c>
      <c r="W146" s="131">
        <f t="shared" si="70"/>
        <v>0</v>
      </c>
      <c r="X146" s="127">
        <f t="shared" si="71"/>
        <v>0</v>
      </c>
      <c r="Y146" s="186" t="s">
        <v>1310</v>
      </c>
      <c r="AC146" s="227">
        <f t="shared" si="79"/>
        <v>0</v>
      </c>
      <c r="AD146" s="228">
        <f t="shared" si="80"/>
        <v>0</v>
      </c>
      <c r="AE146" s="229">
        <f t="shared" si="81"/>
        <v>0</v>
      </c>
      <c r="AG146" s="227">
        <f>SUMIF('Balances 1 WP'!$G$5:$G$295,A146,'Balances 1 WP'!$M$5:$M$295)</f>
        <v>0</v>
      </c>
      <c r="AH146" s="228">
        <f>SUMIF('Balances 1 WP'!$G$5:$G$295,A146,'Balances 1 WP'!$N$5:$N$295)</f>
        <v>0</v>
      </c>
      <c r="AI146" s="229">
        <f t="shared" si="82"/>
        <v>0</v>
      </c>
      <c r="AK146" s="227">
        <f t="shared" si="83"/>
        <v>0</v>
      </c>
      <c r="AL146" s="228">
        <f t="shared" si="84"/>
        <v>0</v>
      </c>
      <c r="AM146" s="229">
        <f t="shared" si="85"/>
        <v>0</v>
      </c>
      <c r="AN146" s="244"/>
      <c r="AO146" s="228"/>
      <c r="AP146" s="228"/>
      <c r="AQ146" s="229">
        <f t="shared" si="66"/>
        <v>0</v>
      </c>
      <c r="AR146" s="244"/>
      <c r="AT146" s="117">
        <v>3181</v>
      </c>
      <c r="AU146" s="117" t="s">
        <v>1117</v>
      </c>
      <c r="AW146" s="117" t="str">
        <f t="shared" si="72"/>
        <v>ED3181</v>
      </c>
      <c r="AX146" s="154">
        <v>1268</v>
      </c>
      <c r="AY146" s="151">
        <f t="shared" si="73"/>
        <v>0</v>
      </c>
      <c r="AZ146" s="151">
        <f t="shared" si="64"/>
        <v>0</v>
      </c>
      <c r="BA146">
        <f t="shared" si="65"/>
        <v>50</v>
      </c>
      <c r="BD146" s="117" t="str">
        <f t="shared" si="74"/>
        <v>ED3181</v>
      </c>
      <c r="BE146" s="154">
        <v>1617</v>
      </c>
      <c r="BF146" s="151">
        <f t="shared" si="75"/>
        <v>0</v>
      </c>
      <c r="BG146" s="151">
        <f t="shared" si="86"/>
        <v>0</v>
      </c>
      <c r="BH146">
        <f t="shared" si="87"/>
        <v>50</v>
      </c>
      <c r="BJ146" s="181"/>
      <c r="BK146" s="181"/>
      <c r="BM146" s="227">
        <f t="shared" si="76"/>
        <v>0</v>
      </c>
      <c r="BN146" s="228">
        <f t="shared" si="77"/>
        <v>0</v>
      </c>
      <c r="BO146" s="229">
        <f t="shared" si="88"/>
        <v>0</v>
      </c>
      <c r="BR146">
        <f t="shared" si="89"/>
        <v>0</v>
      </c>
      <c r="BS146"/>
      <c r="BT146" s="159"/>
    </row>
    <row r="147" spans="1:72" x14ac:dyDescent="0.2">
      <c r="A147" s="117">
        <v>3182</v>
      </c>
      <c r="B147" s="126" t="s">
        <v>483</v>
      </c>
      <c r="C147" s="126" t="s">
        <v>783</v>
      </c>
      <c r="D147" s="129">
        <v>-5</v>
      </c>
      <c r="E147" s="175">
        <v>0</v>
      </c>
      <c r="F147" s="181">
        <f t="shared" si="78"/>
        <v>-5</v>
      </c>
      <c r="G147" s="159"/>
      <c r="H147" s="181"/>
      <c r="I147" s="181">
        <f t="shared" si="62"/>
        <v>-5</v>
      </c>
      <c r="J147" s="181">
        <f t="shared" si="63"/>
        <v>0</v>
      </c>
      <c r="L147" s="163" t="str">
        <f t="shared" si="67"/>
        <v>ok</v>
      </c>
      <c r="M147" s="137">
        <f t="shared" si="68"/>
        <v>0</v>
      </c>
      <c r="O147" s="129">
        <v>-5</v>
      </c>
      <c r="Q147" s="129"/>
      <c r="S147" s="129"/>
      <c r="U147" s="129">
        <f t="shared" si="69"/>
        <v>-5</v>
      </c>
      <c r="V147" s="175">
        <v>0</v>
      </c>
      <c r="W147" s="131">
        <f t="shared" si="70"/>
        <v>-5</v>
      </c>
      <c r="X147" s="127">
        <f t="shared" si="71"/>
        <v>0</v>
      </c>
      <c r="Y147" s="186"/>
      <c r="AC147" s="227">
        <f t="shared" si="79"/>
        <v>-5</v>
      </c>
      <c r="AD147" s="228">
        <f t="shared" si="80"/>
        <v>0</v>
      </c>
      <c r="AE147" s="229">
        <f t="shared" si="81"/>
        <v>-5</v>
      </c>
      <c r="AG147" s="227">
        <f>SUMIF('Balances 1 WP'!$G$5:$G$295,A147,'Balances 1 WP'!$M$5:$M$295)</f>
        <v>-8618</v>
      </c>
      <c r="AH147" s="228">
        <f>SUMIF('Balances 1 WP'!$G$5:$G$295,A147,'Balances 1 WP'!$N$5:$N$295)</f>
        <v>0</v>
      </c>
      <c r="AI147" s="229">
        <f t="shared" si="82"/>
        <v>-8618</v>
      </c>
      <c r="AK147" s="227">
        <f t="shared" si="83"/>
        <v>-8613</v>
      </c>
      <c r="AL147" s="228">
        <f t="shared" si="84"/>
        <v>0</v>
      </c>
      <c r="AM147" s="229">
        <f t="shared" si="85"/>
        <v>-8613</v>
      </c>
      <c r="AN147" s="244"/>
      <c r="AO147" s="228"/>
      <c r="AP147" s="228"/>
      <c r="AQ147" s="229">
        <f t="shared" si="66"/>
        <v>0</v>
      </c>
      <c r="AR147" s="244"/>
      <c r="AT147" s="117">
        <v>3182</v>
      </c>
      <c r="AU147" s="117" t="s">
        <v>1118</v>
      </c>
      <c r="AW147" s="117" t="str">
        <f t="shared" si="72"/>
        <v>ED3182</v>
      </c>
      <c r="AX147" s="154">
        <v>1268</v>
      </c>
      <c r="AY147" s="151">
        <f t="shared" si="73"/>
        <v>-8613</v>
      </c>
      <c r="AZ147" s="151">
        <f t="shared" si="64"/>
        <v>8613</v>
      </c>
      <c r="BA147">
        <f t="shared" si="65"/>
        <v>50</v>
      </c>
      <c r="BD147" s="117" t="str">
        <f t="shared" si="74"/>
        <v>ED3182</v>
      </c>
      <c r="BE147" s="154">
        <v>1617</v>
      </c>
      <c r="BF147" s="151">
        <f t="shared" si="75"/>
        <v>0</v>
      </c>
      <c r="BG147" s="151">
        <f t="shared" si="86"/>
        <v>0</v>
      </c>
      <c r="BH147">
        <f t="shared" si="87"/>
        <v>50</v>
      </c>
      <c r="BJ147" s="181"/>
      <c r="BK147" s="181"/>
      <c r="BM147" s="227">
        <f t="shared" si="76"/>
        <v>-8618</v>
      </c>
      <c r="BN147" s="228">
        <f t="shared" si="77"/>
        <v>0</v>
      </c>
      <c r="BO147" s="229">
        <f t="shared" si="88"/>
        <v>-8618</v>
      </c>
      <c r="BR147">
        <f t="shared" si="89"/>
        <v>0</v>
      </c>
      <c r="BS147"/>
      <c r="BT147" s="159"/>
    </row>
    <row r="148" spans="1:72" x14ac:dyDescent="0.2">
      <c r="A148" s="117">
        <v>3183</v>
      </c>
      <c r="B148" s="126" t="s">
        <v>306</v>
      </c>
      <c r="C148" s="126" t="s">
        <v>784</v>
      </c>
      <c r="D148" s="129">
        <v>-17556</v>
      </c>
      <c r="E148" s="175">
        <v>0</v>
      </c>
      <c r="F148" s="181">
        <f t="shared" si="78"/>
        <v>-17556</v>
      </c>
      <c r="G148" s="159"/>
      <c r="H148" s="181"/>
      <c r="I148" s="181">
        <f t="shared" si="62"/>
        <v>-17556</v>
      </c>
      <c r="J148" s="181">
        <f t="shared" si="63"/>
        <v>0</v>
      </c>
      <c r="L148" s="163" t="str">
        <f t="shared" si="67"/>
        <v>ok</v>
      </c>
      <c r="M148" s="137">
        <f t="shared" si="68"/>
        <v>0</v>
      </c>
      <c r="O148" s="129">
        <v>-17556</v>
      </c>
      <c r="Q148" s="129"/>
      <c r="S148" s="129"/>
      <c r="U148" s="129">
        <f t="shared" si="69"/>
        <v>-17556</v>
      </c>
      <c r="V148" s="175">
        <v>0</v>
      </c>
      <c r="W148" s="131">
        <f t="shared" si="70"/>
        <v>-17556</v>
      </c>
      <c r="X148" s="127">
        <f t="shared" si="71"/>
        <v>0</v>
      </c>
      <c r="Y148" s="186"/>
      <c r="AC148" s="227">
        <f t="shared" si="79"/>
        <v>-17556</v>
      </c>
      <c r="AD148" s="228">
        <f t="shared" si="80"/>
        <v>0</v>
      </c>
      <c r="AE148" s="229">
        <f t="shared" si="81"/>
        <v>-17556</v>
      </c>
      <c r="AG148" s="227">
        <f>SUMIF('Balances 1 WP'!$G$5:$G$295,A148,'Balances 1 WP'!$M$5:$M$295)</f>
        <v>-4721</v>
      </c>
      <c r="AH148" s="228">
        <f>SUMIF('Balances 1 WP'!$G$5:$G$295,A148,'Balances 1 WP'!$N$5:$N$295)</f>
        <v>0</v>
      </c>
      <c r="AI148" s="229">
        <f t="shared" si="82"/>
        <v>-4721</v>
      </c>
      <c r="AK148" s="227">
        <f t="shared" si="83"/>
        <v>12835</v>
      </c>
      <c r="AL148" s="228">
        <f t="shared" si="84"/>
        <v>0</v>
      </c>
      <c r="AM148" s="229">
        <f t="shared" si="85"/>
        <v>12835</v>
      </c>
      <c r="AN148" s="244"/>
      <c r="AO148" s="228"/>
      <c r="AP148" s="228"/>
      <c r="AQ148" s="229">
        <f t="shared" si="66"/>
        <v>0</v>
      </c>
      <c r="AR148" s="244"/>
      <c r="AT148" s="117">
        <v>3183</v>
      </c>
      <c r="AU148" s="117" t="s">
        <v>1119</v>
      </c>
      <c r="AW148" s="117" t="str">
        <f t="shared" si="72"/>
        <v>ED3183</v>
      </c>
      <c r="AX148" s="154">
        <v>1268</v>
      </c>
      <c r="AY148" s="151">
        <f t="shared" si="73"/>
        <v>12835</v>
      </c>
      <c r="AZ148" s="151">
        <f t="shared" si="64"/>
        <v>12835</v>
      </c>
      <c r="BA148">
        <f t="shared" si="65"/>
        <v>40</v>
      </c>
      <c r="BD148" s="117" t="str">
        <f t="shared" si="74"/>
        <v>ED3183</v>
      </c>
      <c r="BE148" s="154">
        <v>1617</v>
      </c>
      <c r="BF148" s="151">
        <f t="shared" si="75"/>
        <v>0</v>
      </c>
      <c r="BG148" s="151">
        <f t="shared" si="86"/>
        <v>0</v>
      </c>
      <c r="BH148">
        <f t="shared" si="87"/>
        <v>50</v>
      </c>
      <c r="BJ148" s="181"/>
      <c r="BK148" s="181"/>
      <c r="BM148" s="227">
        <f t="shared" si="76"/>
        <v>-4721</v>
      </c>
      <c r="BN148" s="228">
        <f t="shared" si="77"/>
        <v>0</v>
      </c>
      <c r="BO148" s="229">
        <f t="shared" si="88"/>
        <v>-4721</v>
      </c>
      <c r="BR148">
        <f t="shared" si="89"/>
        <v>0</v>
      </c>
      <c r="BS148"/>
      <c r="BT148" s="159"/>
    </row>
    <row r="149" spans="1:72" x14ac:dyDescent="0.2">
      <c r="A149" s="117">
        <v>3184</v>
      </c>
      <c r="B149" s="126" t="s">
        <v>484</v>
      </c>
      <c r="C149" s="126" t="s">
        <v>785</v>
      </c>
      <c r="D149" s="129">
        <v>-34289</v>
      </c>
      <c r="E149" s="175">
        <v>0</v>
      </c>
      <c r="F149" s="181">
        <f t="shared" si="78"/>
        <v>-34289</v>
      </c>
      <c r="G149" s="159"/>
      <c r="H149" s="181"/>
      <c r="I149" s="181">
        <f t="shared" ref="I149:I212" si="90">SUM(D149+H149)</f>
        <v>-34289</v>
      </c>
      <c r="J149" s="181">
        <f t="shared" ref="J149:J212" si="91">SUM(E149)</f>
        <v>0</v>
      </c>
      <c r="L149" s="163" t="str">
        <f t="shared" si="67"/>
        <v>ok</v>
      </c>
      <c r="M149" s="137">
        <f t="shared" si="68"/>
        <v>0</v>
      </c>
      <c r="O149" s="129">
        <v>-34289</v>
      </c>
      <c r="Q149" s="129"/>
      <c r="S149" s="129"/>
      <c r="U149" s="129">
        <f t="shared" si="69"/>
        <v>-34289</v>
      </c>
      <c r="V149" s="175">
        <v>0</v>
      </c>
      <c r="W149" s="131">
        <f t="shared" si="70"/>
        <v>-34289</v>
      </c>
      <c r="X149" s="127">
        <f t="shared" si="71"/>
        <v>0</v>
      </c>
      <c r="Y149" s="186"/>
      <c r="AC149" s="227">
        <f t="shared" si="79"/>
        <v>-34289</v>
      </c>
      <c r="AD149" s="228">
        <f t="shared" si="80"/>
        <v>0</v>
      </c>
      <c r="AE149" s="229">
        <f t="shared" si="81"/>
        <v>-34289</v>
      </c>
      <c r="AG149" s="227">
        <f>SUMIF('Balances 1 WP'!$G$5:$G$295,A149,'Balances 1 WP'!$M$5:$M$295)</f>
        <v>-13562</v>
      </c>
      <c r="AH149" s="228">
        <f>SUMIF('Balances 1 WP'!$G$5:$G$295,A149,'Balances 1 WP'!$N$5:$N$295)</f>
        <v>0</v>
      </c>
      <c r="AI149" s="229">
        <f t="shared" si="82"/>
        <v>-13562</v>
      </c>
      <c r="AK149" s="227">
        <f t="shared" si="83"/>
        <v>20727</v>
      </c>
      <c r="AL149" s="228">
        <f t="shared" si="84"/>
        <v>0</v>
      </c>
      <c r="AM149" s="229">
        <f t="shared" si="85"/>
        <v>20727</v>
      </c>
      <c r="AN149" s="244"/>
      <c r="AO149" s="228"/>
      <c r="AP149" s="228"/>
      <c r="AQ149" s="229">
        <f t="shared" si="66"/>
        <v>0</v>
      </c>
      <c r="AR149" s="244"/>
      <c r="AT149" s="117">
        <v>3184</v>
      </c>
      <c r="AU149" s="117" t="s">
        <v>1120</v>
      </c>
      <c r="AW149" s="117" t="str">
        <f t="shared" si="72"/>
        <v>ED3184</v>
      </c>
      <c r="AX149" s="154">
        <v>1268</v>
      </c>
      <c r="AY149" s="151">
        <f t="shared" si="73"/>
        <v>20727</v>
      </c>
      <c r="AZ149" s="151">
        <f t="shared" si="64"/>
        <v>20727</v>
      </c>
      <c r="BA149">
        <f t="shared" si="65"/>
        <v>40</v>
      </c>
      <c r="BD149" s="117" t="str">
        <f t="shared" si="74"/>
        <v>ED3184</v>
      </c>
      <c r="BE149" s="154">
        <v>1617</v>
      </c>
      <c r="BF149" s="151">
        <f t="shared" si="75"/>
        <v>0</v>
      </c>
      <c r="BG149" s="151">
        <f t="shared" si="86"/>
        <v>0</v>
      </c>
      <c r="BH149">
        <f t="shared" si="87"/>
        <v>50</v>
      </c>
      <c r="BJ149" s="181"/>
      <c r="BK149" s="181"/>
      <c r="BM149" s="227">
        <f t="shared" si="76"/>
        <v>-13562</v>
      </c>
      <c r="BN149" s="228">
        <f t="shared" si="77"/>
        <v>0</v>
      </c>
      <c r="BO149" s="229">
        <f t="shared" si="88"/>
        <v>-13562</v>
      </c>
      <c r="BR149">
        <f t="shared" si="89"/>
        <v>0</v>
      </c>
      <c r="BS149"/>
      <c r="BT149" s="159"/>
    </row>
    <row r="150" spans="1:72" ht="15" customHeight="1" x14ac:dyDescent="0.2">
      <c r="A150" s="117">
        <v>3186</v>
      </c>
      <c r="B150" s="126" t="s">
        <v>170</v>
      </c>
      <c r="C150" s="126" t="s">
        <v>647</v>
      </c>
      <c r="D150" s="129">
        <v>-6718</v>
      </c>
      <c r="E150" s="175">
        <v>0</v>
      </c>
      <c r="F150" s="181">
        <f t="shared" si="78"/>
        <v>-6718</v>
      </c>
      <c r="G150" s="159"/>
      <c r="H150" s="181"/>
      <c r="I150" s="181">
        <f t="shared" si="90"/>
        <v>-6718</v>
      </c>
      <c r="J150" s="181">
        <f t="shared" si="91"/>
        <v>0</v>
      </c>
      <c r="L150" s="163" t="str">
        <f t="shared" si="67"/>
        <v>ok</v>
      </c>
      <c r="M150" s="137">
        <f t="shared" si="68"/>
        <v>0</v>
      </c>
      <c r="O150" s="129">
        <v>-6718</v>
      </c>
      <c r="Q150" s="129"/>
      <c r="S150" s="129"/>
      <c r="U150" s="129">
        <f t="shared" si="69"/>
        <v>-6718</v>
      </c>
      <c r="V150" s="175">
        <v>0</v>
      </c>
      <c r="W150" s="131">
        <f t="shared" si="70"/>
        <v>-6718</v>
      </c>
      <c r="X150" s="127">
        <f t="shared" si="71"/>
        <v>0</v>
      </c>
      <c r="Y150" s="186"/>
      <c r="AC150" s="227">
        <f t="shared" si="79"/>
        <v>-6718</v>
      </c>
      <c r="AD150" s="228">
        <f t="shared" si="80"/>
        <v>0</v>
      </c>
      <c r="AE150" s="229">
        <f t="shared" si="81"/>
        <v>-6718</v>
      </c>
      <c r="AG150" s="227">
        <f>SUMIF('Balances 1 WP'!$G$5:$G$295,A150,'Balances 1 WP'!$M$5:$M$295)</f>
        <v>-2656</v>
      </c>
      <c r="AH150" s="228">
        <f>SUMIF('Balances 1 WP'!$G$5:$G$295,A150,'Balances 1 WP'!$N$5:$N$295)</f>
        <v>0</v>
      </c>
      <c r="AI150" s="229">
        <f t="shared" si="82"/>
        <v>-2656</v>
      </c>
      <c r="AK150" s="227">
        <f t="shared" si="83"/>
        <v>4062</v>
      </c>
      <c r="AL150" s="228">
        <f t="shared" si="84"/>
        <v>0</v>
      </c>
      <c r="AM150" s="229">
        <f t="shared" si="85"/>
        <v>4062</v>
      </c>
      <c r="AN150" s="244"/>
      <c r="AO150" s="228"/>
      <c r="AP150" s="228"/>
      <c r="AQ150" s="229">
        <f t="shared" si="66"/>
        <v>0</v>
      </c>
      <c r="AR150" s="244"/>
      <c r="AT150" s="117">
        <v>3186</v>
      </c>
      <c r="AU150" s="117" t="s">
        <v>1121</v>
      </c>
      <c r="AW150" s="117" t="str">
        <f t="shared" si="72"/>
        <v>ED3186</v>
      </c>
      <c r="AX150" s="154">
        <v>1268</v>
      </c>
      <c r="AY150" s="151">
        <f t="shared" si="73"/>
        <v>4062</v>
      </c>
      <c r="AZ150" s="151">
        <f t="shared" si="64"/>
        <v>4062</v>
      </c>
      <c r="BA150">
        <f t="shared" si="65"/>
        <v>40</v>
      </c>
      <c r="BD150" s="117" t="str">
        <f t="shared" si="74"/>
        <v>ED3186</v>
      </c>
      <c r="BE150" s="154">
        <v>1617</v>
      </c>
      <c r="BF150" s="151">
        <f t="shared" si="75"/>
        <v>0</v>
      </c>
      <c r="BG150" s="151">
        <f t="shared" si="86"/>
        <v>0</v>
      </c>
      <c r="BH150">
        <f t="shared" si="87"/>
        <v>50</v>
      </c>
      <c r="BJ150" s="181"/>
      <c r="BK150" s="181"/>
      <c r="BM150" s="227">
        <f t="shared" si="76"/>
        <v>-2656</v>
      </c>
      <c r="BN150" s="228">
        <f t="shared" si="77"/>
        <v>0</v>
      </c>
      <c r="BO150" s="229">
        <f t="shared" si="88"/>
        <v>-2656</v>
      </c>
      <c r="BR150">
        <f t="shared" si="89"/>
        <v>0</v>
      </c>
      <c r="BS150"/>
      <c r="BT150" s="159"/>
    </row>
    <row r="151" spans="1:72" x14ac:dyDescent="0.2">
      <c r="A151" s="117">
        <v>3187</v>
      </c>
      <c r="B151" s="126" t="s">
        <v>485</v>
      </c>
      <c r="C151" s="126" t="s">
        <v>312</v>
      </c>
      <c r="D151" s="129">
        <v>-9146</v>
      </c>
      <c r="E151" s="175">
        <v>0</v>
      </c>
      <c r="F151" s="181">
        <f t="shared" si="78"/>
        <v>-9146</v>
      </c>
      <c r="G151" s="159"/>
      <c r="H151" s="181"/>
      <c r="I151" s="181">
        <f t="shared" si="90"/>
        <v>-9146</v>
      </c>
      <c r="J151" s="181">
        <f t="shared" si="91"/>
        <v>0</v>
      </c>
      <c r="L151" s="163" t="str">
        <f t="shared" si="67"/>
        <v>ok</v>
      </c>
      <c r="M151" s="137">
        <f t="shared" si="68"/>
        <v>0</v>
      </c>
      <c r="O151" s="129">
        <v>-9146</v>
      </c>
      <c r="Q151" s="129"/>
      <c r="S151" s="129"/>
      <c r="U151" s="129">
        <f t="shared" si="69"/>
        <v>-9146</v>
      </c>
      <c r="V151" s="175">
        <v>0</v>
      </c>
      <c r="W151" s="131">
        <f t="shared" si="70"/>
        <v>-9146</v>
      </c>
      <c r="X151" s="127">
        <f t="shared" si="71"/>
        <v>0</v>
      </c>
      <c r="Y151" s="186"/>
      <c r="AC151" s="227">
        <f t="shared" si="79"/>
        <v>-9146</v>
      </c>
      <c r="AD151" s="228">
        <f t="shared" si="80"/>
        <v>0</v>
      </c>
      <c r="AE151" s="229">
        <f t="shared" si="81"/>
        <v>-9146</v>
      </c>
      <c r="AG151" s="227">
        <f>SUMIF('Balances 1 WP'!$G$5:$G$295,A151,'Balances 1 WP'!$M$5:$M$295)</f>
        <v>-2858</v>
      </c>
      <c r="AH151" s="228">
        <f>SUMIF('Balances 1 WP'!$G$5:$G$295,A151,'Balances 1 WP'!$N$5:$N$295)</f>
        <v>0</v>
      </c>
      <c r="AI151" s="229">
        <f t="shared" si="82"/>
        <v>-2858</v>
      </c>
      <c r="AK151" s="227">
        <f t="shared" si="83"/>
        <v>6288</v>
      </c>
      <c r="AL151" s="228">
        <f t="shared" si="84"/>
        <v>0</v>
      </c>
      <c r="AM151" s="229">
        <f t="shared" si="85"/>
        <v>6288</v>
      </c>
      <c r="AN151" s="244"/>
      <c r="AO151" s="228"/>
      <c r="AP151" s="228"/>
      <c r="AQ151" s="229">
        <f t="shared" si="66"/>
        <v>0</v>
      </c>
      <c r="AR151" s="244"/>
      <c r="AT151" s="117">
        <v>3187</v>
      </c>
      <c r="AU151" s="117" t="s">
        <v>1122</v>
      </c>
      <c r="AW151" s="117" t="str">
        <f t="shared" si="72"/>
        <v>ED3187</v>
      </c>
      <c r="AX151" s="154">
        <v>1268</v>
      </c>
      <c r="AY151" s="151">
        <f t="shared" si="73"/>
        <v>6288</v>
      </c>
      <c r="AZ151" s="151">
        <f t="shared" si="64"/>
        <v>6288</v>
      </c>
      <c r="BA151">
        <f t="shared" si="65"/>
        <v>40</v>
      </c>
      <c r="BD151" s="117" t="str">
        <f t="shared" si="74"/>
        <v>ED3187</v>
      </c>
      <c r="BE151" s="154">
        <v>1617</v>
      </c>
      <c r="BF151" s="151">
        <f t="shared" si="75"/>
        <v>0</v>
      </c>
      <c r="BG151" s="151">
        <f t="shared" si="86"/>
        <v>0</v>
      </c>
      <c r="BH151">
        <f t="shared" si="87"/>
        <v>50</v>
      </c>
      <c r="BJ151" s="181"/>
      <c r="BK151" s="181"/>
      <c r="BM151" s="227">
        <f t="shared" si="76"/>
        <v>-2858</v>
      </c>
      <c r="BN151" s="228">
        <f t="shared" si="77"/>
        <v>0</v>
      </c>
      <c r="BO151" s="229">
        <f t="shared" si="88"/>
        <v>-2858</v>
      </c>
      <c r="BR151">
        <f t="shared" si="89"/>
        <v>0</v>
      </c>
      <c r="BS151"/>
      <c r="BT151" s="159"/>
    </row>
    <row r="152" spans="1:72" ht="15" customHeight="1" x14ac:dyDescent="0.2">
      <c r="A152" s="117">
        <v>3188</v>
      </c>
      <c r="B152" s="126" t="s">
        <v>528</v>
      </c>
      <c r="C152" s="126" t="s">
        <v>319</v>
      </c>
      <c r="D152" s="129">
        <v>-13903</v>
      </c>
      <c r="E152" s="175">
        <v>0</v>
      </c>
      <c r="F152" s="181">
        <f t="shared" si="78"/>
        <v>-13903</v>
      </c>
      <c r="G152" s="159"/>
      <c r="H152" s="181"/>
      <c r="I152" s="181">
        <f t="shared" si="90"/>
        <v>-13903</v>
      </c>
      <c r="J152" s="181">
        <f t="shared" si="91"/>
        <v>0</v>
      </c>
      <c r="L152" s="163" t="str">
        <f t="shared" si="67"/>
        <v>ok</v>
      </c>
      <c r="M152" s="137">
        <f t="shared" si="68"/>
        <v>0</v>
      </c>
      <c r="O152" s="129">
        <v>-13903</v>
      </c>
      <c r="Q152" s="129"/>
      <c r="S152" s="129"/>
      <c r="U152" s="129">
        <f t="shared" si="69"/>
        <v>-13903</v>
      </c>
      <c r="V152" s="175">
        <v>0</v>
      </c>
      <c r="W152" s="131">
        <f t="shared" si="70"/>
        <v>-13903</v>
      </c>
      <c r="X152" s="127">
        <f t="shared" si="71"/>
        <v>0</v>
      </c>
      <c r="Y152" s="186"/>
      <c r="AC152" s="227">
        <f t="shared" si="79"/>
        <v>-13903</v>
      </c>
      <c r="AD152" s="228">
        <f t="shared" si="80"/>
        <v>0</v>
      </c>
      <c r="AE152" s="229">
        <f t="shared" si="81"/>
        <v>-13903</v>
      </c>
      <c r="AG152" s="227">
        <f>SUMIF('Balances 1 WP'!$G$5:$G$295,A152,'Balances 1 WP'!$M$5:$M$295)</f>
        <v>-7611</v>
      </c>
      <c r="AH152" s="228">
        <f>SUMIF('Balances 1 WP'!$G$5:$G$295,A152,'Balances 1 WP'!$N$5:$N$295)</f>
        <v>0</v>
      </c>
      <c r="AI152" s="229">
        <f t="shared" si="82"/>
        <v>-7611</v>
      </c>
      <c r="AK152" s="227">
        <f t="shared" si="83"/>
        <v>6292</v>
      </c>
      <c r="AL152" s="228">
        <f t="shared" si="84"/>
        <v>0</v>
      </c>
      <c r="AM152" s="229">
        <f t="shared" si="85"/>
        <v>6292</v>
      </c>
      <c r="AN152" s="244"/>
      <c r="AO152" s="228"/>
      <c r="AP152" s="228"/>
      <c r="AQ152" s="229">
        <f t="shared" si="66"/>
        <v>0</v>
      </c>
      <c r="AR152" s="244"/>
      <c r="AT152" s="117">
        <v>3188</v>
      </c>
      <c r="AU152" s="117" t="s">
        <v>1123</v>
      </c>
      <c r="AW152" s="117" t="str">
        <f t="shared" si="72"/>
        <v>ED3188</v>
      </c>
      <c r="AX152" s="154">
        <v>1268</v>
      </c>
      <c r="AY152" s="151">
        <f t="shared" si="73"/>
        <v>6292</v>
      </c>
      <c r="AZ152" s="151">
        <f t="shared" si="64"/>
        <v>6292</v>
      </c>
      <c r="BA152">
        <f t="shared" si="65"/>
        <v>40</v>
      </c>
      <c r="BD152" s="117" t="str">
        <f t="shared" si="74"/>
        <v>ED3188</v>
      </c>
      <c r="BE152" s="154">
        <v>1617</v>
      </c>
      <c r="BF152" s="151">
        <f t="shared" si="75"/>
        <v>0</v>
      </c>
      <c r="BG152" s="151">
        <f t="shared" si="86"/>
        <v>0</v>
      </c>
      <c r="BH152">
        <f t="shared" si="87"/>
        <v>50</v>
      </c>
      <c r="BJ152" s="181"/>
      <c r="BK152" s="181"/>
      <c r="BM152" s="227">
        <f t="shared" si="76"/>
        <v>-7611</v>
      </c>
      <c r="BN152" s="228">
        <f t="shared" si="77"/>
        <v>0</v>
      </c>
      <c r="BO152" s="229">
        <f t="shared" si="88"/>
        <v>-7611</v>
      </c>
      <c r="BR152">
        <f t="shared" si="89"/>
        <v>0</v>
      </c>
      <c r="BS152"/>
      <c r="BT152" s="159"/>
    </row>
    <row r="153" spans="1:72" x14ac:dyDescent="0.2">
      <c r="A153" s="117">
        <v>3190</v>
      </c>
      <c r="B153" s="126" t="s">
        <v>486</v>
      </c>
      <c r="C153" s="126" t="s">
        <v>313</v>
      </c>
      <c r="D153" s="129">
        <v>0</v>
      </c>
      <c r="E153" s="175">
        <v>0</v>
      </c>
      <c r="F153" s="181">
        <f t="shared" si="78"/>
        <v>0</v>
      </c>
      <c r="G153" s="159"/>
      <c r="H153" s="181"/>
      <c r="I153" s="181">
        <f t="shared" si="90"/>
        <v>0</v>
      </c>
      <c r="J153" s="181">
        <f t="shared" si="91"/>
        <v>0</v>
      </c>
      <c r="L153" s="163" t="str">
        <f t="shared" si="67"/>
        <v>ok</v>
      </c>
      <c r="M153" s="137">
        <f t="shared" si="68"/>
        <v>0</v>
      </c>
      <c r="O153" s="129">
        <v>0</v>
      </c>
      <c r="Q153" s="129"/>
      <c r="S153" s="129"/>
      <c r="U153" s="129">
        <f t="shared" si="69"/>
        <v>0</v>
      </c>
      <c r="V153" s="175">
        <v>0</v>
      </c>
      <c r="W153" s="131">
        <f t="shared" si="70"/>
        <v>0</v>
      </c>
      <c r="X153" s="127">
        <f t="shared" si="71"/>
        <v>0</v>
      </c>
      <c r="Y153" s="186"/>
      <c r="AC153" s="227">
        <f t="shared" si="79"/>
        <v>0</v>
      </c>
      <c r="AD153" s="228">
        <f t="shared" si="80"/>
        <v>0</v>
      </c>
      <c r="AE153" s="229">
        <f t="shared" si="81"/>
        <v>0</v>
      </c>
      <c r="AG153" s="227">
        <f>SUMIF('Balances 1 WP'!$G$5:$G$295,A153,'Balances 1 WP'!$M$5:$M$295)</f>
        <v>0</v>
      </c>
      <c r="AH153" s="228">
        <f>SUMIF('Balances 1 WP'!$G$5:$G$295,A153,'Balances 1 WP'!$N$5:$N$295)</f>
        <v>0</v>
      </c>
      <c r="AI153" s="229">
        <f t="shared" si="82"/>
        <v>0</v>
      </c>
      <c r="AK153" s="227">
        <f t="shared" si="83"/>
        <v>0</v>
      </c>
      <c r="AL153" s="228">
        <f t="shared" si="84"/>
        <v>0</v>
      </c>
      <c r="AM153" s="229">
        <f t="shared" si="85"/>
        <v>0</v>
      </c>
      <c r="AN153" s="244"/>
      <c r="AO153" s="228"/>
      <c r="AP153" s="228"/>
      <c r="AQ153" s="229">
        <f t="shared" si="66"/>
        <v>0</v>
      </c>
      <c r="AR153" s="244"/>
      <c r="AT153" s="117">
        <v>3190</v>
      </c>
      <c r="AU153" s="117" t="s">
        <v>1124</v>
      </c>
      <c r="AW153" s="117" t="str">
        <f t="shared" si="72"/>
        <v>ED3190</v>
      </c>
      <c r="AX153" s="154">
        <v>1268</v>
      </c>
      <c r="AY153" s="151">
        <f t="shared" si="73"/>
        <v>0</v>
      </c>
      <c r="AZ153" s="151">
        <f t="shared" si="64"/>
        <v>0</v>
      </c>
      <c r="BA153">
        <f t="shared" si="65"/>
        <v>50</v>
      </c>
      <c r="BD153" s="117" t="str">
        <f t="shared" si="74"/>
        <v>ED3190</v>
      </c>
      <c r="BE153" s="154">
        <v>1617</v>
      </c>
      <c r="BF153" s="151">
        <f t="shared" si="75"/>
        <v>0</v>
      </c>
      <c r="BG153" s="151">
        <f t="shared" si="86"/>
        <v>0</v>
      </c>
      <c r="BH153">
        <f t="shared" si="87"/>
        <v>50</v>
      </c>
      <c r="BJ153" s="181"/>
      <c r="BK153" s="181"/>
      <c r="BM153" s="227">
        <f t="shared" si="76"/>
        <v>0</v>
      </c>
      <c r="BN153" s="228">
        <f t="shared" si="77"/>
        <v>0</v>
      </c>
      <c r="BO153" s="229">
        <f t="shared" si="88"/>
        <v>0</v>
      </c>
      <c r="BR153">
        <f t="shared" si="89"/>
        <v>0</v>
      </c>
      <c r="BS153"/>
      <c r="BT153" s="159"/>
    </row>
    <row r="154" spans="1:72" x14ac:dyDescent="0.2">
      <c r="A154" s="117">
        <v>3200</v>
      </c>
      <c r="B154" s="126" t="s">
        <v>171</v>
      </c>
      <c r="C154" s="126" t="s">
        <v>648</v>
      </c>
      <c r="D154" s="129">
        <v>-3993</v>
      </c>
      <c r="E154" s="175">
        <v>0</v>
      </c>
      <c r="F154" s="181">
        <f t="shared" si="78"/>
        <v>-3993</v>
      </c>
      <c r="G154" s="159"/>
      <c r="H154" s="181"/>
      <c r="I154" s="181">
        <f t="shared" si="90"/>
        <v>-3993</v>
      </c>
      <c r="J154" s="181">
        <f t="shared" si="91"/>
        <v>0</v>
      </c>
      <c r="L154" s="163" t="str">
        <f t="shared" si="67"/>
        <v>ok</v>
      </c>
      <c r="M154" s="137">
        <f t="shared" si="68"/>
        <v>0</v>
      </c>
      <c r="O154" s="129">
        <v>-3993</v>
      </c>
      <c r="Q154" s="129"/>
      <c r="S154" s="129"/>
      <c r="U154" s="129">
        <f t="shared" si="69"/>
        <v>-3993</v>
      </c>
      <c r="V154" s="175">
        <v>0</v>
      </c>
      <c r="W154" s="131">
        <f t="shared" si="70"/>
        <v>-3993</v>
      </c>
      <c r="X154" s="127">
        <f t="shared" si="71"/>
        <v>0</v>
      </c>
      <c r="Y154" s="186"/>
      <c r="AC154" s="227">
        <f t="shared" si="79"/>
        <v>-3993</v>
      </c>
      <c r="AD154" s="228">
        <f t="shared" si="80"/>
        <v>0</v>
      </c>
      <c r="AE154" s="229">
        <f t="shared" si="81"/>
        <v>-3993</v>
      </c>
      <c r="AG154" s="227">
        <f>SUMIF('Balances 1 WP'!$G$5:$G$295,A154,'Balances 1 WP'!$M$5:$M$295)</f>
        <v>-2778</v>
      </c>
      <c r="AH154" s="228">
        <f>SUMIF('Balances 1 WP'!$G$5:$G$295,A154,'Balances 1 WP'!$N$5:$N$295)</f>
        <v>0</v>
      </c>
      <c r="AI154" s="229">
        <f t="shared" si="82"/>
        <v>-2778</v>
      </c>
      <c r="AK154" s="227">
        <f t="shared" si="83"/>
        <v>1215</v>
      </c>
      <c r="AL154" s="228">
        <f t="shared" si="84"/>
        <v>0</v>
      </c>
      <c r="AM154" s="229">
        <f t="shared" si="85"/>
        <v>1215</v>
      </c>
      <c r="AN154" s="244"/>
      <c r="AO154" s="228"/>
      <c r="AP154" s="228"/>
      <c r="AQ154" s="229">
        <f t="shared" si="66"/>
        <v>0</v>
      </c>
      <c r="AR154" s="244"/>
      <c r="AT154" s="117">
        <v>3200</v>
      </c>
      <c r="AU154" s="117" t="s">
        <v>1125</v>
      </c>
      <c r="AW154" s="117" t="str">
        <f t="shared" si="72"/>
        <v>ED3200</v>
      </c>
      <c r="AX154" s="154">
        <v>1268</v>
      </c>
      <c r="AY154" s="151">
        <f t="shared" si="73"/>
        <v>1215</v>
      </c>
      <c r="AZ154" s="151">
        <f t="shared" si="64"/>
        <v>1215</v>
      </c>
      <c r="BA154">
        <f t="shared" si="65"/>
        <v>40</v>
      </c>
      <c r="BD154" s="117" t="str">
        <f t="shared" si="74"/>
        <v>ED3200</v>
      </c>
      <c r="BE154" s="154">
        <v>1617</v>
      </c>
      <c r="BF154" s="151">
        <f t="shared" si="75"/>
        <v>0</v>
      </c>
      <c r="BG154" s="151">
        <f t="shared" si="86"/>
        <v>0</v>
      </c>
      <c r="BH154">
        <f t="shared" si="87"/>
        <v>50</v>
      </c>
      <c r="BJ154" s="181"/>
      <c r="BK154" s="181"/>
      <c r="BM154" s="227">
        <f t="shared" si="76"/>
        <v>-2778</v>
      </c>
      <c r="BN154" s="228">
        <f t="shared" si="77"/>
        <v>0</v>
      </c>
      <c r="BO154" s="229">
        <f t="shared" si="88"/>
        <v>-2778</v>
      </c>
      <c r="BR154">
        <f t="shared" si="89"/>
        <v>0</v>
      </c>
      <c r="BS154"/>
      <c r="BT154" s="159"/>
    </row>
    <row r="155" spans="1:72" x14ac:dyDescent="0.2">
      <c r="A155" s="117">
        <v>3205</v>
      </c>
      <c r="B155" s="126" t="s">
        <v>529</v>
      </c>
      <c r="C155" s="126" t="s">
        <v>649</v>
      </c>
      <c r="D155" s="129">
        <v>-1030</v>
      </c>
      <c r="E155" s="175">
        <v>0</v>
      </c>
      <c r="F155" s="181">
        <f t="shared" si="78"/>
        <v>-1030</v>
      </c>
      <c r="G155" s="159"/>
      <c r="H155" s="181"/>
      <c r="I155" s="181">
        <f t="shared" si="90"/>
        <v>-1030</v>
      </c>
      <c r="J155" s="181">
        <f t="shared" si="91"/>
        <v>0</v>
      </c>
      <c r="L155" s="163" t="str">
        <f t="shared" si="67"/>
        <v>ok</v>
      </c>
      <c r="M155" s="137">
        <f t="shared" si="68"/>
        <v>0</v>
      </c>
      <c r="O155" s="129">
        <v>-1030</v>
      </c>
      <c r="Q155" s="129"/>
      <c r="S155" s="129"/>
      <c r="U155" s="129">
        <f t="shared" si="69"/>
        <v>-1030</v>
      </c>
      <c r="V155" s="175">
        <v>0</v>
      </c>
      <c r="W155" s="131">
        <f t="shared" si="70"/>
        <v>-1030</v>
      </c>
      <c r="X155" s="127">
        <f t="shared" si="71"/>
        <v>0</v>
      </c>
      <c r="Y155" s="186"/>
      <c r="AC155" s="227">
        <f t="shared" si="79"/>
        <v>-1030</v>
      </c>
      <c r="AD155" s="228">
        <f t="shared" si="80"/>
        <v>0</v>
      </c>
      <c r="AE155" s="229">
        <f t="shared" si="81"/>
        <v>-1030</v>
      </c>
      <c r="AG155" s="227">
        <f>SUMIF('Balances 1 WP'!$G$5:$G$295,A155,'Balances 1 WP'!$M$5:$M$295)</f>
        <v>-5908</v>
      </c>
      <c r="AH155" s="228">
        <f>SUMIF('Balances 1 WP'!$G$5:$G$295,A155,'Balances 1 WP'!$N$5:$N$295)</f>
        <v>0</v>
      </c>
      <c r="AI155" s="229">
        <f t="shared" si="82"/>
        <v>-5908</v>
      </c>
      <c r="AK155" s="227">
        <f t="shared" si="83"/>
        <v>-4878</v>
      </c>
      <c r="AL155" s="228">
        <f t="shared" si="84"/>
        <v>0</v>
      </c>
      <c r="AM155" s="229">
        <f t="shared" si="85"/>
        <v>-4878</v>
      </c>
      <c r="AN155" s="244"/>
      <c r="AO155" s="228"/>
      <c r="AP155" s="228"/>
      <c r="AQ155" s="229">
        <f t="shared" si="66"/>
        <v>0</v>
      </c>
      <c r="AR155" s="244"/>
      <c r="AT155" s="117">
        <v>3205</v>
      </c>
      <c r="AU155" s="117" t="s">
        <v>1126</v>
      </c>
      <c r="AW155" s="117" t="str">
        <f t="shared" si="72"/>
        <v>ED3205</v>
      </c>
      <c r="AX155" s="154">
        <v>1268</v>
      </c>
      <c r="AY155" s="151">
        <f t="shared" si="73"/>
        <v>-4878</v>
      </c>
      <c r="AZ155" s="151">
        <f t="shared" si="64"/>
        <v>4878</v>
      </c>
      <c r="BA155">
        <f t="shared" si="65"/>
        <v>50</v>
      </c>
      <c r="BD155" s="117" t="str">
        <f t="shared" si="74"/>
        <v>ED3205</v>
      </c>
      <c r="BE155" s="154">
        <v>1617</v>
      </c>
      <c r="BF155" s="151">
        <f t="shared" si="75"/>
        <v>0</v>
      </c>
      <c r="BG155" s="151">
        <f t="shared" si="86"/>
        <v>0</v>
      </c>
      <c r="BH155">
        <f t="shared" si="87"/>
        <v>50</v>
      </c>
      <c r="BJ155" s="181"/>
      <c r="BK155" s="181"/>
      <c r="BM155" s="227">
        <f t="shared" si="76"/>
        <v>-5908</v>
      </c>
      <c r="BN155" s="228">
        <f t="shared" si="77"/>
        <v>0</v>
      </c>
      <c r="BO155" s="229">
        <f t="shared" si="88"/>
        <v>-5908</v>
      </c>
      <c r="BR155">
        <f t="shared" si="89"/>
        <v>0</v>
      </c>
      <c r="BS155"/>
      <c r="BT155" s="159"/>
    </row>
    <row r="156" spans="1:72" x14ac:dyDescent="0.2">
      <c r="A156" s="117">
        <v>3206</v>
      </c>
      <c r="B156" s="126" t="s">
        <v>307</v>
      </c>
      <c r="C156" s="126" t="s">
        <v>650</v>
      </c>
      <c r="D156" s="129">
        <v>0</v>
      </c>
      <c r="E156" s="175">
        <v>0</v>
      </c>
      <c r="F156" s="181">
        <f t="shared" si="78"/>
        <v>0</v>
      </c>
      <c r="G156" s="159"/>
      <c r="H156" s="181"/>
      <c r="I156" s="181">
        <f t="shared" si="90"/>
        <v>0</v>
      </c>
      <c r="J156" s="181">
        <f t="shared" si="91"/>
        <v>0</v>
      </c>
      <c r="L156" s="163" t="str">
        <f t="shared" si="67"/>
        <v>ok</v>
      </c>
      <c r="M156" s="137">
        <f t="shared" si="68"/>
        <v>0</v>
      </c>
      <c r="O156" s="129">
        <v>0</v>
      </c>
      <c r="Q156" s="129"/>
      <c r="S156" s="129"/>
      <c r="U156" s="129">
        <f t="shared" si="69"/>
        <v>0</v>
      </c>
      <c r="V156" s="175">
        <v>0</v>
      </c>
      <c r="W156" s="131">
        <f t="shared" si="70"/>
        <v>0</v>
      </c>
      <c r="X156" s="127">
        <f t="shared" si="71"/>
        <v>0</v>
      </c>
      <c r="Y156" s="186"/>
      <c r="AC156" s="227">
        <f t="shared" si="79"/>
        <v>0</v>
      </c>
      <c r="AD156" s="228">
        <f t="shared" si="80"/>
        <v>0</v>
      </c>
      <c r="AE156" s="229">
        <f t="shared" si="81"/>
        <v>0</v>
      </c>
      <c r="AG156" s="227">
        <f>SUMIF('Balances 1 WP'!$G$5:$G$295,A156,'Balances 1 WP'!$M$5:$M$295)</f>
        <v>0</v>
      </c>
      <c r="AH156" s="228">
        <f>SUMIF('Balances 1 WP'!$G$5:$G$295,A156,'Balances 1 WP'!$N$5:$N$295)</f>
        <v>0</v>
      </c>
      <c r="AI156" s="229">
        <f t="shared" si="82"/>
        <v>0</v>
      </c>
      <c r="AK156" s="227">
        <f t="shared" si="83"/>
        <v>0</v>
      </c>
      <c r="AL156" s="228">
        <f t="shared" si="84"/>
        <v>0</v>
      </c>
      <c r="AM156" s="229">
        <f t="shared" si="85"/>
        <v>0</v>
      </c>
      <c r="AN156" s="244"/>
      <c r="AO156" s="228"/>
      <c r="AP156" s="228"/>
      <c r="AQ156" s="229">
        <f t="shared" si="66"/>
        <v>0</v>
      </c>
      <c r="AR156" s="244"/>
      <c r="AT156" s="117">
        <v>3206</v>
      </c>
      <c r="AU156" s="117" t="s">
        <v>1127</v>
      </c>
      <c r="AW156" s="117" t="str">
        <f t="shared" si="72"/>
        <v>ED3206</v>
      </c>
      <c r="AX156" s="154">
        <v>1268</v>
      </c>
      <c r="AY156" s="151">
        <f t="shared" si="73"/>
        <v>0</v>
      </c>
      <c r="AZ156" s="151">
        <f t="shared" si="64"/>
        <v>0</v>
      </c>
      <c r="BA156">
        <f t="shared" si="65"/>
        <v>50</v>
      </c>
      <c r="BD156" s="117" t="str">
        <f t="shared" si="74"/>
        <v>ED3206</v>
      </c>
      <c r="BE156" s="154">
        <v>1617</v>
      </c>
      <c r="BF156" s="151">
        <f t="shared" si="75"/>
        <v>0</v>
      </c>
      <c r="BG156" s="151">
        <f t="shared" si="86"/>
        <v>0</v>
      </c>
      <c r="BH156">
        <f t="shared" si="87"/>
        <v>50</v>
      </c>
      <c r="BJ156" s="181"/>
      <c r="BK156" s="181"/>
      <c r="BM156" s="227">
        <f t="shared" si="76"/>
        <v>0</v>
      </c>
      <c r="BN156" s="228">
        <f t="shared" si="77"/>
        <v>0</v>
      </c>
      <c r="BO156" s="229">
        <f t="shared" si="88"/>
        <v>0</v>
      </c>
      <c r="BR156">
        <f t="shared" si="89"/>
        <v>0</v>
      </c>
      <c r="BS156"/>
      <c r="BT156" s="159"/>
    </row>
    <row r="157" spans="1:72" x14ac:dyDescent="0.2">
      <c r="A157" s="117">
        <v>3207</v>
      </c>
      <c r="B157" s="126" t="s">
        <v>172</v>
      </c>
      <c r="C157" s="126" t="s">
        <v>651</v>
      </c>
      <c r="D157" s="129">
        <v>0</v>
      </c>
      <c r="E157" s="175">
        <v>0</v>
      </c>
      <c r="F157" s="181">
        <f t="shared" si="78"/>
        <v>0</v>
      </c>
      <c r="G157" s="159"/>
      <c r="H157" s="181"/>
      <c r="I157" s="181">
        <f t="shared" si="90"/>
        <v>0</v>
      </c>
      <c r="J157" s="181">
        <f t="shared" si="91"/>
        <v>0</v>
      </c>
      <c r="L157" s="163" t="str">
        <f t="shared" si="67"/>
        <v>ok</v>
      </c>
      <c r="M157" s="137">
        <f t="shared" si="68"/>
        <v>0</v>
      </c>
      <c r="O157" s="129">
        <v>0</v>
      </c>
      <c r="Q157" s="129"/>
      <c r="S157" s="129"/>
      <c r="U157" s="129">
        <f t="shared" si="69"/>
        <v>0</v>
      </c>
      <c r="V157" s="175">
        <v>0</v>
      </c>
      <c r="W157" s="131">
        <f t="shared" si="70"/>
        <v>0</v>
      </c>
      <c r="X157" s="127">
        <f t="shared" si="71"/>
        <v>0</v>
      </c>
      <c r="Y157" s="186" t="s">
        <v>1257</v>
      </c>
      <c r="AC157" s="227">
        <f t="shared" si="79"/>
        <v>0</v>
      </c>
      <c r="AD157" s="228">
        <f t="shared" si="80"/>
        <v>0</v>
      </c>
      <c r="AE157" s="229">
        <f t="shared" si="81"/>
        <v>0</v>
      </c>
      <c r="AG157" s="227">
        <f>SUMIF('Balances 1 WP'!$G$5:$G$295,A157,'Balances 1 WP'!$M$5:$M$295)</f>
        <v>0</v>
      </c>
      <c r="AH157" s="228">
        <f>SUMIF('Balances 1 WP'!$G$5:$G$295,A157,'Balances 1 WP'!$N$5:$N$295)</f>
        <v>0</v>
      </c>
      <c r="AI157" s="229">
        <f t="shared" si="82"/>
        <v>0</v>
      </c>
      <c r="AK157" s="227">
        <f t="shared" si="83"/>
        <v>0</v>
      </c>
      <c r="AL157" s="228">
        <f t="shared" si="84"/>
        <v>0</v>
      </c>
      <c r="AM157" s="229">
        <f t="shared" si="85"/>
        <v>0</v>
      </c>
      <c r="AN157" s="244"/>
      <c r="AO157" s="228"/>
      <c r="AP157" s="228"/>
      <c r="AQ157" s="229">
        <f t="shared" si="66"/>
        <v>0</v>
      </c>
      <c r="AR157" s="244"/>
      <c r="AT157" s="117">
        <v>3207</v>
      </c>
      <c r="AU157" s="117" t="s">
        <v>1128</v>
      </c>
      <c r="AW157" s="117" t="str">
        <f t="shared" si="72"/>
        <v>ED3207</v>
      </c>
      <c r="AX157" s="154">
        <v>1268</v>
      </c>
      <c r="AY157" s="151">
        <f t="shared" si="73"/>
        <v>0</v>
      </c>
      <c r="AZ157" s="151">
        <f t="shared" si="64"/>
        <v>0</v>
      </c>
      <c r="BA157">
        <f t="shared" si="65"/>
        <v>50</v>
      </c>
      <c r="BD157" s="117" t="str">
        <f t="shared" si="74"/>
        <v>ED3207</v>
      </c>
      <c r="BE157" s="154">
        <v>1617</v>
      </c>
      <c r="BF157" s="151">
        <f t="shared" si="75"/>
        <v>0</v>
      </c>
      <c r="BG157" s="151">
        <f t="shared" si="86"/>
        <v>0</v>
      </c>
      <c r="BH157">
        <f t="shared" si="87"/>
        <v>50</v>
      </c>
      <c r="BJ157" s="181"/>
      <c r="BK157" s="181"/>
      <c r="BM157" s="227">
        <f t="shared" si="76"/>
        <v>0</v>
      </c>
      <c r="BN157" s="228">
        <f t="shared" si="77"/>
        <v>0</v>
      </c>
      <c r="BO157" s="229">
        <f t="shared" si="88"/>
        <v>0</v>
      </c>
      <c r="BR157">
        <f t="shared" si="89"/>
        <v>0</v>
      </c>
      <c r="BS157"/>
      <c r="BT157" s="159"/>
    </row>
    <row r="158" spans="1:72" ht="15" customHeight="1" x14ac:dyDescent="0.2">
      <c r="A158" s="117">
        <v>3208</v>
      </c>
      <c r="B158" s="126" t="s">
        <v>173</v>
      </c>
      <c r="C158" s="126" t="s">
        <v>652</v>
      </c>
      <c r="D158" s="129">
        <v>0</v>
      </c>
      <c r="E158" s="175">
        <v>0</v>
      </c>
      <c r="F158" s="181">
        <f t="shared" si="78"/>
        <v>0</v>
      </c>
      <c r="G158" s="159"/>
      <c r="H158" s="181"/>
      <c r="I158" s="181">
        <f t="shared" si="90"/>
        <v>0</v>
      </c>
      <c r="J158" s="181">
        <f t="shared" si="91"/>
        <v>0</v>
      </c>
      <c r="L158" s="163" t="str">
        <f t="shared" si="67"/>
        <v>ok</v>
      </c>
      <c r="M158" s="137">
        <f t="shared" si="68"/>
        <v>0</v>
      </c>
      <c r="O158" s="129">
        <v>0</v>
      </c>
      <c r="Q158" s="129"/>
      <c r="S158" s="129"/>
      <c r="U158" s="129">
        <f t="shared" si="69"/>
        <v>0</v>
      </c>
      <c r="V158" s="175">
        <v>0</v>
      </c>
      <c r="W158" s="131">
        <f t="shared" si="70"/>
        <v>0</v>
      </c>
      <c r="X158" s="127">
        <f t="shared" si="71"/>
        <v>0</v>
      </c>
      <c r="Y158" s="186" t="s">
        <v>1245</v>
      </c>
      <c r="AC158" s="227">
        <f t="shared" si="79"/>
        <v>0</v>
      </c>
      <c r="AD158" s="228">
        <f t="shared" si="80"/>
        <v>0</v>
      </c>
      <c r="AE158" s="229">
        <f t="shared" si="81"/>
        <v>0</v>
      </c>
      <c r="AG158" s="227">
        <f>SUMIF('Balances 1 WP'!$G$5:$G$295,A158,'Balances 1 WP'!$M$5:$M$295)</f>
        <v>0</v>
      </c>
      <c r="AH158" s="228">
        <f>SUMIF('Balances 1 WP'!$G$5:$G$295,A158,'Balances 1 WP'!$N$5:$N$295)</f>
        <v>0</v>
      </c>
      <c r="AI158" s="229">
        <f t="shared" si="82"/>
        <v>0</v>
      </c>
      <c r="AK158" s="227">
        <f t="shared" si="83"/>
        <v>0</v>
      </c>
      <c r="AL158" s="228">
        <f t="shared" si="84"/>
        <v>0</v>
      </c>
      <c r="AM158" s="229">
        <f t="shared" si="85"/>
        <v>0</v>
      </c>
      <c r="AN158" s="244"/>
      <c r="AO158" s="228"/>
      <c r="AP158" s="228"/>
      <c r="AQ158" s="229">
        <f t="shared" si="66"/>
        <v>0</v>
      </c>
      <c r="AR158" s="244"/>
      <c r="AT158" s="117">
        <v>3208</v>
      </c>
      <c r="AU158" s="117" t="s">
        <v>1129</v>
      </c>
      <c r="AW158" s="117" t="str">
        <f t="shared" si="72"/>
        <v>ED3208</v>
      </c>
      <c r="AX158" s="154">
        <v>1268</v>
      </c>
      <c r="AY158" s="151">
        <f t="shared" si="73"/>
        <v>0</v>
      </c>
      <c r="AZ158" s="151">
        <f t="shared" si="64"/>
        <v>0</v>
      </c>
      <c r="BA158">
        <f t="shared" si="65"/>
        <v>50</v>
      </c>
      <c r="BD158" s="117" t="str">
        <f t="shared" si="74"/>
        <v>ED3208</v>
      </c>
      <c r="BE158" s="154">
        <v>1617</v>
      </c>
      <c r="BF158" s="151">
        <f t="shared" si="75"/>
        <v>0</v>
      </c>
      <c r="BG158" s="151">
        <f t="shared" si="86"/>
        <v>0</v>
      </c>
      <c r="BH158">
        <f t="shared" si="87"/>
        <v>50</v>
      </c>
      <c r="BJ158" s="181"/>
      <c r="BK158" s="181"/>
      <c r="BM158" s="227">
        <f t="shared" si="76"/>
        <v>0</v>
      </c>
      <c r="BN158" s="228">
        <f t="shared" si="77"/>
        <v>0</v>
      </c>
      <c r="BO158" s="229">
        <f t="shared" si="88"/>
        <v>0</v>
      </c>
      <c r="BR158">
        <f t="shared" si="89"/>
        <v>0</v>
      </c>
      <c r="BS158"/>
      <c r="BT158" s="159"/>
    </row>
    <row r="159" spans="1:72" x14ac:dyDescent="0.2">
      <c r="A159" s="117">
        <v>3210</v>
      </c>
      <c r="B159" s="126" t="s">
        <v>174</v>
      </c>
      <c r="C159" s="126" t="s">
        <v>653</v>
      </c>
      <c r="D159" s="129">
        <v>-10608</v>
      </c>
      <c r="E159" s="175">
        <v>0</v>
      </c>
      <c r="F159" s="181">
        <f t="shared" si="78"/>
        <v>-10608</v>
      </c>
      <c r="G159" s="159"/>
      <c r="H159" s="181"/>
      <c r="I159" s="181">
        <f t="shared" si="90"/>
        <v>-10608</v>
      </c>
      <c r="J159" s="181">
        <f t="shared" si="91"/>
        <v>0</v>
      </c>
      <c r="L159" s="163" t="str">
        <f t="shared" si="67"/>
        <v>ok</v>
      </c>
      <c r="M159" s="137">
        <f t="shared" si="68"/>
        <v>0</v>
      </c>
      <c r="O159" s="129">
        <v>-10608</v>
      </c>
      <c r="Q159" s="129"/>
      <c r="S159" s="129"/>
      <c r="U159" s="129">
        <f t="shared" si="69"/>
        <v>-10608</v>
      </c>
      <c r="V159" s="175">
        <v>0</v>
      </c>
      <c r="W159" s="131">
        <f t="shared" si="70"/>
        <v>-10608</v>
      </c>
      <c r="X159" s="127">
        <f t="shared" si="71"/>
        <v>0</v>
      </c>
      <c r="Y159" s="186"/>
      <c r="AC159" s="227">
        <f t="shared" si="79"/>
        <v>-10608</v>
      </c>
      <c r="AD159" s="228">
        <f t="shared" si="80"/>
        <v>0</v>
      </c>
      <c r="AE159" s="229">
        <f t="shared" si="81"/>
        <v>-10608</v>
      </c>
      <c r="AG159" s="227">
        <f>SUMIF('Balances 1 WP'!$G$5:$G$295,A159,'Balances 1 WP'!$M$5:$M$295)</f>
        <v>0</v>
      </c>
      <c r="AH159" s="228">
        <f>SUMIF('Balances 1 WP'!$G$5:$G$295,A159,'Balances 1 WP'!$N$5:$N$295)</f>
        <v>0</v>
      </c>
      <c r="AI159" s="229">
        <f t="shared" si="82"/>
        <v>0</v>
      </c>
      <c r="AK159" s="227">
        <f t="shared" si="83"/>
        <v>10608</v>
      </c>
      <c r="AL159" s="228">
        <f t="shared" si="84"/>
        <v>0</v>
      </c>
      <c r="AM159" s="229">
        <f t="shared" si="85"/>
        <v>10608</v>
      </c>
      <c r="AN159" s="244"/>
      <c r="AO159" s="228"/>
      <c r="AP159" s="228"/>
      <c r="AQ159" s="229">
        <f t="shared" si="66"/>
        <v>0</v>
      </c>
      <c r="AR159" s="244"/>
      <c r="AT159" s="117">
        <v>3210</v>
      </c>
      <c r="AU159" s="117" t="s">
        <v>1130</v>
      </c>
      <c r="AW159" s="117" t="str">
        <f t="shared" si="72"/>
        <v>ED3210</v>
      </c>
      <c r="AX159" s="154">
        <v>1268</v>
      </c>
      <c r="AY159" s="151">
        <f t="shared" si="73"/>
        <v>10608</v>
      </c>
      <c r="AZ159" s="151">
        <f t="shared" si="64"/>
        <v>10608</v>
      </c>
      <c r="BA159">
        <f t="shared" si="65"/>
        <v>40</v>
      </c>
      <c r="BD159" s="117" t="str">
        <f t="shared" si="74"/>
        <v>ED3210</v>
      </c>
      <c r="BE159" s="154">
        <v>1617</v>
      </c>
      <c r="BF159" s="151">
        <f t="shared" si="75"/>
        <v>0</v>
      </c>
      <c r="BG159" s="151">
        <f t="shared" si="86"/>
        <v>0</v>
      </c>
      <c r="BH159">
        <f t="shared" si="87"/>
        <v>50</v>
      </c>
      <c r="BJ159" s="181"/>
      <c r="BK159" s="181"/>
      <c r="BM159" s="227">
        <f t="shared" si="76"/>
        <v>0</v>
      </c>
      <c r="BN159" s="228">
        <f t="shared" si="77"/>
        <v>0</v>
      </c>
      <c r="BO159" s="229">
        <f t="shared" si="88"/>
        <v>0</v>
      </c>
      <c r="BR159">
        <f t="shared" si="89"/>
        <v>0</v>
      </c>
      <c r="BS159"/>
      <c r="BT159" s="159"/>
    </row>
    <row r="160" spans="1:72" x14ac:dyDescent="0.2">
      <c r="A160" s="117">
        <v>3211</v>
      </c>
      <c r="B160" s="126" t="s">
        <v>408</v>
      </c>
      <c r="C160" s="126" t="s">
        <v>654</v>
      </c>
      <c r="D160" s="129">
        <v>-24800</v>
      </c>
      <c r="E160" s="175">
        <v>0</v>
      </c>
      <c r="F160" s="181">
        <f t="shared" si="78"/>
        <v>-24800</v>
      </c>
      <c r="G160" s="159"/>
      <c r="H160" s="181"/>
      <c r="I160" s="181">
        <f t="shared" si="90"/>
        <v>-24800</v>
      </c>
      <c r="J160" s="181">
        <f t="shared" si="91"/>
        <v>0</v>
      </c>
      <c r="L160" s="163" t="str">
        <f t="shared" si="67"/>
        <v>ok</v>
      </c>
      <c r="M160" s="137">
        <f t="shared" si="68"/>
        <v>0</v>
      </c>
      <c r="O160" s="129">
        <v>-24800</v>
      </c>
      <c r="Q160" s="129"/>
      <c r="S160" s="129"/>
      <c r="U160" s="129">
        <f t="shared" si="69"/>
        <v>-24800</v>
      </c>
      <c r="V160" s="175">
        <v>0</v>
      </c>
      <c r="W160" s="131">
        <f t="shared" si="70"/>
        <v>-24800</v>
      </c>
      <c r="X160" s="127">
        <f t="shared" si="71"/>
        <v>0</v>
      </c>
      <c r="Y160" s="186"/>
      <c r="AC160" s="227">
        <f t="shared" si="79"/>
        <v>-24800</v>
      </c>
      <c r="AD160" s="228">
        <f t="shared" si="80"/>
        <v>0</v>
      </c>
      <c r="AE160" s="229">
        <f t="shared" si="81"/>
        <v>-24800</v>
      </c>
      <c r="AG160" s="227">
        <f>SUMIF('Balances 1 WP'!$G$5:$G$295,A160,'Balances 1 WP'!$M$5:$M$295)</f>
        <v>-29082</v>
      </c>
      <c r="AH160" s="228">
        <f>SUMIF('Balances 1 WP'!$G$5:$G$295,A160,'Balances 1 WP'!$N$5:$N$295)</f>
        <v>0</v>
      </c>
      <c r="AI160" s="229">
        <f t="shared" si="82"/>
        <v>-29082</v>
      </c>
      <c r="AK160" s="227">
        <f t="shared" si="83"/>
        <v>-4282</v>
      </c>
      <c r="AL160" s="228">
        <f t="shared" si="84"/>
        <v>0</v>
      </c>
      <c r="AM160" s="229">
        <f t="shared" si="85"/>
        <v>-4282</v>
      </c>
      <c r="AN160" s="244"/>
      <c r="AO160" s="228"/>
      <c r="AP160" s="228"/>
      <c r="AQ160" s="229">
        <f t="shared" si="66"/>
        <v>0</v>
      </c>
      <c r="AR160" s="244"/>
      <c r="AT160" s="117">
        <v>3211</v>
      </c>
      <c r="AU160" s="117" t="s">
        <v>1118</v>
      </c>
      <c r="AW160" s="117" t="str">
        <f t="shared" si="72"/>
        <v>ED3211</v>
      </c>
      <c r="AX160" s="154">
        <v>1268</v>
      </c>
      <c r="AY160" s="151">
        <f t="shared" si="73"/>
        <v>-4282</v>
      </c>
      <c r="AZ160" s="151">
        <f t="shared" si="64"/>
        <v>4282</v>
      </c>
      <c r="BA160">
        <f t="shared" si="65"/>
        <v>50</v>
      </c>
      <c r="BD160" s="117" t="str">
        <f t="shared" si="74"/>
        <v>ED3211</v>
      </c>
      <c r="BE160" s="154">
        <v>1617</v>
      </c>
      <c r="BF160" s="151">
        <f t="shared" si="75"/>
        <v>0</v>
      </c>
      <c r="BG160" s="151">
        <f t="shared" si="86"/>
        <v>0</v>
      </c>
      <c r="BH160">
        <f t="shared" si="87"/>
        <v>50</v>
      </c>
      <c r="BJ160" s="181"/>
      <c r="BK160" s="181"/>
      <c r="BM160" s="227">
        <f t="shared" si="76"/>
        <v>-29082</v>
      </c>
      <c r="BN160" s="228">
        <f t="shared" si="77"/>
        <v>0</v>
      </c>
      <c r="BO160" s="229">
        <f t="shared" si="88"/>
        <v>-29082</v>
      </c>
      <c r="BR160">
        <f t="shared" si="89"/>
        <v>0</v>
      </c>
      <c r="BS160"/>
      <c r="BT160" s="159"/>
    </row>
    <row r="161" spans="1:72" x14ac:dyDescent="0.2">
      <c r="A161" s="117">
        <v>3213</v>
      </c>
      <c r="B161" s="126" t="s">
        <v>308</v>
      </c>
      <c r="C161" s="126" t="s">
        <v>655</v>
      </c>
      <c r="D161" s="129">
        <v>-21651</v>
      </c>
      <c r="E161" s="175">
        <v>0</v>
      </c>
      <c r="F161" s="181">
        <f t="shared" si="78"/>
        <v>-21651</v>
      </c>
      <c r="G161" s="159"/>
      <c r="H161" s="181"/>
      <c r="I161" s="181">
        <f t="shared" si="90"/>
        <v>-21651</v>
      </c>
      <c r="J161" s="181">
        <f t="shared" si="91"/>
        <v>0</v>
      </c>
      <c r="L161" s="163" t="str">
        <f t="shared" si="67"/>
        <v>ok</v>
      </c>
      <c r="M161" s="137">
        <f t="shared" si="68"/>
        <v>0</v>
      </c>
      <c r="O161" s="129">
        <v>-21651</v>
      </c>
      <c r="Q161" s="129"/>
      <c r="S161" s="129"/>
      <c r="U161" s="129">
        <f t="shared" si="69"/>
        <v>-21651</v>
      </c>
      <c r="V161" s="175">
        <v>0</v>
      </c>
      <c r="W161" s="131">
        <f t="shared" si="70"/>
        <v>-21651</v>
      </c>
      <c r="X161" s="127">
        <f t="shared" si="71"/>
        <v>0</v>
      </c>
      <c r="Y161" s="186"/>
      <c r="AC161" s="227">
        <f t="shared" si="79"/>
        <v>-21651</v>
      </c>
      <c r="AD161" s="228">
        <f t="shared" si="80"/>
        <v>0</v>
      </c>
      <c r="AE161" s="229">
        <f t="shared" si="81"/>
        <v>-21651</v>
      </c>
      <c r="AG161" s="227">
        <f>SUMIF('Balances 1 WP'!$G$5:$G$295,A161,'Balances 1 WP'!$M$5:$M$295)</f>
        <v>-18466</v>
      </c>
      <c r="AH161" s="228">
        <f>SUMIF('Balances 1 WP'!$G$5:$G$295,A161,'Balances 1 WP'!$N$5:$N$295)</f>
        <v>0</v>
      </c>
      <c r="AI161" s="229">
        <f t="shared" si="82"/>
        <v>-18466</v>
      </c>
      <c r="AK161" s="227">
        <f t="shared" si="83"/>
        <v>3185</v>
      </c>
      <c r="AL161" s="228">
        <f t="shared" si="84"/>
        <v>0</v>
      </c>
      <c r="AM161" s="229">
        <f t="shared" si="85"/>
        <v>3185</v>
      </c>
      <c r="AN161" s="244"/>
      <c r="AO161" s="228"/>
      <c r="AP161" s="228"/>
      <c r="AQ161" s="229">
        <f t="shared" si="66"/>
        <v>0</v>
      </c>
      <c r="AR161" s="244"/>
      <c r="AT161" s="117">
        <v>3213</v>
      </c>
      <c r="AU161" s="117" t="s">
        <v>1131</v>
      </c>
      <c r="AW161" s="117" t="str">
        <f t="shared" si="72"/>
        <v>ED3213</v>
      </c>
      <c r="AX161" s="154">
        <v>1268</v>
      </c>
      <c r="AY161" s="151">
        <f t="shared" si="73"/>
        <v>3185</v>
      </c>
      <c r="AZ161" s="151">
        <f t="shared" si="64"/>
        <v>3185</v>
      </c>
      <c r="BA161">
        <f t="shared" si="65"/>
        <v>40</v>
      </c>
      <c r="BD161" s="117" t="str">
        <f t="shared" si="74"/>
        <v>ED3213</v>
      </c>
      <c r="BE161" s="154">
        <v>1617</v>
      </c>
      <c r="BF161" s="151">
        <f t="shared" si="75"/>
        <v>0</v>
      </c>
      <c r="BG161" s="151">
        <f t="shared" si="86"/>
        <v>0</v>
      </c>
      <c r="BH161">
        <f t="shared" si="87"/>
        <v>50</v>
      </c>
      <c r="BJ161" s="181"/>
      <c r="BK161" s="181"/>
      <c r="BM161" s="227">
        <f t="shared" si="76"/>
        <v>-18466</v>
      </c>
      <c r="BN161" s="228">
        <f t="shared" si="77"/>
        <v>0</v>
      </c>
      <c r="BO161" s="229">
        <f t="shared" si="88"/>
        <v>-18466</v>
      </c>
      <c r="BR161">
        <f t="shared" si="89"/>
        <v>0</v>
      </c>
      <c r="BS161"/>
      <c r="BT161" s="159"/>
    </row>
    <row r="162" spans="1:72" x14ac:dyDescent="0.2">
      <c r="A162" s="117">
        <v>3216</v>
      </c>
      <c r="B162" s="126" t="s">
        <v>807</v>
      </c>
      <c r="C162" s="126" t="s">
        <v>656</v>
      </c>
      <c r="D162" s="129">
        <v>0</v>
      </c>
      <c r="E162" s="175">
        <v>0</v>
      </c>
      <c r="F162" s="181">
        <f t="shared" si="78"/>
        <v>0</v>
      </c>
      <c r="G162" s="159"/>
      <c r="H162" s="181"/>
      <c r="I162" s="181">
        <f t="shared" si="90"/>
        <v>0</v>
      </c>
      <c r="J162" s="181">
        <f t="shared" si="91"/>
        <v>0</v>
      </c>
      <c r="L162" s="163" t="str">
        <f t="shared" si="67"/>
        <v>ok</v>
      </c>
      <c r="M162" s="137">
        <f t="shared" si="68"/>
        <v>0</v>
      </c>
      <c r="O162" s="129">
        <v>0</v>
      </c>
      <c r="Q162" s="129"/>
      <c r="S162" s="129"/>
      <c r="U162" s="129">
        <f t="shared" si="69"/>
        <v>0</v>
      </c>
      <c r="V162" s="175">
        <v>0</v>
      </c>
      <c r="W162" s="131">
        <f t="shared" si="70"/>
        <v>0</v>
      </c>
      <c r="X162" s="127">
        <f t="shared" si="71"/>
        <v>0</v>
      </c>
      <c r="Y162" s="186"/>
      <c r="AC162" s="227">
        <f t="shared" si="79"/>
        <v>0</v>
      </c>
      <c r="AD162" s="228">
        <f t="shared" si="80"/>
        <v>0</v>
      </c>
      <c r="AE162" s="229">
        <f t="shared" si="81"/>
        <v>0</v>
      </c>
      <c r="AG162" s="227">
        <f>SUMIF('Balances 1 WP'!$G$5:$G$295,A162,'Balances 1 WP'!$M$5:$M$295)</f>
        <v>0</v>
      </c>
      <c r="AH162" s="228">
        <f>SUMIF('Balances 1 WP'!$G$5:$G$295,A162,'Balances 1 WP'!$N$5:$N$295)</f>
        <v>0</v>
      </c>
      <c r="AI162" s="229">
        <f t="shared" si="82"/>
        <v>0</v>
      </c>
      <c r="AK162" s="227">
        <f t="shared" si="83"/>
        <v>0</v>
      </c>
      <c r="AL162" s="228">
        <f t="shared" si="84"/>
        <v>0</v>
      </c>
      <c r="AM162" s="229">
        <f t="shared" si="85"/>
        <v>0</v>
      </c>
      <c r="AN162" s="244"/>
      <c r="AO162" s="228"/>
      <c r="AP162" s="228"/>
      <c r="AQ162" s="229">
        <f t="shared" si="66"/>
        <v>0</v>
      </c>
      <c r="AR162" s="244"/>
      <c r="AT162" s="117">
        <v>3216</v>
      </c>
      <c r="AU162" s="117" t="s">
        <v>1110</v>
      </c>
      <c r="AW162" s="117" t="str">
        <f t="shared" si="72"/>
        <v>ED3216</v>
      </c>
      <c r="AX162" s="154">
        <v>1268</v>
      </c>
      <c r="AY162" s="151">
        <f t="shared" si="73"/>
        <v>0</v>
      </c>
      <c r="AZ162" s="151">
        <f t="shared" si="64"/>
        <v>0</v>
      </c>
      <c r="BA162">
        <f t="shared" si="65"/>
        <v>50</v>
      </c>
      <c r="BD162" s="117" t="str">
        <f t="shared" si="74"/>
        <v>ED3216</v>
      </c>
      <c r="BE162" s="154">
        <v>1617</v>
      </c>
      <c r="BF162" s="151">
        <f t="shared" si="75"/>
        <v>0</v>
      </c>
      <c r="BG162" s="151">
        <f t="shared" si="86"/>
        <v>0</v>
      </c>
      <c r="BH162">
        <f t="shared" si="87"/>
        <v>50</v>
      </c>
      <c r="BJ162" s="181"/>
      <c r="BK162" s="181"/>
      <c r="BM162" s="227">
        <f t="shared" si="76"/>
        <v>0</v>
      </c>
      <c r="BN162" s="228">
        <f t="shared" si="77"/>
        <v>0</v>
      </c>
      <c r="BO162" s="229">
        <f t="shared" si="88"/>
        <v>0</v>
      </c>
      <c r="BR162">
        <f t="shared" si="89"/>
        <v>0</v>
      </c>
      <c r="BS162"/>
      <c r="BT162" s="159"/>
    </row>
    <row r="163" spans="1:72" x14ac:dyDescent="0.2">
      <c r="A163" s="117">
        <v>3221</v>
      </c>
      <c r="B163" s="126" t="s">
        <v>175</v>
      </c>
      <c r="C163" s="126" t="s">
        <v>657</v>
      </c>
      <c r="D163" s="129">
        <v>0</v>
      </c>
      <c r="E163" s="175">
        <v>0</v>
      </c>
      <c r="F163" s="181">
        <f t="shared" si="78"/>
        <v>0</v>
      </c>
      <c r="G163" s="159"/>
      <c r="H163" s="181"/>
      <c r="I163" s="181">
        <f t="shared" si="90"/>
        <v>0</v>
      </c>
      <c r="J163" s="181">
        <f t="shared" si="91"/>
        <v>0</v>
      </c>
      <c r="L163" s="163" t="str">
        <f t="shared" si="67"/>
        <v>ok</v>
      </c>
      <c r="M163" s="137">
        <f t="shared" si="68"/>
        <v>0</v>
      </c>
      <c r="O163" s="129">
        <v>0</v>
      </c>
      <c r="Q163" s="129"/>
      <c r="S163" s="129"/>
      <c r="U163" s="129">
        <f t="shared" si="69"/>
        <v>0</v>
      </c>
      <c r="V163" s="175">
        <v>0</v>
      </c>
      <c r="W163" s="131">
        <f t="shared" si="70"/>
        <v>0</v>
      </c>
      <c r="X163" s="127">
        <f t="shared" si="71"/>
        <v>0</v>
      </c>
      <c r="Y163" s="186" t="s">
        <v>1268</v>
      </c>
      <c r="AC163" s="227">
        <f t="shared" si="79"/>
        <v>0</v>
      </c>
      <c r="AD163" s="228">
        <f t="shared" si="80"/>
        <v>0</v>
      </c>
      <c r="AE163" s="229">
        <f t="shared" si="81"/>
        <v>0</v>
      </c>
      <c r="AG163" s="227">
        <f>SUMIF('Balances 1 WP'!$G$5:$G$295,A163,'Balances 1 WP'!$M$5:$M$295)</f>
        <v>0</v>
      </c>
      <c r="AH163" s="228">
        <f>SUMIF('Balances 1 WP'!$G$5:$G$295,A163,'Balances 1 WP'!$N$5:$N$295)</f>
        <v>0</v>
      </c>
      <c r="AI163" s="229">
        <f t="shared" si="82"/>
        <v>0</v>
      </c>
      <c r="AK163" s="227">
        <f t="shared" si="83"/>
        <v>0</v>
      </c>
      <c r="AL163" s="228">
        <f t="shared" si="84"/>
        <v>0</v>
      </c>
      <c r="AM163" s="229">
        <f t="shared" si="85"/>
        <v>0</v>
      </c>
      <c r="AN163" s="244"/>
      <c r="AO163" s="228"/>
      <c r="AP163" s="228"/>
      <c r="AQ163" s="229">
        <f t="shared" si="66"/>
        <v>0</v>
      </c>
      <c r="AR163" s="244"/>
      <c r="AT163" s="117">
        <v>3221</v>
      </c>
      <c r="AU163" s="117" t="s">
        <v>1132</v>
      </c>
      <c r="AW163" s="117" t="str">
        <f t="shared" si="72"/>
        <v>ED3221</v>
      </c>
      <c r="AX163" s="154">
        <v>1268</v>
      </c>
      <c r="AY163" s="151">
        <f t="shared" si="73"/>
        <v>0</v>
      </c>
      <c r="AZ163" s="151">
        <f t="shared" si="64"/>
        <v>0</v>
      </c>
      <c r="BA163">
        <f t="shared" si="65"/>
        <v>50</v>
      </c>
      <c r="BD163" s="117" t="str">
        <f t="shared" si="74"/>
        <v>ED3221</v>
      </c>
      <c r="BE163" s="154">
        <v>1617</v>
      </c>
      <c r="BF163" s="151">
        <f t="shared" si="75"/>
        <v>0</v>
      </c>
      <c r="BG163" s="151">
        <f t="shared" si="86"/>
        <v>0</v>
      </c>
      <c r="BH163">
        <f t="shared" si="87"/>
        <v>50</v>
      </c>
      <c r="BJ163" s="181"/>
      <c r="BK163" s="181"/>
      <c r="BM163" s="227">
        <f t="shared" si="76"/>
        <v>0</v>
      </c>
      <c r="BN163" s="228">
        <f t="shared" si="77"/>
        <v>0</v>
      </c>
      <c r="BO163" s="229">
        <f t="shared" si="88"/>
        <v>0</v>
      </c>
      <c r="BR163">
        <f t="shared" si="89"/>
        <v>0</v>
      </c>
      <c r="BS163"/>
      <c r="BT163" s="159"/>
    </row>
    <row r="164" spans="1:72" ht="15" customHeight="1" x14ac:dyDescent="0.2">
      <c r="A164" s="117">
        <v>3222</v>
      </c>
      <c r="B164" s="126" t="s">
        <v>176</v>
      </c>
      <c r="C164" s="126" t="s">
        <v>658</v>
      </c>
      <c r="D164" s="129">
        <v>0</v>
      </c>
      <c r="E164" s="175">
        <v>0</v>
      </c>
      <c r="F164" s="181">
        <f t="shared" si="78"/>
        <v>0</v>
      </c>
      <c r="G164" s="159"/>
      <c r="H164" s="181"/>
      <c r="I164" s="181">
        <f t="shared" si="90"/>
        <v>0</v>
      </c>
      <c r="J164" s="181">
        <f t="shared" si="91"/>
        <v>0</v>
      </c>
      <c r="L164" s="163" t="str">
        <f t="shared" si="67"/>
        <v>ok</v>
      </c>
      <c r="M164" s="137">
        <f t="shared" si="68"/>
        <v>0</v>
      </c>
      <c r="O164" s="129">
        <v>0</v>
      </c>
      <c r="Q164" s="129"/>
      <c r="S164" s="129"/>
      <c r="U164" s="129">
        <f t="shared" si="69"/>
        <v>0</v>
      </c>
      <c r="V164" s="175">
        <v>0</v>
      </c>
      <c r="W164" s="131">
        <f t="shared" si="70"/>
        <v>0</v>
      </c>
      <c r="X164" s="127">
        <f t="shared" si="71"/>
        <v>0</v>
      </c>
      <c r="Y164" s="186" t="s">
        <v>1246</v>
      </c>
      <c r="AC164" s="227">
        <f t="shared" si="79"/>
        <v>0</v>
      </c>
      <c r="AD164" s="228">
        <f t="shared" si="80"/>
        <v>0</v>
      </c>
      <c r="AE164" s="229">
        <f t="shared" si="81"/>
        <v>0</v>
      </c>
      <c r="AG164" s="227">
        <f>SUMIF('Balances 1 WP'!$G$5:$G$295,A164,'Balances 1 WP'!$M$5:$M$295)</f>
        <v>0</v>
      </c>
      <c r="AH164" s="228">
        <f>SUMIF('Balances 1 WP'!$G$5:$G$295,A164,'Balances 1 WP'!$N$5:$N$295)</f>
        <v>0</v>
      </c>
      <c r="AI164" s="229">
        <f t="shared" si="82"/>
        <v>0</v>
      </c>
      <c r="AK164" s="227">
        <f t="shared" si="83"/>
        <v>0</v>
      </c>
      <c r="AL164" s="228">
        <f t="shared" si="84"/>
        <v>0</v>
      </c>
      <c r="AM164" s="229">
        <f t="shared" si="85"/>
        <v>0</v>
      </c>
      <c r="AN164" s="244"/>
      <c r="AO164" s="228"/>
      <c r="AP164" s="228"/>
      <c r="AQ164" s="229">
        <f t="shared" si="66"/>
        <v>0</v>
      </c>
      <c r="AR164" s="244"/>
      <c r="AT164" s="117">
        <v>3222</v>
      </c>
      <c r="AU164" s="117" t="s">
        <v>1133</v>
      </c>
      <c r="AW164" s="117" t="str">
        <f t="shared" si="72"/>
        <v>ED3222</v>
      </c>
      <c r="AX164" s="154">
        <v>1268</v>
      </c>
      <c r="AY164" s="151">
        <f t="shared" si="73"/>
        <v>0</v>
      </c>
      <c r="AZ164" s="151">
        <f t="shared" si="64"/>
        <v>0</v>
      </c>
      <c r="BA164">
        <f t="shared" si="65"/>
        <v>50</v>
      </c>
      <c r="BD164" s="117" t="str">
        <f t="shared" si="74"/>
        <v>ED3222</v>
      </c>
      <c r="BE164" s="154">
        <v>1617</v>
      </c>
      <c r="BF164" s="151">
        <f t="shared" si="75"/>
        <v>0</v>
      </c>
      <c r="BG164" s="151">
        <f t="shared" si="86"/>
        <v>0</v>
      </c>
      <c r="BH164">
        <f t="shared" si="87"/>
        <v>50</v>
      </c>
      <c r="BJ164" s="181"/>
      <c r="BK164" s="181"/>
      <c r="BM164" s="227">
        <f t="shared" si="76"/>
        <v>0</v>
      </c>
      <c r="BN164" s="228">
        <f t="shared" si="77"/>
        <v>0</v>
      </c>
      <c r="BO164" s="229">
        <f t="shared" si="88"/>
        <v>0</v>
      </c>
      <c r="BR164">
        <f t="shared" si="89"/>
        <v>0</v>
      </c>
      <c r="BS164"/>
      <c r="BT164" s="159"/>
    </row>
    <row r="165" spans="1:72" x14ac:dyDescent="0.2">
      <c r="A165" s="117">
        <v>3223</v>
      </c>
      <c r="B165" s="126" t="s">
        <v>177</v>
      </c>
      <c r="C165" s="126" t="s">
        <v>329</v>
      </c>
      <c r="D165" s="129">
        <v>-19462</v>
      </c>
      <c r="E165" s="175">
        <v>0</v>
      </c>
      <c r="F165" s="181">
        <f t="shared" si="78"/>
        <v>-19462</v>
      </c>
      <c r="G165" s="159"/>
      <c r="H165" s="181"/>
      <c r="I165" s="181">
        <f t="shared" si="90"/>
        <v>-19462</v>
      </c>
      <c r="J165" s="181">
        <f t="shared" si="91"/>
        <v>0</v>
      </c>
      <c r="L165" s="163" t="str">
        <f t="shared" si="67"/>
        <v>ok</v>
      </c>
      <c r="M165" s="137">
        <f t="shared" si="68"/>
        <v>0</v>
      </c>
      <c r="O165" s="129">
        <v>-19462</v>
      </c>
      <c r="Q165" s="129"/>
      <c r="S165" s="129"/>
      <c r="U165" s="129">
        <f t="shared" si="69"/>
        <v>-19462</v>
      </c>
      <c r="V165" s="175">
        <v>0</v>
      </c>
      <c r="W165" s="131">
        <f t="shared" si="70"/>
        <v>-19462</v>
      </c>
      <c r="X165" s="127">
        <f t="shared" si="71"/>
        <v>0</v>
      </c>
      <c r="Y165" s="186"/>
      <c r="AC165" s="227">
        <f t="shared" si="79"/>
        <v>-19462</v>
      </c>
      <c r="AD165" s="228">
        <f t="shared" si="80"/>
        <v>0</v>
      </c>
      <c r="AE165" s="229">
        <f t="shared" si="81"/>
        <v>-19462</v>
      </c>
      <c r="AG165" s="227">
        <f>SUMIF('Balances 1 WP'!$G$5:$G$295,A165,'Balances 1 WP'!$M$5:$M$295)</f>
        <v>-25690</v>
      </c>
      <c r="AH165" s="228">
        <f>SUMIF('Balances 1 WP'!$G$5:$G$295,A165,'Balances 1 WP'!$N$5:$N$295)</f>
        <v>0</v>
      </c>
      <c r="AI165" s="229">
        <f t="shared" si="82"/>
        <v>-25690</v>
      </c>
      <c r="AK165" s="227">
        <f t="shared" si="83"/>
        <v>-6228</v>
      </c>
      <c r="AL165" s="228">
        <f t="shared" si="84"/>
        <v>0</v>
      </c>
      <c r="AM165" s="229">
        <f t="shared" si="85"/>
        <v>-6228</v>
      </c>
      <c r="AN165" s="244"/>
      <c r="AO165" s="228"/>
      <c r="AP165" s="228"/>
      <c r="AQ165" s="229">
        <f t="shared" si="66"/>
        <v>0</v>
      </c>
      <c r="AR165" s="244"/>
      <c r="AT165" s="117">
        <v>3223</v>
      </c>
      <c r="AU165" s="117" t="s">
        <v>1134</v>
      </c>
      <c r="AW165" s="117" t="str">
        <f t="shared" si="72"/>
        <v>ED3223</v>
      </c>
      <c r="AX165" s="154">
        <v>1268</v>
      </c>
      <c r="AY165" s="151">
        <f t="shared" si="73"/>
        <v>-6228</v>
      </c>
      <c r="AZ165" s="151">
        <f t="shared" si="64"/>
        <v>6228</v>
      </c>
      <c r="BA165">
        <f t="shared" si="65"/>
        <v>50</v>
      </c>
      <c r="BD165" s="117" t="str">
        <f t="shared" si="74"/>
        <v>ED3223</v>
      </c>
      <c r="BE165" s="154">
        <v>1617</v>
      </c>
      <c r="BF165" s="151">
        <f t="shared" si="75"/>
        <v>0</v>
      </c>
      <c r="BG165" s="151">
        <f t="shared" si="86"/>
        <v>0</v>
      </c>
      <c r="BH165">
        <f t="shared" si="87"/>
        <v>50</v>
      </c>
      <c r="BJ165" s="181"/>
      <c r="BK165" s="181"/>
      <c r="BM165" s="227">
        <f t="shared" si="76"/>
        <v>-25690</v>
      </c>
      <c r="BN165" s="228">
        <f t="shared" si="77"/>
        <v>0</v>
      </c>
      <c r="BO165" s="229">
        <f t="shared" si="88"/>
        <v>-25690</v>
      </c>
      <c r="BR165">
        <f t="shared" si="89"/>
        <v>0</v>
      </c>
      <c r="BS165"/>
      <c r="BT165" s="159"/>
    </row>
    <row r="166" spans="1:72" x14ac:dyDescent="0.2">
      <c r="A166" s="117">
        <v>3224</v>
      </c>
      <c r="B166" s="126" t="s">
        <v>487</v>
      </c>
      <c r="C166" s="126" t="s">
        <v>659</v>
      </c>
      <c r="D166" s="129">
        <v>0</v>
      </c>
      <c r="E166" s="175">
        <v>0</v>
      </c>
      <c r="F166" s="181">
        <f t="shared" si="78"/>
        <v>0</v>
      </c>
      <c r="G166" s="159"/>
      <c r="H166" s="181"/>
      <c r="I166" s="181">
        <f t="shared" si="90"/>
        <v>0</v>
      </c>
      <c r="J166" s="181">
        <f t="shared" si="91"/>
        <v>0</v>
      </c>
      <c r="L166" s="163" t="str">
        <f t="shared" si="67"/>
        <v>ok</v>
      </c>
      <c r="M166" s="137">
        <f t="shared" si="68"/>
        <v>0</v>
      </c>
      <c r="O166" s="129">
        <v>0</v>
      </c>
      <c r="Q166" s="129"/>
      <c r="S166" s="129"/>
      <c r="U166" s="129">
        <f t="shared" si="69"/>
        <v>0</v>
      </c>
      <c r="V166" s="175">
        <v>0</v>
      </c>
      <c r="W166" s="131">
        <f t="shared" si="70"/>
        <v>0</v>
      </c>
      <c r="X166" s="127">
        <f t="shared" si="71"/>
        <v>0</v>
      </c>
      <c r="Y166" s="186" t="s">
        <v>1245</v>
      </c>
      <c r="AC166" s="227">
        <f t="shared" si="79"/>
        <v>0</v>
      </c>
      <c r="AD166" s="228">
        <f t="shared" si="80"/>
        <v>0</v>
      </c>
      <c r="AE166" s="229">
        <f t="shared" si="81"/>
        <v>0</v>
      </c>
      <c r="AG166" s="227">
        <f>SUMIF('Balances 1 WP'!$G$5:$G$295,A166,'Balances 1 WP'!$M$5:$M$295)</f>
        <v>0</v>
      </c>
      <c r="AH166" s="228">
        <f>SUMIF('Balances 1 WP'!$G$5:$G$295,A166,'Balances 1 WP'!$N$5:$N$295)</f>
        <v>0</v>
      </c>
      <c r="AI166" s="229">
        <f t="shared" si="82"/>
        <v>0</v>
      </c>
      <c r="AK166" s="227">
        <f t="shared" si="83"/>
        <v>0</v>
      </c>
      <c r="AL166" s="228">
        <f t="shared" si="84"/>
        <v>0</v>
      </c>
      <c r="AM166" s="229">
        <f t="shared" si="85"/>
        <v>0</v>
      </c>
      <c r="AN166" s="244"/>
      <c r="AO166" s="228"/>
      <c r="AP166" s="228"/>
      <c r="AQ166" s="229">
        <f t="shared" si="66"/>
        <v>0</v>
      </c>
      <c r="AR166" s="244"/>
      <c r="AT166" s="117">
        <v>3224</v>
      </c>
      <c r="AU166" s="117" t="s">
        <v>1111</v>
      </c>
      <c r="AW166" s="117" t="str">
        <f t="shared" si="72"/>
        <v>ED3224</v>
      </c>
      <c r="AX166" s="154">
        <v>1268</v>
      </c>
      <c r="AY166" s="151">
        <f t="shared" si="73"/>
        <v>0</v>
      </c>
      <c r="AZ166" s="151">
        <f t="shared" si="64"/>
        <v>0</v>
      </c>
      <c r="BA166">
        <f t="shared" si="65"/>
        <v>50</v>
      </c>
      <c r="BD166" s="117" t="str">
        <f t="shared" si="74"/>
        <v>ED3224</v>
      </c>
      <c r="BE166" s="154">
        <v>1617</v>
      </c>
      <c r="BF166" s="151">
        <f t="shared" si="75"/>
        <v>0</v>
      </c>
      <c r="BG166" s="151">
        <f t="shared" si="86"/>
        <v>0</v>
      </c>
      <c r="BH166">
        <f t="shared" si="87"/>
        <v>50</v>
      </c>
      <c r="BJ166" s="181"/>
      <c r="BK166" s="181"/>
      <c r="BM166" s="227">
        <f t="shared" si="76"/>
        <v>0</v>
      </c>
      <c r="BN166" s="228">
        <f t="shared" si="77"/>
        <v>0</v>
      </c>
      <c r="BO166" s="229">
        <f t="shared" si="88"/>
        <v>0</v>
      </c>
      <c r="BR166">
        <f t="shared" si="89"/>
        <v>0</v>
      </c>
      <c r="BS166"/>
      <c r="BT166" s="159"/>
    </row>
    <row r="167" spans="1:72" x14ac:dyDescent="0.2">
      <c r="A167" s="117">
        <v>3225</v>
      </c>
      <c r="B167" s="126" t="s">
        <v>178</v>
      </c>
      <c r="C167" s="126" t="s">
        <v>660</v>
      </c>
      <c r="D167" s="129">
        <v>0</v>
      </c>
      <c r="E167" s="175">
        <v>0</v>
      </c>
      <c r="F167" s="181">
        <f t="shared" si="78"/>
        <v>0</v>
      </c>
      <c r="G167" s="159"/>
      <c r="H167" s="181"/>
      <c r="I167" s="181">
        <f t="shared" si="90"/>
        <v>0</v>
      </c>
      <c r="J167" s="181">
        <f t="shared" si="91"/>
        <v>0</v>
      </c>
      <c r="L167" s="163" t="str">
        <f t="shared" si="67"/>
        <v>ok</v>
      </c>
      <c r="M167" s="137">
        <f t="shared" si="68"/>
        <v>0</v>
      </c>
      <c r="O167" s="129">
        <v>0</v>
      </c>
      <c r="Q167" s="129"/>
      <c r="S167" s="129"/>
      <c r="U167" s="129">
        <f t="shared" si="69"/>
        <v>0</v>
      </c>
      <c r="V167" s="175">
        <v>0</v>
      </c>
      <c r="W167" s="131">
        <f t="shared" si="70"/>
        <v>0</v>
      </c>
      <c r="X167" s="127">
        <f t="shared" si="71"/>
        <v>0</v>
      </c>
      <c r="Y167" s="186" t="s">
        <v>1257</v>
      </c>
      <c r="AC167" s="227">
        <f t="shared" si="79"/>
        <v>0</v>
      </c>
      <c r="AD167" s="228">
        <f t="shared" si="80"/>
        <v>0</v>
      </c>
      <c r="AE167" s="229">
        <f t="shared" si="81"/>
        <v>0</v>
      </c>
      <c r="AG167" s="227">
        <f>SUMIF('Balances 1 WP'!$G$5:$G$295,A167,'Balances 1 WP'!$M$5:$M$295)</f>
        <v>0</v>
      </c>
      <c r="AH167" s="228">
        <f>SUMIF('Balances 1 WP'!$G$5:$G$295,A167,'Balances 1 WP'!$N$5:$N$295)</f>
        <v>0</v>
      </c>
      <c r="AI167" s="229">
        <f t="shared" si="82"/>
        <v>0</v>
      </c>
      <c r="AK167" s="227">
        <f t="shared" si="83"/>
        <v>0</v>
      </c>
      <c r="AL167" s="228">
        <f t="shared" si="84"/>
        <v>0</v>
      </c>
      <c r="AM167" s="229">
        <f t="shared" si="85"/>
        <v>0</v>
      </c>
      <c r="AN167" s="244"/>
      <c r="AO167" s="228"/>
      <c r="AP167" s="228"/>
      <c r="AQ167" s="229">
        <f t="shared" si="66"/>
        <v>0</v>
      </c>
      <c r="AR167" s="244"/>
      <c r="AT167" s="117">
        <v>3225</v>
      </c>
      <c r="AU167" s="117" t="s">
        <v>1135</v>
      </c>
      <c r="AW167" s="117" t="str">
        <f t="shared" si="72"/>
        <v>ED3225</v>
      </c>
      <c r="AX167" s="154">
        <v>1268</v>
      </c>
      <c r="AY167" s="151">
        <f t="shared" si="73"/>
        <v>0</v>
      </c>
      <c r="AZ167" s="151">
        <f t="shared" si="64"/>
        <v>0</v>
      </c>
      <c r="BA167">
        <f t="shared" si="65"/>
        <v>50</v>
      </c>
      <c r="BD167" s="117" t="str">
        <f t="shared" si="74"/>
        <v>ED3225</v>
      </c>
      <c r="BE167" s="154">
        <v>1617</v>
      </c>
      <c r="BF167" s="151">
        <f t="shared" si="75"/>
        <v>0</v>
      </c>
      <c r="BG167" s="151">
        <f t="shared" si="86"/>
        <v>0</v>
      </c>
      <c r="BH167">
        <f t="shared" si="87"/>
        <v>50</v>
      </c>
      <c r="BJ167" s="181"/>
      <c r="BK167" s="181"/>
      <c r="BM167" s="227">
        <f t="shared" si="76"/>
        <v>0</v>
      </c>
      <c r="BN167" s="228">
        <f t="shared" si="77"/>
        <v>0</v>
      </c>
      <c r="BO167" s="229">
        <f t="shared" si="88"/>
        <v>0</v>
      </c>
      <c r="BR167">
        <f t="shared" si="89"/>
        <v>0</v>
      </c>
      <c r="BS167"/>
      <c r="BT167" s="159"/>
    </row>
    <row r="168" spans="1:72" x14ac:dyDescent="0.2">
      <c r="A168" s="117">
        <v>3228</v>
      </c>
      <c r="B168" s="126" t="s">
        <v>179</v>
      </c>
      <c r="C168" s="126" t="s">
        <v>661</v>
      </c>
      <c r="D168" s="129">
        <v>0</v>
      </c>
      <c r="E168" s="175">
        <v>0</v>
      </c>
      <c r="F168" s="181">
        <f t="shared" si="78"/>
        <v>0</v>
      </c>
      <c r="G168" s="159"/>
      <c r="H168" s="181"/>
      <c r="I168" s="181">
        <f t="shared" si="90"/>
        <v>0</v>
      </c>
      <c r="J168" s="181">
        <f t="shared" si="91"/>
        <v>0</v>
      </c>
      <c r="L168" s="163" t="str">
        <f t="shared" si="67"/>
        <v>ok</v>
      </c>
      <c r="M168" s="137">
        <f t="shared" si="68"/>
        <v>0</v>
      </c>
      <c r="O168" s="129">
        <v>0</v>
      </c>
      <c r="Q168" s="129"/>
      <c r="S168" s="129"/>
      <c r="U168" s="129">
        <f t="shared" si="69"/>
        <v>0</v>
      </c>
      <c r="V168" s="175">
        <v>0</v>
      </c>
      <c r="W168" s="131">
        <f t="shared" si="70"/>
        <v>0</v>
      </c>
      <c r="X168" s="127">
        <f t="shared" si="71"/>
        <v>0</v>
      </c>
      <c r="Y168" s="186" t="s">
        <v>1246</v>
      </c>
      <c r="AC168" s="227">
        <f t="shared" si="79"/>
        <v>0</v>
      </c>
      <c r="AD168" s="228">
        <f t="shared" si="80"/>
        <v>0</v>
      </c>
      <c r="AE168" s="229">
        <f t="shared" si="81"/>
        <v>0</v>
      </c>
      <c r="AG168" s="227">
        <f>SUMIF('Balances 1 WP'!$G$5:$G$295,A168,'Balances 1 WP'!$M$5:$M$295)</f>
        <v>0</v>
      </c>
      <c r="AH168" s="228">
        <f>SUMIF('Balances 1 WP'!$G$5:$G$295,A168,'Balances 1 WP'!$N$5:$N$295)</f>
        <v>0</v>
      </c>
      <c r="AI168" s="229">
        <f t="shared" si="82"/>
        <v>0</v>
      </c>
      <c r="AK168" s="227">
        <f t="shared" si="83"/>
        <v>0</v>
      </c>
      <c r="AL168" s="228">
        <f t="shared" si="84"/>
        <v>0</v>
      </c>
      <c r="AM168" s="229">
        <f t="shared" si="85"/>
        <v>0</v>
      </c>
      <c r="AN168" s="244"/>
      <c r="AO168" s="228"/>
      <c r="AP168" s="228"/>
      <c r="AQ168" s="229">
        <f t="shared" si="66"/>
        <v>0</v>
      </c>
      <c r="AR168" s="244"/>
      <c r="AT168" s="117">
        <v>3228</v>
      </c>
      <c r="AU168" s="117" t="s">
        <v>1136</v>
      </c>
      <c r="AW168" s="117" t="str">
        <f t="shared" si="72"/>
        <v>ED3228</v>
      </c>
      <c r="AX168" s="154">
        <v>1268</v>
      </c>
      <c r="AY168" s="151">
        <f t="shared" si="73"/>
        <v>0</v>
      </c>
      <c r="AZ168" s="151">
        <f t="shared" si="64"/>
        <v>0</v>
      </c>
      <c r="BA168">
        <f t="shared" si="65"/>
        <v>50</v>
      </c>
      <c r="BD168" s="117" t="str">
        <f t="shared" si="74"/>
        <v>ED3228</v>
      </c>
      <c r="BE168" s="154">
        <v>1617</v>
      </c>
      <c r="BF168" s="151">
        <f t="shared" si="75"/>
        <v>0</v>
      </c>
      <c r="BG168" s="151">
        <f t="shared" si="86"/>
        <v>0</v>
      </c>
      <c r="BH168">
        <f t="shared" si="87"/>
        <v>50</v>
      </c>
      <c r="BJ168" s="181"/>
      <c r="BK168" s="181"/>
      <c r="BM168" s="227">
        <f t="shared" si="76"/>
        <v>0</v>
      </c>
      <c r="BN168" s="228">
        <f t="shared" si="77"/>
        <v>0</v>
      </c>
      <c r="BO168" s="229">
        <f t="shared" si="88"/>
        <v>0</v>
      </c>
      <c r="BR168">
        <f t="shared" si="89"/>
        <v>0</v>
      </c>
      <c r="BS168"/>
      <c r="BT168" s="159"/>
    </row>
    <row r="169" spans="1:72" x14ac:dyDescent="0.2">
      <c r="A169" s="117">
        <v>3230</v>
      </c>
      <c r="B169" s="126" t="s">
        <v>180</v>
      </c>
      <c r="C169" s="126" t="s">
        <v>662</v>
      </c>
      <c r="D169" s="129">
        <v>0</v>
      </c>
      <c r="E169" s="175">
        <v>0</v>
      </c>
      <c r="F169" s="181">
        <f t="shared" si="78"/>
        <v>0</v>
      </c>
      <c r="G169" s="159"/>
      <c r="H169" s="181"/>
      <c r="I169" s="181">
        <f t="shared" si="90"/>
        <v>0</v>
      </c>
      <c r="J169" s="181">
        <f t="shared" si="91"/>
        <v>0</v>
      </c>
      <c r="L169" s="163" t="str">
        <f t="shared" si="67"/>
        <v>ok</v>
      </c>
      <c r="M169" s="137">
        <f t="shared" si="68"/>
        <v>0</v>
      </c>
      <c r="O169" s="129">
        <v>0</v>
      </c>
      <c r="Q169" s="129"/>
      <c r="S169" s="129"/>
      <c r="U169" s="129">
        <f t="shared" si="69"/>
        <v>0</v>
      </c>
      <c r="V169" s="175">
        <v>0</v>
      </c>
      <c r="W169" s="131">
        <f t="shared" si="70"/>
        <v>0</v>
      </c>
      <c r="X169" s="127">
        <f t="shared" si="71"/>
        <v>0</v>
      </c>
      <c r="Y169" s="186" t="s">
        <v>1246</v>
      </c>
      <c r="AC169" s="227">
        <f t="shared" si="79"/>
        <v>0</v>
      </c>
      <c r="AD169" s="228">
        <f t="shared" si="80"/>
        <v>0</v>
      </c>
      <c r="AE169" s="229">
        <f t="shared" si="81"/>
        <v>0</v>
      </c>
      <c r="AG169" s="227">
        <f>SUMIF('Balances 1 WP'!$G$5:$G$295,A169,'Balances 1 WP'!$M$5:$M$295)</f>
        <v>0</v>
      </c>
      <c r="AH169" s="228">
        <f>SUMIF('Balances 1 WP'!$G$5:$G$295,A169,'Balances 1 WP'!$N$5:$N$295)</f>
        <v>0</v>
      </c>
      <c r="AI169" s="229">
        <f t="shared" si="82"/>
        <v>0</v>
      </c>
      <c r="AK169" s="227">
        <f t="shared" si="83"/>
        <v>0</v>
      </c>
      <c r="AL169" s="228">
        <f t="shared" si="84"/>
        <v>0</v>
      </c>
      <c r="AM169" s="229">
        <f t="shared" si="85"/>
        <v>0</v>
      </c>
      <c r="AN169" s="244"/>
      <c r="AO169" s="228"/>
      <c r="AP169" s="228"/>
      <c r="AQ169" s="229">
        <f t="shared" si="66"/>
        <v>0</v>
      </c>
      <c r="AR169" s="244"/>
      <c r="AT169" s="117">
        <v>3230</v>
      </c>
      <c r="AU169" s="117" t="s">
        <v>1112</v>
      </c>
      <c r="AW169" s="117" t="str">
        <f t="shared" si="72"/>
        <v>ED3230</v>
      </c>
      <c r="AX169" s="154">
        <v>1268</v>
      </c>
      <c r="AY169" s="151">
        <f t="shared" si="73"/>
        <v>0</v>
      </c>
      <c r="AZ169" s="151">
        <f t="shared" si="64"/>
        <v>0</v>
      </c>
      <c r="BA169">
        <f t="shared" si="65"/>
        <v>50</v>
      </c>
      <c r="BD169" s="117" t="str">
        <f t="shared" si="74"/>
        <v>ED3230</v>
      </c>
      <c r="BE169" s="154">
        <v>1617</v>
      </c>
      <c r="BF169" s="151">
        <f t="shared" si="75"/>
        <v>0</v>
      </c>
      <c r="BG169" s="151">
        <f t="shared" si="86"/>
        <v>0</v>
      </c>
      <c r="BH169">
        <f t="shared" si="87"/>
        <v>50</v>
      </c>
      <c r="BJ169" s="181"/>
      <c r="BK169" s="181"/>
      <c r="BM169" s="227">
        <f t="shared" si="76"/>
        <v>0</v>
      </c>
      <c r="BN169" s="228">
        <f t="shared" si="77"/>
        <v>0</v>
      </c>
      <c r="BO169" s="229">
        <f t="shared" si="88"/>
        <v>0</v>
      </c>
      <c r="BR169">
        <f t="shared" si="89"/>
        <v>0</v>
      </c>
      <c r="BS169"/>
      <c r="BT169" s="159"/>
    </row>
    <row r="170" spans="1:72" ht="15" customHeight="1" x14ac:dyDescent="0.2">
      <c r="A170" s="117">
        <v>3231</v>
      </c>
      <c r="B170" s="126" t="s">
        <v>181</v>
      </c>
      <c r="C170" s="126" t="s">
        <v>663</v>
      </c>
      <c r="D170" s="129">
        <v>-10409</v>
      </c>
      <c r="E170" s="175">
        <v>0</v>
      </c>
      <c r="F170" s="181">
        <f t="shared" si="78"/>
        <v>-10409</v>
      </c>
      <c r="G170" s="159"/>
      <c r="H170" s="181"/>
      <c r="I170" s="181">
        <f t="shared" si="90"/>
        <v>-10409</v>
      </c>
      <c r="J170" s="181">
        <f t="shared" si="91"/>
        <v>0</v>
      </c>
      <c r="L170" s="163" t="str">
        <f t="shared" si="67"/>
        <v>ok</v>
      </c>
      <c r="M170" s="137">
        <f t="shared" si="68"/>
        <v>0</v>
      </c>
      <c r="O170" s="129">
        <v>-10409</v>
      </c>
      <c r="Q170" s="129"/>
      <c r="S170" s="129"/>
      <c r="U170" s="129">
        <f t="shared" si="69"/>
        <v>-10409</v>
      </c>
      <c r="V170" s="175">
        <v>0</v>
      </c>
      <c r="W170" s="131">
        <f t="shared" si="70"/>
        <v>-10409</v>
      </c>
      <c r="X170" s="127">
        <f t="shared" si="71"/>
        <v>0</v>
      </c>
      <c r="Y170" s="186"/>
      <c r="AC170" s="227">
        <f t="shared" si="79"/>
        <v>-10409</v>
      </c>
      <c r="AD170" s="228">
        <f t="shared" si="80"/>
        <v>0</v>
      </c>
      <c r="AE170" s="229">
        <f t="shared" si="81"/>
        <v>-10409</v>
      </c>
      <c r="AG170" s="227">
        <f>SUMIF('Balances 1 WP'!$G$5:$G$295,A170,'Balances 1 WP'!$M$5:$M$295)</f>
        <v>-8171</v>
      </c>
      <c r="AH170" s="228">
        <f>SUMIF('Balances 1 WP'!$G$5:$G$295,A170,'Balances 1 WP'!$N$5:$N$295)</f>
        <v>0</v>
      </c>
      <c r="AI170" s="229">
        <f t="shared" si="82"/>
        <v>-8171</v>
      </c>
      <c r="AK170" s="227">
        <f t="shared" si="83"/>
        <v>2238</v>
      </c>
      <c r="AL170" s="228">
        <f t="shared" si="84"/>
        <v>0</v>
      </c>
      <c r="AM170" s="229">
        <f t="shared" si="85"/>
        <v>2238</v>
      </c>
      <c r="AN170" s="244"/>
      <c r="AO170" s="228"/>
      <c r="AP170" s="228"/>
      <c r="AQ170" s="229">
        <f t="shared" si="66"/>
        <v>0</v>
      </c>
      <c r="AR170" s="244"/>
      <c r="AT170" s="117">
        <v>3231</v>
      </c>
      <c r="AU170" s="117" t="s">
        <v>1137</v>
      </c>
      <c r="AW170" s="117" t="str">
        <f t="shared" si="72"/>
        <v>ED3231</v>
      </c>
      <c r="AX170" s="154">
        <v>1268</v>
      </c>
      <c r="AY170" s="151">
        <f t="shared" si="73"/>
        <v>2238</v>
      </c>
      <c r="AZ170" s="151">
        <f t="shared" si="64"/>
        <v>2238</v>
      </c>
      <c r="BA170">
        <f t="shared" si="65"/>
        <v>40</v>
      </c>
      <c r="BD170" s="117" t="str">
        <f t="shared" si="74"/>
        <v>ED3231</v>
      </c>
      <c r="BE170" s="154">
        <v>1617</v>
      </c>
      <c r="BF170" s="151">
        <f t="shared" si="75"/>
        <v>0</v>
      </c>
      <c r="BG170" s="151">
        <f t="shared" si="86"/>
        <v>0</v>
      </c>
      <c r="BH170">
        <f t="shared" si="87"/>
        <v>50</v>
      </c>
      <c r="BJ170" s="181"/>
      <c r="BK170" s="181"/>
      <c r="BM170" s="227">
        <f t="shared" si="76"/>
        <v>-8171</v>
      </c>
      <c r="BN170" s="228">
        <f t="shared" si="77"/>
        <v>0</v>
      </c>
      <c r="BO170" s="229">
        <f t="shared" si="88"/>
        <v>-8171</v>
      </c>
      <c r="BR170">
        <f t="shared" si="89"/>
        <v>0</v>
      </c>
      <c r="BS170"/>
      <c r="BT170" s="159"/>
    </row>
    <row r="171" spans="1:72" x14ac:dyDescent="0.2">
      <c r="A171" s="117">
        <v>3232</v>
      </c>
      <c r="B171" s="126" t="s">
        <v>808</v>
      </c>
      <c r="C171" s="126" t="s">
        <v>664</v>
      </c>
      <c r="D171" s="129">
        <v>0</v>
      </c>
      <c r="E171" s="175">
        <v>0</v>
      </c>
      <c r="F171" s="181">
        <f t="shared" si="78"/>
        <v>0</v>
      </c>
      <c r="G171" s="159"/>
      <c r="H171" s="181"/>
      <c r="I171" s="181">
        <f t="shared" si="90"/>
        <v>0</v>
      </c>
      <c r="J171" s="181">
        <f t="shared" si="91"/>
        <v>0</v>
      </c>
      <c r="L171" s="163" t="str">
        <f t="shared" si="67"/>
        <v>ok</v>
      </c>
      <c r="M171" s="137">
        <f t="shared" si="68"/>
        <v>0</v>
      </c>
      <c r="O171" s="129">
        <v>0</v>
      </c>
      <c r="Q171" s="129"/>
      <c r="S171" s="129"/>
      <c r="U171" s="129">
        <f t="shared" si="69"/>
        <v>0</v>
      </c>
      <c r="V171" s="175">
        <v>0</v>
      </c>
      <c r="W171" s="131">
        <f t="shared" si="70"/>
        <v>0</v>
      </c>
      <c r="X171" s="127">
        <f t="shared" si="71"/>
        <v>0</v>
      </c>
      <c r="Y171" s="186" t="s">
        <v>1246</v>
      </c>
      <c r="AC171" s="227">
        <f t="shared" si="79"/>
        <v>0</v>
      </c>
      <c r="AD171" s="228">
        <f t="shared" si="80"/>
        <v>0</v>
      </c>
      <c r="AE171" s="229">
        <f t="shared" si="81"/>
        <v>0</v>
      </c>
      <c r="AG171" s="227">
        <f>SUMIF('Balances 1 WP'!$G$5:$G$295,A171,'Balances 1 WP'!$M$5:$M$295)</f>
        <v>0</v>
      </c>
      <c r="AH171" s="228">
        <f>SUMIF('Balances 1 WP'!$G$5:$G$295,A171,'Balances 1 WP'!$N$5:$N$295)</f>
        <v>0</v>
      </c>
      <c r="AI171" s="229">
        <f t="shared" si="82"/>
        <v>0</v>
      </c>
      <c r="AK171" s="227">
        <f t="shared" si="83"/>
        <v>0</v>
      </c>
      <c r="AL171" s="228">
        <f t="shared" si="84"/>
        <v>0</v>
      </c>
      <c r="AM171" s="229">
        <f t="shared" si="85"/>
        <v>0</v>
      </c>
      <c r="AN171" s="244"/>
      <c r="AO171" s="228"/>
      <c r="AP171" s="228"/>
      <c r="AQ171" s="229">
        <f t="shared" si="66"/>
        <v>0</v>
      </c>
      <c r="AR171" s="244"/>
      <c r="AT171" s="117">
        <v>3232</v>
      </c>
      <c r="AU171" s="117" t="s">
        <v>1138</v>
      </c>
      <c r="AW171" s="117" t="str">
        <f t="shared" si="72"/>
        <v>ED3232</v>
      </c>
      <c r="AX171" s="154">
        <v>1268</v>
      </c>
      <c r="AY171" s="151">
        <f t="shared" si="73"/>
        <v>0</v>
      </c>
      <c r="AZ171" s="151">
        <f t="shared" si="64"/>
        <v>0</v>
      </c>
      <c r="BA171">
        <f t="shared" si="65"/>
        <v>50</v>
      </c>
      <c r="BD171" s="117" t="str">
        <f t="shared" si="74"/>
        <v>ED3232</v>
      </c>
      <c r="BE171" s="154">
        <v>1617</v>
      </c>
      <c r="BF171" s="151">
        <f t="shared" si="75"/>
        <v>0</v>
      </c>
      <c r="BG171" s="151">
        <f t="shared" si="86"/>
        <v>0</v>
      </c>
      <c r="BH171">
        <f t="shared" si="87"/>
        <v>50</v>
      </c>
      <c r="BJ171" s="181"/>
      <c r="BK171" s="181"/>
      <c r="BM171" s="227">
        <f t="shared" si="76"/>
        <v>0</v>
      </c>
      <c r="BN171" s="228">
        <f t="shared" si="77"/>
        <v>0</v>
      </c>
      <c r="BO171" s="229">
        <f t="shared" si="88"/>
        <v>0</v>
      </c>
      <c r="BR171">
        <f t="shared" si="89"/>
        <v>0</v>
      </c>
      <c r="BS171"/>
      <c r="BT171" s="159"/>
    </row>
    <row r="172" spans="1:72" x14ac:dyDescent="0.2">
      <c r="A172" s="117">
        <v>3233</v>
      </c>
      <c r="B172" s="126" t="s">
        <v>412</v>
      </c>
      <c r="C172" s="126" t="s">
        <v>665</v>
      </c>
      <c r="D172" s="129">
        <v>0</v>
      </c>
      <c r="E172" s="175">
        <v>0</v>
      </c>
      <c r="F172" s="181">
        <f t="shared" si="78"/>
        <v>0</v>
      </c>
      <c r="G172" s="159"/>
      <c r="H172" s="181"/>
      <c r="I172" s="181">
        <f t="shared" si="90"/>
        <v>0</v>
      </c>
      <c r="J172" s="181">
        <f t="shared" si="91"/>
        <v>0</v>
      </c>
      <c r="L172" s="163" t="str">
        <f t="shared" si="67"/>
        <v>ok</v>
      </c>
      <c r="M172" s="137">
        <f t="shared" si="68"/>
        <v>0</v>
      </c>
      <c r="O172" s="129">
        <v>0</v>
      </c>
      <c r="Q172" s="129"/>
      <c r="S172" s="129"/>
      <c r="U172" s="129">
        <f t="shared" si="69"/>
        <v>0</v>
      </c>
      <c r="V172" s="175">
        <v>0</v>
      </c>
      <c r="W172" s="131">
        <f t="shared" si="70"/>
        <v>0</v>
      </c>
      <c r="X172" s="127">
        <f t="shared" si="71"/>
        <v>0</v>
      </c>
      <c r="Y172" s="186" t="s">
        <v>1377</v>
      </c>
      <c r="AC172" s="227">
        <f t="shared" si="79"/>
        <v>0</v>
      </c>
      <c r="AD172" s="228">
        <f t="shared" si="80"/>
        <v>0</v>
      </c>
      <c r="AE172" s="229">
        <f t="shared" si="81"/>
        <v>0</v>
      </c>
      <c r="AG172" s="227">
        <f>SUMIF('Balances 1 WP'!$G$5:$G$295,A172,'Balances 1 WP'!$M$5:$M$295)</f>
        <v>0</v>
      </c>
      <c r="AH172" s="228">
        <f>SUMIF('Balances 1 WP'!$G$5:$G$295,A172,'Balances 1 WP'!$N$5:$N$295)</f>
        <v>0</v>
      </c>
      <c r="AI172" s="229">
        <f t="shared" si="82"/>
        <v>0</v>
      </c>
      <c r="AK172" s="227">
        <f t="shared" si="83"/>
        <v>0</v>
      </c>
      <c r="AL172" s="228">
        <f t="shared" si="84"/>
        <v>0</v>
      </c>
      <c r="AM172" s="229">
        <f t="shared" si="85"/>
        <v>0</v>
      </c>
      <c r="AN172" s="244"/>
      <c r="AO172" s="228">
        <v>17472</v>
      </c>
      <c r="AP172" s="228"/>
      <c r="AQ172" s="229">
        <f t="shared" si="66"/>
        <v>17472</v>
      </c>
      <c r="AR172" s="244"/>
      <c r="AT172" s="117">
        <v>3233</v>
      </c>
      <c r="AU172" s="117" t="s">
        <v>1113</v>
      </c>
      <c r="AW172" s="117" t="str">
        <f t="shared" si="72"/>
        <v>ED3233</v>
      </c>
      <c r="AX172" s="154">
        <v>1268</v>
      </c>
      <c r="AY172" s="151">
        <f t="shared" si="73"/>
        <v>0</v>
      </c>
      <c r="AZ172" s="151">
        <f t="shared" si="64"/>
        <v>0</v>
      </c>
      <c r="BA172">
        <f t="shared" si="65"/>
        <v>50</v>
      </c>
      <c r="BD172" s="117" t="str">
        <f t="shared" si="74"/>
        <v>ED3233</v>
      </c>
      <c r="BE172" s="154">
        <v>1617</v>
      </c>
      <c r="BF172" s="151">
        <f t="shared" si="75"/>
        <v>0</v>
      </c>
      <c r="BG172" s="151">
        <f t="shared" si="86"/>
        <v>0</v>
      </c>
      <c r="BH172">
        <f t="shared" si="87"/>
        <v>50</v>
      </c>
      <c r="BJ172" s="181"/>
      <c r="BK172" s="181"/>
      <c r="BM172" s="227">
        <f t="shared" si="76"/>
        <v>0</v>
      </c>
      <c r="BN172" s="228">
        <f t="shared" si="77"/>
        <v>0</v>
      </c>
      <c r="BO172" s="229">
        <f t="shared" si="88"/>
        <v>0</v>
      </c>
      <c r="BR172">
        <f t="shared" si="89"/>
        <v>0</v>
      </c>
      <c r="BS172"/>
      <c r="BT172" s="159"/>
    </row>
    <row r="173" spans="1:72" x14ac:dyDescent="0.2">
      <c r="A173" s="117">
        <v>3234</v>
      </c>
      <c r="B173" s="126" t="s">
        <v>413</v>
      </c>
      <c r="C173" s="126" t="s">
        <v>666</v>
      </c>
      <c r="D173" s="129">
        <v>-606</v>
      </c>
      <c r="E173" s="175">
        <v>0</v>
      </c>
      <c r="F173" s="181">
        <f t="shared" si="78"/>
        <v>-606</v>
      </c>
      <c r="G173" s="159"/>
      <c r="H173" s="181"/>
      <c r="I173" s="181">
        <f t="shared" si="90"/>
        <v>-606</v>
      </c>
      <c r="J173" s="181">
        <f t="shared" si="91"/>
        <v>0</v>
      </c>
      <c r="L173" s="163" t="str">
        <f t="shared" si="67"/>
        <v>ok</v>
      </c>
      <c r="M173" s="137">
        <f t="shared" si="68"/>
        <v>0</v>
      </c>
      <c r="O173" s="129">
        <v>-606</v>
      </c>
      <c r="Q173" s="129"/>
      <c r="S173" s="129"/>
      <c r="U173" s="129">
        <f t="shared" si="69"/>
        <v>-606</v>
      </c>
      <c r="V173" s="175">
        <v>0</v>
      </c>
      <c r="W173" s="131">
        <f t="shared" si="70"/>
        <v>-606</v>
      </c>
      <c r="X173" s="127">
        <f t="shared" si="71"/>
        <v>0</v>
      </c>
      <c r="Y173" s="186"/>
      <c r="AC173" s="227">
        <f t="shared" si="79"/>
        <v>-606</v>
      </c>
      <c r="AD173" s="228">
        <f t="shared" si="80"/>
        <v>0</v>
      </c>
      <c r="AE173" s="229">
        <f t="shared" si="81"/>
        <v>-606</v>
      </c>
      <c r="AG173" s="227">
        <f>SUMIF('Balances 1 WP'!$G$5:$G$295,A173,'Balances 1 WP'!$M$5:$M$295)</f>
        <v>-5427</v>
      </c>
      <c r="AH173" s="228">
        <f>SUMIF('Balances 1 WP'!$G$5:$G$295,A173,'Balances 1 WP'!$N$5:$N$295)</f>
        <v>0</v>
      </c>
      <c r="AI173" s="229">
        <f t="shared" si="82"/>
        <v>-5427</v>
      </c>
      <c r="AK173" s="227">
        <f t="shared" si="83"/>
        <v>-4821</v>
      </c>
      <c r="AL173" s="228">
        <f t="shared" si="84"/>
        <v>0</v>
      </c>
      <c r="AM173" s="229">
        <f t="shared" si="85"/>
        <v>-4821</v>
      </c>
      <c r="AN173" s="244"/>
      <c r="AO173" s="228"/>
      <c r="AP173" s="228"/>
      <c r="AQ173" s="229">
        <f t="shared" si="66"/>
        <v>0</v>
      </c>
      <c r="AR173" s="244"/>
      <c r="AT173" s="117">
        <v>3234</v>
      </c>
      <c r="AU173" s="117" t="s">
        <v>1114</v>
      </c>
      <c r="AW173" s="117" t="str">
        <f t="shared" si="72"/>
        <v>ED3234</v>
      </c>
      <c r="AX173" s="154">
        <v>1268</v>
      </c>
      <c r="AY173" s="151">
        <f t="shared" si="73"/>
        <v>-4821</v>
      </c>
      <c r="AZ173" s="151">
        <f t="shared" si="64"/>
        <v>4821</v>
      </c>
      <c r="BA173">
        <f t="shared" si="65"/>
        <v>50</v>
      </c>
      <c r="BD173" s="117" t="str">
        <f t="shared" si="74"/>
        <v>ED3234</v>
      </c>
      <c r="BE173" s="154">
        <v>1617</v>
      </c>
      <c r="BF173" s="151">
        <f t="shared" si="75"/>
        <v>0</v>
      </c>
      <c r="BG173" s="151">
        <f t="shared" si="86"/>
        <v>0</v>
      </c>
      <c r="BH173">
        <f t="shared" si="87"/>
        <v>50</v>
      </c>
      <c r="BJ173" s="181"/>
      <c r="BK173" s="181"/>
      <c r="BM173" s="227">
        <f t="shared" si="76"/>
        <v>-5427</v>
      </c>
      <c r="BN173" s="228">
        <f t="shared" si="77"/>
        <v>0</v>
      </c>
      <c r="BO173" s="229">
        <f t="shared" si="88"/>
        <v>-5427</v>
      </c>
      <c r="BR173">
        <f t="shared" si="89"/>
        <v>0</v>
      </c>
      <c r="BS173"/>
      <c r="BT173" s="159"/>
    </row>
    <row r="174" spans="1:72" x14ac:dyDescent="0.2">
      <c r="A174" s="117">
        <v>3235</v>
      </c>
      <c r="B174" s="126" t="s">
        <v>1</v>
      </c>
      <c r="C174" s="126" t="s">
        <v>667</v>
      </c>
      <c r="D174" s="129">
        <v>-19003</v>
      </c>
      <c r="E174" s="175">
        <v>0</v>
      </c>
      <c r="F174" s="181">
        <f t="shared" si="78"/>
        <v>-19003</v>
      </c>
      <c r="G174" s="159"/>
      <c r="H174" s="181"/>
      <c r="I174" s="181">
        <f t="shared" si="90"/>
        <v>-19003</v>
      </c>
      <c r="J174" s="181">
        <f t="shared" si="91"/>
        <v>0</v>
      </c>
      <c r="L174" s="163" t="str">
        <f t="shared" si="67"/>
        <v>ok</v>
      </c>
      <c r="M174" s="137">
        <f t="shared" si="68"/>
        <v>0</v>
      </c>
      <c r="O174" s="129">
        <v>-19003</v>
      </c>
      <c r="Q174" s="129"/>
      <c r="S174" s="129"/>
      <c r="U174" s="129">
        <f t="shared" si="69"/>
        <v>-19003</v>
      </c>
      <c r="V174" s="175">
        <v>0</v>
      </c>
      <c r="W174" s="131">
        <f t="shared" si="70"/>
        <v>-19003</v>
      </c>
      <c r="X174" s="127">
        <f t="shared" si="71"/>
        <v>0</v>
      </c>
      <c r="Y174" s="186"/>
      <c r="AC174" s="227">
        <f t="shared" si="79"/>
        <v>-19003</v>
      </c>
      <c r="AD174" s="228">
        <f t="shared" si="80"/>
        <v>0</v>
      </c>
      <c r="AE174" s="229">
        <f t="shared" si="81"/>
        <v>-19003</v>
      </c>
      <c r="AG174" s="227">
        <f>SUMIF('Balances 1 WP'!$G$5:$G$295,A174,'Balances 1 WP'!$M$5:$M$295)</f>
        <v>-25141</v>
      </c>
      <c r="AH174" s="228">
        <f>SUMIF('Balances 1 WP'!$G$5:$G$295,A174,'Balances 1 WP'!$N$5:$N$295)</f>
        <v>0</v>
      </c>
      <c r="AI174" s="229">
        <f t="shared" si="82"/>
        <v>-25141</v>
      </c>
      <c r="AK174" s="227">
        <f t="shared" si="83"/>
        <v>-6138</v>
      </c>
      <c r="AL174" s="228">
        <f t="shared" si="84"/>
        <v>0</v>
      </c>
      <c r="AM174" s="229">
        <f t="shared" si="85"/>
        <v>-6138</v>
      </c>
      <c r="AN174" s="244"/>
      <c r="AO174" s="228">
        <v>0</v>
      </c>
      <c r="AP174" s="228"/>
      <c r="AQ174" s="229">
        <f t="shared" si="66"/>
        <v>0</v>
      </c>
      <c r="AR174" s="244"/>
      <c r="AT174" s="117">
        <v>3235</v>
      </c>
      <c r="AU174" s="117" t="s">
        <v>1139</v>
      </c>
      <c r="AW174" s="117" t="str">
        <f t="shared" si="72"/>
        <v>ED3235</v>
      </c>
      <c r="AX174" s="154">
        <v>1268</v>
      </c>
      <c r="AY174" s="151">
        <f t="shared" si="73"/>
        <v>-6138</v>
      </c>
      <c r="AZ174" s="151">
        <f t="shared" si="64"/>
        <v>6138</v>
      </c>
      <c r="BA174">
        <f t="shared" si="65"/>
        <v>50</v>
      </c>
      <c r="BD174" s="117" t="str">
        <f t="shared" si="74"/>
        <v>ED3235</v>
      </c>
      <c r="BE174" s="154">
        <v>1617</v>
      </c>
      <c r="BF174" s="151">
        <f t="shared" si="75"/>
        <v>0</v>
      </c>
      <c r="BG174" s="151">
        <f t="shared" si="86"/>
        <v>0</v>
      </c>
      <c r="BH174">
        <f t="shared" si="87"/>
        <v>50</v>
      </c>
      <c r="BJ174" s="181"/>
      <c r="BK174" s="181"/>
      <c r="BM174" s="227">
        <f t="shared" si="76"/>
        <v>-25141</v>
      </c>
      <c r="BN174" s="228">
        <f t="shared" si="77"/>
        <v>0</v>
      </c>
      <c r="BO174" s="229">
        <f t="shared" si="88"/>
        <v>-25141</v>
      </c>
      <c r="BR174">
        <f t="shared" si="89"/>
        <v>0</v>
      </c>
      <c r="BS174"/>
      <c r="BT174" s="159"/>
    </row>
    <row r="175" spans="1:72" x14ac:dyDescent="0.2">
      <c r="A175" s="117">
        <v>3237</v>
      </c>
      <c r="B175" s="126" t="s">
        <v>488</v>
      </c>
      <c r="C175" s="126" t="s">
        <v>668</v>
      </c>
      <c r="D175" s="129">
        <v>-2</v>
      </c>
      <c r="E175" s="175">
        <v>0</v>
      </c>
      <c r="F175" s="181">
        <f t="shared" si="78"/>
        <v>-2</v>
      </c>
      <c r="G175" s="159"/>
      <c r="H175" s="181"/>
      <c r="I175" s="181">
        <f t="shared" si="90"/>
        <v>-2</v>
      </c>
      <c r="J175" s="181">
        <f t="shared" si="91"/>
        <v>0</v>
      </c>
      <c r="L175" s="163" t="str">
        <f t="shared" si="67"/>
        <v>ok</v>
      </c>
      <c r="M175" s="137">
        <f t="shared" si="68"/>
        <v>0</v>
      </c>
      <c r="O175" s="129">
        <v>-2</v>
      </c>
      <c r="Q175" s="129"/>
      <c r="S175" s="129"/>
      <c r="U175" s="129">
        <f t="shared" si="69"/>
        <v>-2</v>
      </c>
      <c r="V175" s="175">
        <v>0</v>
      </c>
      <c r="W175" s="131">
        <f t="shared" si="70"/>
        <v>-2</v>
      </c>
      <c r="X175" s="127">
        <f>SUM(F175-W175)</f>
        <v>0</v>
      </c>
      <c r="Y175" s="186" t="s">
        <v>1268</v>
      </c>
      <c r="AC175" s="227">
        <f t="shared" si="79"/>
        <v>-2</v>
      </c>
      <c r="AD175" s="228">
        <f t="shared" si="80"/>
        <v>0</v>
      </c>
      <c r="AE175" s="229">
        <f t="shared" si="81"/>
        <v>-2</v>
      </c>
      <c r="AG175" s="227">
        <f>SUMIF('Balances 1 WP'!$G$5:$G$295,A175,'Balances 1 WP'!$M$5:$M$295)</f>
        <v>-2</v>
      </c>
      <c r="AH175" s="228">
        <f>SUMIF('Balances 1 WP'!$G$5:$G$295,A175,'Balances 1 WP'!$N$5:$N$295)</f>
        <v>0</v>
      </c>
      <c r="AI175" s="229">
        <f t="shared" si="82"/>
        <v>-2</v>
      </c>
      <c r="AK175" s="227">
        <f t="shared" si="83"/>
        <v>0</v>
      </c>
      <c r="AL175" s="228">
        <f t="shared" si="84"/>
        <v>0</v>
      </c>
      <c r="AM175" s="229">
        <f t="shared" si="85"/>
        <v>0</v>
      </c>
      <c r="AN175" s="244"/>
      <c r="AO175" s="228"/>
      <c r="AP175" s="228"/>
      <c r="AQ175" s="229">
        <f t="shared" si="66"/>
        <v>0</v>
      </c>
      <c r="AR175" s="244"/>
      <c r="AT175" s="117">
        <v>3237</v>
      </c>
      <c r="AU175" s="117" t="s">
        <v>1140</v>
      </c>
      <c r="AW175" s="117" t="str">
        <f t="shared" si="72"/>
        <v>ED3237</v>
      </c>
      <c r="AX175" s="154">
        <v>1268</v>
      </c>
      <c r="AY175" s="151">
        <f t="shared" si="73"/>
        <v>0</v>
      </c>
      <c r="AZ175" s="151">
        <f t="shared" si="64"/>
        <v>0</v>
      </c>
      <c r="BA175">
        <f t="shared" si="65"/>
        <v>50</v>
      </c>
      <c r="BD175" s="117" t="str">
        <f t="shared" si="74"/>
        <v>ED3237</v>
      </c>
      <c r="BE175" s="154">
        <v>1617</v>
      </c>
      <c r="BF175" s="151">
        <f t="shared" si="75"/>
        <v>0</v>
      </c>
      <c r="BG175" s="151">
        <f t="shared" si="86"/>
        <v>0</v>
      </c>
      <c r="BH175">
        <f t="shared" si="87"/>
        <v>50</v>
      </c>
      <c r="BJ175" s="181"/>
      <c r="BK175" s="181"/>
      <c r="BM175" s="227">
        <f t="shared" si="76"/>
        <v>-2</v>
      </c>
      <c r="BN175" s="228">
        <f t="shared" si="77"/>
        <v>0</v>
      </c>
      <c r="BO175" s="229">
        <f t="shared" si="88"/>
        <v>-2</v>
      </c>
      <c r="BR175">
        <f t="shared" si="89"/>
        <v>0</v>
      </c>
      <c r="BS175"/>
      <c r="BT175" s="159"/>
    </row>
    <row r="176" spans="1:72" ht="15" customHeight="1" x14ac:dyDescent="0.2">
      <c r="A176" s="117">
        <v>3238</v>
      </c>
      <c r="B176" s="126" t="s">
        <v>414</v>
      </c>
      <c r="C176" s="126" t="s">
        <v>669</v>
      </c>
      <c r="D176" s="129">
        <v>-2171</v>
      </c>
      <c r="E176" s="175">
        <v>0</v>
      </c>
      <c r="F176" s="181">
        <f t="shared" si="78"/>
        <v>-2171</v>
      </c>
      <c r="G176" s="159"/>
      <c r="H176" s="181"/>
      <c r="I176" s="181">
        <f t="shared" si="90"/>
        <v>-2171</v>
      </c>
      <c r="J176" s="181">
        <f t="shared" si="91"/>
        <v>0</v>
      </c>
      <c r="L176" s="163" t="str">
        <f t="shared" si="67"/>
        <v>ok</v>
      </c>
      <c r="M176" s="137">
        <f t="shared" si="68"/>
        <v>0</v>
      </c>
      <c r="O176" s="129">
        <v>-2171</v>
      </c>
      <c r="Q176" s="129"/>
      <c r="S176" s="129"/>
      <c r="U176" s="129">
        <f t="shared" si="69"/>
        <v>-2171</v>
      </c>
      <c r="V176" s="175">
        <v>0</v>
      </c>
      <c r="W176" s="131">
        <f t="shared" si="70"/>
        <v>-2171</v>
      </c>
      <c r="X176" s="127">
        <f t="shared" si="71"/>
        <v>0</v>
      </c>
      <c r="Y176" s="186"/>
      <c r="AC176" s="227">
        <f t="shared" si="79"/>
        <v>-2171</v>
      </c>
      <c r="AD176" s="228">
        <f t="shared" si="80"/>
        <v>0</v>
      </c>
      <c r="AE176" s="229">
        <f t="shared" si="81"/>
        <v>-2171</v>
      </c>
      <c r="AG176" s="227">
        <f>SUMIF('Balances 1 WP'!$G$5:$G$295,A176,'Balances 1 WP'!$M$5:$M$295)</f>
        <v>-1953</v>
      </c>
      <c r="AH176" s="228">
        <f>SUMIF('Balances 1 WP'!$G$5:$G$295,A176,'Balances 1 WP'!$N$5:$N$295)</f>
        <v>0</v>
      </c>
      <c r="AI176" s="229">
        <f t="shared" si="82"/>
        <v>-1953</v>
      </c>
      <c r="AK176" s="227">
        <f t="shared" si="83"/>
        <v>218</v>
      </c>
      <c r="AL176" s="228">
        <f t="shared" si="84"/>
        <v>0</v>
      </c>
      <c r="AM176" s="229">
        <f t="shared" si="85"/>
        <v>218</v>
      </c>
      <c r="AN176" s="244"/>
      <c r="AO176" s="228"/>
      <c r="AP176" s="228"/>
      <c r="AQ176" s="229">
        <f t="shared" si="66"/>
        <v>0</v>
      </c>
      <c r="AR176" s="244"/>
      <c r="AT176" s="117">
        <v>3238</v>
      </c>
      <c r="AU176" s="117" t="s">
        <v>1141</v>
      </c>
      <c r="AW176" s="117" t="str">
        <f t="shared" si="72"/>
        <v>ED3238</v>
      </c>
      <c r="AX176" s="154">
        <v>1268</v>
      </c>
      <c r="AY176" s="151">
        <f t="shared" si="73"/>
        <v>218</v>
      </c>
      <c r="AZ176" s="151">
        <f t="shared" si="64"/>
        <v>218</v>
      </c>
      <c r="BA176">
        <f t="shared" si="65"/>
        <v>40</v>
      </c>
      <c r="BD176" s="117" t="str">
        <f t="shared" si="74"/>
        <v>ED3238</v>
      </c>
      <c r="BE176" s="154">
        <v>1617</v>
      </c>
      <c r="BF176" s="151">
        <f t="shared" si="75"/>
        <v>0</v>
      </c>
      <c r="BG176" s="151">
        <f t="shared" si="86"/>
        <v>0</v>
      </c>
      <c r="BH176">
        <f t="shared" si="87"/>
        <v>50</v>
      </c>
      <c r="BJ176" s="181"/>
      <c r="BK176" s="181"/>
      <c r="BM176" s="227">
        <f t="shared" si="76"/>
        <v>-1953</v>
      </c>
      <c r="BN176" s="228">
        <f t="shared" si="77"/>
        <v>0</v>
      </c>
      <c r="BO176" s="229">
        <f t="shared" si="88"/>
        <v>-1953</v>
      </c>
      <c r="BR176">
        <f t="shared" si="89"/>
        <v>0</v>
      </c>
      <c r="BS176"/>
      <c r="BT176" s="159"/>
    </row>
    <row r="177" spans="1:72" x14ac:dyDescent="0.2">
      <c r="A177" s="117">
        <v>3239</v>
      </c>
      <c r="B177" s="126" t="s">
        <v>489</v>
      </c>
      <c r="C177" s="126" t="s">
        <v>670</v>
      </c>
      <c r="D177" s="129">
        <v>0</v>
      </c>
      <c r="E177" s="175">
        <v>0</v>
      </c>
      <c r="F177" s="181">
        <f t="shared" si="78"/>
        <v>0</v>
      </c>
      <c r="G177" s="159"/>
      <c r="H177" s="181"/>
      <c r="I177" s="181">
        <f t="shared" si="90"/>
        <v>0</v>
      </c>
      <c r="J177" s="181">
        <f t="shared" si="91"/>
        <v>0</v>
      </c>
      <c r="L177" s="163" t="str">
        <f t="shared" si="67"/>
        <v>ok</v>
      </c>
      <c r="M177" s="137">
        <f t="shared" si="68"/>
        <v>0</v>
      </c>
      <c r="O177" s="129">
        <v>0</v>
      </c>
      <c r="Q177" s="129"/>
      <c r="S177" s="129"/>
      <c r="U177" s="129">
        <f t="shared" si="69"/>
        <v>0</v>
      </c>
      <c r="V177" s="175">
        <v>0</v>
      </c>
      <c r="W177" s="131">
        <f t="shared" si="70"/>
        <v>0</v>
      </c>
      <c r="X177" s="127">
        <f t="shared" si="71"/>
        <v>0</v>
      </c>
      <c r="Y177" s="186" t="s">
        <v>1246</v>
      </c>
      <c r="AC177" s="227">
        <f t="shared" si="79"/>
        <v>0</v>
      </c>
      <c r="AD177" s="228">
        <f t="shared" si="80"/>
        <v>0</v>
      </c>
      <c r="AE177" s="229">
        <f t="shared" si="81"/>
        <v>0</v>
      </c>
      <c r="AG177" s="227">
        <f>SUMIF('Balances 1 WP'!$G$5:$G$295,A177,'Balances 1 WP'!$M$5:$M$295)</f>
        <v>0</v>
      </c>
      <c r="AH177" s="228">
        <f>SUMIF('Balances 1 WP'!$G$5:$G$295,A177,'Balances 1 WP'!$N$5:$N$295)</f>
        <v>0</v>
      </c>
      <c r="AI177" s="229">
        <f t="shared" si="82"/>
        <v>0</v>
      </c>
      <c r="AK177" s="227">
        <f t="shared" si="83"/>
        <v>0</v>
      </c>
      <c r="AL177" s="228">
        <f t="shared" si="84"/>
        <v>0</v>
      </c>
      <c r="AM177" s="229">
        <f t="shared" si="85"/>
        <v>0</v>
      </c>
      <c r="AN177" s="244"/>
      <c r="AO177" s="228"/>
      <c r="AP177" s="228"/>
      <c r="AQ177" s="229">
        <f t="shared" si="66"/>
        <v>0</v>
      </c>
      <c r="AR177" s="244"/>
      <c r="AT177" s="117">
        <v>3239</v>
      </c>
      <c r="AU177" s="117" t="s">
        <v>1142</v>
      </c>
      <c r="AW177" s="117" t="str">
        <f t="shared" si="72"/>
        <v>ED3239</v>
      </c>
      <c r="AX177" s="154">
        <v>1268</v>
      </c>
      <c r="AY177" s="151">
        <f t="shared" si="73"/>
        <v>0</v>
      </c>
      <c r="AZ177" s="151">
        <f t="shared" si="64"/>
        <v>0</v>
      </c>
      <c r="BA177">
        <f t="shared" si="65"/>
        <v>50</v>
      </c>
      <c r="BD177" s="117" t="str">
        <f t="shared" si="74"/>
        <v>ED3239</v>
      </c>
      <c r="BE177" s="154">
        <v>1617</v>
      </c>
      <c r="BF177" s="151">
        <f t="shared" si="75"/>
        <v>0</v>
      </c>
      <c r="BG177" s="151">
        <f t="shared" si="86"/>
        <v>0</v>
      </c>
      <c r="BH177">
        <f t="shared" si="87"/>
        <v>50</v>
      </c>
      <c r="BJ177" s="181"/>
      <c r="BK177" s="181"/>
      <c r="BM177" s="227">
        <f t="shared" si="76"/>
        <v>0</v>
      </c>
      <c r="BN177" s="228">
        <f t="shared" si="77"/>
        <v>0</v>
      </c>
      <c r="BO177" s="229">
        <f t="shared" si="88"/>
        <v>0</v>
      </c>
      <c r="BR177">
        <f t="shared" si="89"/>
        <v>0</v>
      </c>
      <c r="BS177"/>
      <c r="BT177" s="159"/>
    </row>
    <row r="178" spans="1:72" x14ac:dyDescent="0.2">
      <c r="A178" s="117">
        <v>3240</v>
      </c>
      <c r="B178" s="126" t="s">
        <v>415</v>
      </c>
      <c r="C178" s="126" t="s">
        <v>671</v>
      </c>
      <c r="D178" s="129">
        <v>-6262</v>
      </c>
      <c r="E178" s="175">
        <v>-7685</v>
      </c>
      <c r="F178" s="181">
        <f t="shared" si="78"/>
        <v>-13947</v>
      </c>
      <c r="G178" s="159"/>
      <c r="H178" s="181"/>
      <c r="I178" s="181">
        <f t="shared" si="90"/>
        <v>-6262</v>
      </c>
      <c r="J178" s="181">
        <f t="shared" si="91"/>
        <v>-7685</v>
      </c>
      <c r="L178" s="163" t="str">
        <f t="shared" si="67"/>
        <v>ok</v>
      </c>
      <c r="M178" s="137">
        <f t="shared" si="68"/>
        <v>0</v>
      </c>
      <c r="O178" s="129">
        <v>-6262</v>
      </c>
      <c r="Q178" s="129"/>
      <c r="S178" s="129"/>
      <c r="U178" s="129">
        <f t="shared" si="69"/>
        <v>-6262</v>
      </c>
      <c r="V178" s="175">
        <v>-7685</v>
      </c>
      <c r="W178" s="131">
        <f t="shared" si="70"/>
        <v>-13947</v>
      </c>
      <c r="X178" s="127">
        <f t="shared" si="71"/>
        <v>0</v>
      </c>
      <c r="Y178" s="186"/>
      <c r="AC178" s="227">
        <f t="shared" si="79"/>
        <v>-6262</v>
      </c>
      <c r="AD178" s="228">
        <f t="shared" si="80"/>
        <v>-7685</v>
      </c>
      <c r="AE178" s="229">
        <f t="shared" si="81"/>
        <v>-13947</v>
      </c>
      <c r="AG178" s="227">
        <f>SUMIF('Balances 1 WP'!$G$5:$G$295,A178,'Balances 1 WP'!$M$5:$M$295)</f>
        <v>-3775</v>
      </c>
      <c r="AH178" s="228">
        <f>SUMIF('Balances 1 WP'!$G$5:$G$295,A178,'Balances 1 WP'!$N$5:$N$295)</f>
        <v>0</v>
      </c>
      <c r="AI178" s="229">
        <f t="shared" si="82"/>
        <v>-3775</v>
      </c>
      <c r="AK178" s="227">
        <f t="shared" si="83"/>
        <v>2487</v>
      </c>
      <c r="AL178" s="228">
        <f t="shared" si="84"/>
        <v>7685</v>
      </c>
      <c r="AM178" s="229">
        <f t="shared" si="85"/>
        <v>10172</v>
      </c>
      <c r="AN178" s="244"/>
      <c r="AO178" s="228"/>
      <c r="AP178" s="228"/>
      <c r="AQ178" s="229">
        <f t="shared" si="66"/>
        <v>0</v>
      </c>
      <c r="AR178" s="244"/>
      <c r="AT178" s="117">
        <v>3240</v>
      </c>
      <c r="AU178" s="117" t="s">
        <v>1143</v>
      </c>
      <c r="AW178" s="117" t="str">
        <f t="shared" si="72"/>
        <v>ED3240</v>
      </c>
      <c r="AX178" s="154">
        <v>1268</v>
      </c>
      <c r="AY178" s="151">
        <f t="shared" si="73"/>
        <v>2487</v>
      </c>
      <c r="AZ178" s="151">
        <f t="shared" si="64"/>
        <v>2487</v>
      </c>
      <c r="BA178">
        <f t="shared" si="65"/>
        <v>40</v>
      </c>
      <c r="BD178" s="117" t="str">
        <f t="shared" si="74"/>
        <v>ED3240</v>
      </c>
      <c r="BE178" s="154">
        <v>1617</v>
      </c>
      <c r="BF178" s="151">
        <f t="shared" si="75"/>
        <v>7685</v>
      </c>
      <c r="BG178" s="151">
        <f t="shared" si="86"/>
        <v>7685</v>
      </c>
      <c r="BH178">
        <f t="shared" si="87"/>
        <v>40</v>
      </c>
      <c r="BJ178" s="181"/>
      <c r="BK178" s="181"/>
      <c r="BM178" s="227">
        <f t="shared" si="76"/>
        <v>-3775</v>
      </c>
      <c r="BN178" s="228">
        <f t="shared" si="77"/>
        <v>0</v>
      </c>
      <c r="BO178" s="229">
        <f t="shared" si="88"/>
        <v>-3775</v>
      </c>
      <c r="BR178">
        <f t="shared" si="89"/>
        <v>0</v>
      </c>
      <c r="BS178"/>
      <c r="BT178" s="159"/>
    </row>
    <row r="179" spans="1:72" x14ac:dyDescent="0.2">
      <c r="A179" s="117">
        <v>3241</v>
      </c>
      <c r="B179" s="126" t="s">
        <v>416</v>
      </c>
      <c r="C179" s="126" t="s">
        <v>672</v>
      </c>
      <c r="D179" s="129">
        <v>0</v>
      </c>
      <c r="E179" s="175">
        <v>0</v>
      </c>
      <c r="F179" s="181">
        <f t="shared" si="78"/>
        <v>0</v>
      </c>
      <c r="G179" s="159"/>
      <c r="H179" s="181"/>
      <c r="I179" s="181">
        <f t="shared" si="90"/>
        <v>0</v>
      </c>
      <c r="J179" s="181">
        <f t="shared" si="91"/>
        <v>0</v>
      </c>
      <c r="L179" s="163" t="str">
        <f t="shared" si="67"/>
        <v>ok</v>
      </c>
      <c r="M179" s="137">
        <f t="shared" si="68"/>
        <v>0</v>
      </c>
      <c r="O179" s="129">
        <v>0</v>
      </c>
      <c r="Q179" s="129"/>
      <c r="S179" s="129"/>
      <c r="U179" s="129">
        <f t="shared" si="69"/>
        <v>0</v>
      </c>
      <c r="V179" s="175">
        <v>0</v>
      </c>
      <c r="W179" s="131">
        <f t="shared" si="70"/>
        <v>0</v>
      </c>
      <c r="X179" s="127">
        <f t="shared" si="71"/>
        <v>0</v>
      </c>
      <c r="Y179" s="186" t="s">
        <v>1377</v>
      </c>
      <c r="AC179" s="227">
        <f t="shared" si="79"/>
        <v>0</v>
      </c>
      <c r="AD179" s="228">
        <f t="shared" si="80"/>
        <v>0</v>
      </c>
      <c r="AE179" s="229">
        <f t="shared" si="81"/>
        <v>0</v>
      </c>
      <c r="AG179" s="227">
        <f>SUMIF('Balances 1 WP'!$G$5:$G$295,A179,'Balances 1 WP'!$M$5:$M$295)</f>
        <v>0</v>
      </c>
      <c r="AH179" s="228">
        <f>SUMIF('Balances 1 WP'!$G$5:$G$295,A179,'Balances 1 WP'!$N$5:$N$295)</f>
        <v>0</v>
      </c>
      <c r="AI179" s="229">
        <f t="shared" si="82"/>
        <v>0</v>
      </c>
      <c r="AK179" s="227">
        <f t="shared" si="83"/>
        <v>0</v>
      </c>
      <c r="AL179" s="228">
        <f t="shared" si="84"/>
        <v>0</v>
      </c>
      <c r="AM179" s="229">
        <f t="shared" si="85"/>
        <v>0</v>
      </c>
      <c r="AN179" s="244"/>
      <c r="AO179" s="228">
        <v>10493</v>
      </c>
      <c r="AP179" s="228"/>
      <c r="AQ179" s="229">
        <f t="shared" si="66"/>
        <v>10493</v>
      </c>
      <c r="AR179" s="244"/>
      <c r="AT179" s="117">
        <v>3241</v>
      </c>
      <c r="AU179" s="117" t="s">
        <v>1144</v>
      </c>
      <c r="AW179" s="117" t="str">
        <f t="shared" si="72"/>
        <v>ED3241</v>
      </c>
      <c r="AX179" s="154">
        <v>1268</v>
      </c>
      <c r="AY179" s="151">
        <f t="shared" si="73"/>
        <v>0</v>
      </c>
      <c r="AZ179" s="151">
        <f t="shared" si="64"/>
        <v>0</v>
      </c>
      <c r="BA179">
        <f t="shared" si="65"/>
        <v>50</v>
      </c>
      <c r="BD179" s="117" t="str">
        <f t="shared" si="74"/>
        <v>ED3241</v>
      </c>
      <c r="BE179" s="154">
        <v>1617</v>
      </c>
      <c r="BF179" s="151">
        <f t="shared" si="75"/>
        <v>0</v>
      </c>
      <c r="BG179" s="151">
        <f t="shared" si="86"/>
        <v>0</v>
      </c>
      <c r="BH179">
        <f t="shared" si="87"/>
        <v>50</v>
      </c>
      <c r="BJ179" s="181"/>
      <c r="BK179" s="181"/>
      <c r="BM179" s="227">
        <f t="shared" si="76"/>
        <v>0</v>
      </c>
      <c r="BN179" s="228">
        <f t="shared" si="77"/>
        <v>0</v>
      </c>
      <c r="BO179" s="229">
        <f t="shared" si="88"/>
        <v>0</v>
      </c>
      <c r="BR179">
        <f t="shared" si="89"/>
        <v>0</v>
      </c>
      <c r="BS179"/>
      <c r="BT179" s="159"/>
    </row>
    <row r="180" spans="1:72" x14ac:dyDescent="0.2">
      <c r="A180" s="117">
        <v>3242</v>
      </c>
      <c r="B180" s="126" t="s">
        <v>309</v>
      </c>
      <c r="C180" s="126" t="s">
        <v>673</v>
      </c>
      <c r="D180" s="129">
        <v>-12994</v>
      </c>
      <c r="E180" s="175">
        <v>0</v>
      </c>
      <c r="F180" s="181">
        <f t="shared" si="78"/>
        <v>-12994</v>
      </c>
      <c r="G180" s="159"/>
      <c r="H180" s="181"/>
      <c r="I180" s="181">
        <f t="shared" si="90"/>
        <v>-12994</v>
      </c>
      <c r="J180" s="181">
        <f t="shared" si="91"/>
        <v>0</v>
      </c>
      <c r="L180" s="163" t="str">
        <f t="shared" si="67"/>
        <v>ok</v>
      </c>
      <c r="M180" s="137">
        <f t="shared" si="68"/>
        <v>0</v>
      </c>
      <c r="O180" s="129">
        <v>-12994</v>
      </c>
      <c r="Q180" s="129"/>
      <c r="S180" s="129"/>
      <c r="U180" s="129">
        <f t="shared" si="69"/>
        <v>-12994</v>
      </c>
      <c r="V180" s="175">
        <v>0</v>
      </c>
      <c r="W180" s="131">
        <f t="shared" si="70"/>
        <v>-12994</v>
      </c>
      <c r="X180" s="127">
        <f t="shared" si="71"/>
        <v>0</v>
      </c>
      <c r="Y180" s="186"/>
      <c r="AC180" s="227">
        <f t="shared" si="79"/>
        <v>-12994</v>
      </c>
      <c r="AD180" s="228">
        <f t="shared" si="80"/>
        <v>0</v>
      </c>
      <c r="AE180" s="229">
        <f t="shared" si="81"/>
        <v>-12994</v>
      </c>
      <c r="AG180" s="227">
        <f>SUMIF('Balances 1 WP'!$G$5:$G$295,A180,'Balances 1 WP'!$M$5:$M$295)</f>
        <v>-4157</v>
      </c>
      <c r="AH180" s="228">
        <f>SUMIF('Balances 1 WP'!$G$5:$G$295,A180,'Balances 1 WP'!$N$5:$N$295)</f>
        <v>0</v>
      </c>
      <c r="AI180" s="229">
        <f t="shared" si="82"/>
        <v>-4157</v>
      </c>
      <c r="AK180" s="227">
        <f t="shared" si="83"/>
        <v>8837</v>
      </c>
      <c r="AL180" s="228">
        <f t="shared" si="84"/>
        <v>0</v>
      </c>
      <c r="AM180" s="229">
        <f t="shared" si="85"/>
        <v>8837</v>
      </c>
      <c r="AN180" s="244"/>
      <c r="AO180" s="228"/>
      <c r="AP180" s="228"/>
      <c r="AQ180" s="229">
        <f t="shared" si="66"/>
        <v>0</v>
      </c>
      <c r="AR180" s="244"/>
      <c r="AT180" s="117">
        <v>3242</v>
      </c>
      <c r="AU180" s="117" t="s">
        <v>1145</v>
      </c>
      <c r="AW180" s="117" t="str">
        <f t="shared" si="72"/>
        <v>ED3242</v>
      </c>
      <c r="AX180" s="154">
        <v>1268</v>
      </c>
      <c r="AY180" s="151">
        <f t="shared" si="73"/>
        <v>8837</v>
      </c>
      <c r="AZ180" s="151">
        <f t="shared" ref="AZ180:AZ243" si="92">IF(AY180&lt;0,AY180*-1,AY180)</f>
        <v>8837</v>
      </c>
      <c r="BA180">
        <f t="shared" ref="BA180:BA243" si="93">IF(AY180&gt;0,40,50)</f>
        <v>40</v>
      </c>
      <c r="BD180" s="117" t="str">
        <f t="shared" si="74"/>
        <v>ED3242</v>
      </c>
      <c r="BE180" s="154">
        <v>1617</v>
      </c>
      <c r="BF180" s="151">
        <f t="shared" si="75"/>
        <v>0</v>
      </c>
      <c r="BG180" s="151">
        <f t="shared" si="86"/>
        <v>0</v>
      </c>
      <c r="BH180">
        <f t="shared" si="87"/>
        <v>50</v>
      </c>
      <c r="BJ180" s="181"/>
      <c r="BK180" s="181"/>
      <c r="BM180" s="227">
        <f t="shared" si="76"/>
        <v>-4157</v>
      </c>
      <c r="BN180" s="228">
        <f t="shared" si="77"/>
        <v>0</v>
      </c>
      <c r="BO180" s="229">
        <f t="shared" si="88"/>
        <v>-4157</v>
      </c>
      <c r="BR180">
        <f t="shared" si="89"/>
        <v>0</v>
      </c>
      <c r="BS180"/>
      <c r="BT180" s="159"/>
    </row>
    <row r="181" spans="1:72" x14ac:dyDescent="0.2">
      <c r="A181" s="117">
        <v>3243</v>
      </c>
      <c r="B181" s="126" t="s">
        <v>490</v>
      </c>
      <c r="C181" s="126" t="s">
        <v>674</v>
      </c>
      <c r="D181" s="129">
        <v>0</v>
      </c>
      <c r="E181" s="175">
        <v>0</v>
      </c>
      <c r="F181" s="181">
        <f t="shared" si="78"/>
        <v>0</v>
      </c>
      <c r="G181" s="159"/>
      <c r="H181" s="181"/>
      <c r="I181" s="181">
        <f t="shared" si="90"/>
        <v>0</v>
      </c>
      <c r="J181" s="181">
        <f t="shared" si="91"/>
        <v>0</v>
      </c>
      <c r="L181" s="163" t="str">
        <f t="shared" si="67"/>
        <v>ok</v>
      </c>
      <c r="M181" s="137">
        <f t="shared" si="68"/>
        <v>0</v>
      </c>
      <c r="O181" s="129">
        <v>0</v>
      </c>
      <c r="Q181" s="129"/>
      <c r="S181" s="129"/>
      <c r="U181" s="129">
        <f t="shared" si="69"/>
        <v>0</v>
      </c>
      <c r="V181" s="175">
        <v>0</v>
      </c>
      <c r="W181" s="131">
        <f t="shared" si="70"/>
        <v>0</v>
      </c>
      <c r="X181" s="127">
        <f t="shared" si="71"/>
        <v>0</v>
      </c>
      <c r="Y181" s="186" t="s">
        <v>1310</v>
      </c>
      <c r="AC181" s="227">
        <f t="shared" si="79"/>
        <v>0</v>
      </c>
      <c r="AD181" s="228">
        <f t="shared" si="80"/>
        <v>0</v>
      </c>
      <c r="AE181" s="229">
        <f t="shared" si="81"/>
        <v>0</v>
      </c>
      <c r="AG181" s="227">
        <f>SUMIF('Balances 1 WP'!$G$5:$G$295,A181,'Balances 1 WP'!$M$5:$M$295)</f>
        <v>0</v>
      </c>
      <c r="AH181" s="228">
        <f>SUMIF('Balances 1 WP'!$G$5:$G$295,A181,'Balances 1 WP'!$N$5:$N$295)</f>
        <v>0</v>
      </c>
      <c r="AI181" s="229">
        <f t="shared" si="82"/>
        <v>0</v>
      </c>
      <c r="AK181" s="227">
        <f t="shared" si="83"/>
        <v>0</v>
      </c>
      <c r="AL181" s="228">
        <f t="shared" si="84"/>
        <v>0</v>
      </c>
      <c r="AM181" s="229">
        <f t="shared" si="85"/>
        <v>0</v>
      </c>
      <c r="AN181" s="244"/>
      <c r="AO181" s="228"/>
      <c r="AP181" s="228"/>
      <c r="AQ181" s="229">
        <f t="shared" ref="AQ181:AQ244" si="94">SUM(AO181:AP181)</f>
        <v>0</v>
      </c>
      <c r="AR181" s="244"/>
      <c r="AT181" s="117">
        <v>3243</v>
      </c>
      <c r="AU181" s="117" t="s">
        <v>1115</v>
      </c>
      <c r="AW181" s="117" t="str">
        <f t="shared" si="72"/>
        <v>ED3243</v>
      </c>
      <c r="AX181" s="154">
        <v>1268</v>
      </c>
      <c r="AY181" s="151">
        <f t="shared" si="73"/>
        <v>0</v>
      </c>
      <c r="AZ181" s="151">
        <f t="shared" si="92"/>
        <v>0</v>
      </c>
      <c r="BA181">
        <f t="shared" si="93"/>
        <v>50</v>
      </c>
      <c r="BD181" s="117" t="str">
        <f t="shared" si="74"/>
        <v>ED3243</v>
      </c>
      <c r="BE181" s="154">
        <v>1617</v>
      </c>
      <c r="BF181" s="151">
        <f t="shared" si="75"/>
        <v>0</v>
      </c>
      <c r="BG181" s="151">
        <f t="shared" si="86"/>
        <v>0</v>
      </c>
      <c r="BH181">
        <f t="shared" si="87"/>
        <v>50</v>
      </c>
      <c r="BJ181" s="181"/>
      <c r="BK181" s="181"/>
      <c r="BM181" s="227">
        <f t="shared" si="76"/>
        <v>0</v>
      </c>
      <c r="BN181" s="228">
        <f t="shared" si="77"/>
        <v>0</v>
      </c>
      <c r="BO181" s="229">
        <f t="shared" si="88"/>
        <v>0</v>
      </c>
      <c r="BR181">
        <f t="shared" si="89"/>
        <v>0</v>
      </c>
      <c r="BS181"/>
      <c r="BT181" s="159"/>
    </row>
    <row r="182" spans="1:72" ht="15" customHeight="1" x14ac:dyDescent="0.2">
      <c r="A182" s="117">
        <v>3244</v>
      </c>
      <c r="B182" s="126" t="s">
        <v>491</v>
      </c>
      <c r="C182" s="126" t="s">
        <v>342</v>
      </c>
      <c r="D182" s="129">
        <v>0</v>
      </c>
      <c r="E182" s="175">
        <v>0</v>
      </c>
      <c r="F182" s="181">
        <f t="shared" si="78"/>
        <v>0</v>
      </c>
      <c r="G182" s="159"/>
      <c r="H182" s="181"/>
      <c r="I182" s="181">
        <f t="shared" si="90"/>
        <v>0</v>
      </c>
      <c r="J182" s="181">
        <f t="shared" si="91"/>
        <v>0</v>
      </c>
      <c r="L182" s="163" t="str">
        <f t="shared" si="67"/>
        <v>ok</v>
      </c>
      <c r="M182" s="137">
        <f t="shared" si="68"/>
        <v>0</v>
      </c>
      <c r="O182" s="129">
        <v>0</v>
      </c>
      <c r="Q182" s="129"/>
      <c r="S182" s="129"/>
      <c r="U182" s="129">
        <f t="shared" si="69"/>
        <v>0</v>
      </c>
      <c r="V182" s="175">
        <v>0</v>
      </c>
      <c r="W182" s="131">
        <f t="shared" si="70"/>
        <v>0</v>
      </c>
      <c r="X182" s="127">
        <f t="shared" si="71"/>
        <v>0</v>
      </c>
      <c r="Y182" s="186" t="s">
        <v>1284</v>
      </c>
      <c r="AC182" s="227">
        <f t="shared" si="79"/>
        <v>0</v>
      </c>
      <c r="AD182" s="228">
        <f t="shared" si="80"/>
        <v>0</v>
      </c>
      <c r="AE182" s="229">
        <f t="shared" si="81"/>
        <v>0</v>
      </c>
      <c r="AG182" s="227">
        <f>SUMIF('Balances 1 WP'!$G$5:$G$295,A182,'Balances 1 WP'!$M$5:$M$295)</f>
        <v>0</v>
      </c>
      <c r="AH182" s="228">
        <f>SUMIF('Balances 1 WP'!$G$5:$G$295,A182,'Balances 1 WP'!$N$5:$N$295)</f>
        <v>0</v>
      </c>
      <c r="AI182" s="229">
        <f t="shared" si="82"/>
        <v>0</v>
      </c>
      <c r="AK182" s="227">
        <f t="shared" si="83"/>
        <v>0</v>
      </c>
      <c r="AL182" s="228">
        <f t="shared" si="84"/>
        <v>0</v>
      </c>
      <c r="AM182" s="229">
        <f t="shared" si="85"/>
        <v>0</v>
      </c>
      <c r="AN182" s="244"/>
      <c r="AO182" s="228"/>
      <c r="AP182" s="228"/>
      <c r="AQ182" s="229">
        <f t="shared" si="94"/>
        <v>0</v>
      </c>
      <c r="AR182" s="244"/>
      <c r="AT182" s="117">
        <v>3244</v>
      </c>
      <c r="AU182" s="117" t="s">
        <v>619</v>
      </c>
      <c r="AW182" s="117" t="str">
        <f t="shared" si="72"/>
        <v>ED3244</v>
      </c>
      <c r="AX182" s="154">
        <v>1268</v>
      </c>
      <c r="AY182" s="151">
        <f t="shared" si="73"/>
        <v>0</v>
      </c>
      <c r="AZ182" s="151">
        <f t="shared" si="92"/>
        <v>0</v>
      </c>
      <c r="BA182">
        <f t="shared" si="93"/>
        <v>50</v>
      </c>
      <c r="BD182" s="117" t="str">
        <f t="shared" si="74"/>
        <v>ED3244</v>
      </c>
      <c r="BE182" s="154">
        <v>1617</v>
      </c>
      <c r="BF182" s="151">
        <f t="shared" si="75"/>
        <v>0</v>
      </c>
      <c r="BG182" s="151">
        <f t="shared" si="86"/>
        <v>0</v>
      </c>
      <c r="BH182">
        <f t="shared" si="87"/>
        <v>50</v>
      </c>
      <c r="BJ182" s="181"/>
      <c r="BK182" s="181"/>
      <c r="BM182" s="227">
        <f t="shared" si="76"/>
        <v>0</v>
      </c>
      <c r="BN182" s="228">
        <f t="shared" si="77"/>
        <v>0</v>
      </c>
      <c r="BO182" s="229">
        <f t="shared" si="88"/>
        <v>0</v>
      </c>
      <c r="BR182">
        <f t="shared" si="89"/>
        <v>0</v>
      </c>
      <c r="BS182"/>
      <c r="BT182" s="159"/>
    </row>
    <row r="183" spans="1:72" x14ac:dyDescent="0.2">
      <c r="A183" s="117">
        <v>3246</v>
      </c>
      <c r="B183" s="126" t="s">
        <v>492</v>
      </c>
      <c r="C183" s="126" t="s">
        <v>675</v>
      </c>
      <c r="D183" s="129">
        <v>0</v>
      </c>
      <c r="E183" s="175">
        <v>0</v>
      </c>
      <c r="F183" s="181">
        <f t="shared" si="78"/>
        <v>0</v>
      </c>
      <c r="G183" s="159"/>
      <c r="H183" s="181"/>
      <c r="I183" s="181">
        <f t="shared" si="90"/>
        <v>0</v>
      </c>
      <c r="J183" s="181">
        <f t="shared" si="91"/>
        <v>0</v>
      </c>
      <c r="L183" s="163" t="str">
        <f t="shared" si="67"/>
        <v>ok</v>
      </c>
      <c r="M183" s="137">
        <f t="shared" si="68"/>
        <v>0</v>
      </c>
      <c r="O183" s="129">
        <v>0</v>
      </c>
      <c r="Q183" s="129"/>
      <c r="S183" s="129"/>
      <c r="U183" s="129">
        <f t="shared" si="69"/>
        <v>0</v>
      </c>
      <c r="V183" s="175">
        <v>0</v>
      </c>
      <c r="W183" s="131">
        <f t="shared" si="70"/>
        <v>0</v>
      </c>
      <c r="X183" s="127">
        <f t="shared" si="71"/>
        <v>0</v>
      </c>
      <c r="Y183" s="186" t="s">
        <v>1246</v>
      </c>
      <c r="AC183" s="227">
        <f t="shared" si="79"/>
        <v>0</v>
      </c>
      <c r="AD183" s="228">
        <f t="shared" si="80"/>
        <v>0</v>
      </c>
      <c r="AE183" s="229">
        <f t="shared" si="81"/>
        <v>0</v>
      </c>
      <c r="AG183" s="227">
        <f>SUMIF('Balances 1 WP'!$G$5:$G$295,A183,'Balances 1 WP'!$M$5:$M$295)</f>
        <v>0</v>
      </c>
      <c r="AH183" s="228">
        <f>SUMIF('Balances 1 WP'!$G$5:$G$295,A183,'Balances 1 WP'!$N$5:$N$295)</f>
        <v>0</v>
      </c>
      <c r="AI183" s="229">
        <f t="shared" si="82"/>
        <v>0</v>
      </c>
      <c r="AK183" s="227">
        <f t="shared" si="83"/>
        <v>0</v>
      </c>
      <c r="AL183" s="228">
        <f t="shared" si="84"/>
        <v>0</v>
      </c>
      <c r="AM183" s="229">
        <f t="shared" si="85"/>
        <v>0</v>
      </c>
      <c r="AN183" s="244"/>
      <c r="AO183" s="228"/>
      <c r="AP183" s="228"/>
      <c r="AQ183" s="229">
        <f t="shared" si="94"/>
        <v>0</v>
      </c>
      <c r="AR183" s="244"/>
      <c r="AT183" s="117">
        <v>3246</v>
      </c>
      <c r="AU183" s="117" t="s">
        <v>620</v>
      </c>
      <c r="AW183" s="117" t="str">
        <f t="shared" si="72"/>
        <v>ED3246</v>
      </c>
      <c r="AX183" s="154">
        <v>1268</v>
      </c>
      <c r="AY183" s="151">
        <f t="shared" si="73"/>
        <v>0</v>
      </c>
      <c r="AZ183" s="151">
        <f t="shared" si="92"/>
        <v>0</v>
      </c>
      <c r="BA183">
        <f t="shared" si="93"/>
        <v>50</v>
      </c>
      <c r="BD183" s="117" t="str">
        <f t="shared" si="74"/>
        <v>ED3246</v>
      </c>
      <c r="BE183" s="154">
        <v>1617</v>
      </c>
      <c r="BF183" s="151">
        <f t="shared" si="75"/>
        <v>0</v>
      </c>
      <c r="BG183" s="151">
        <f t="shared" si="86"/>
        <v>0</v>
      </c>
      <c r="BH183">
        <f t="shared" si="87"/>
        <v>50</v>
      </c>
      <c r="BJ183" s="181"/>
      <c r="BK183" s="181"/>
      <c r="BM183" s="227">
        <f t="shared" si="76"/>
        <v>0</v>
      </c>
      <c r="BN183" s="228">
        <f t="shared" si="77"/>
        <v>0</v>
      </c>
      <c r="BO183" s="229">
        <f t="shared" si="88"/>
        <v>0</v>
      </c>
      <c r="BR183">
        <f t="shared" si="89"/>
        <v>0</v>
      </c>
      <c r="BS183"/>
      <c r="BT183" s="159"/>
    </row>
    <row r="184" spans="1:72" x14ac:dyDescent="0.2">
      <c r="A184" s="117">
        <v>3247</v>
      </c>
      <c r="B184" s="126" t="s">
        <v>417</v>
      </c>
      <c r="C184" s="126" t="s">
        <v>676</v>
      </c>
      <c r="D184" s="129">
        <v>-24693</v>
      </c>
      <c r="E184" s="175">
        <v>0</v>
      </c>
      <c r="F184" s="181">
        <f t="shared" si="78"/>
        <v>-24693</v>
      </c>
      <c r="G184" s="159"/>
      <c r="H184" s="181"/>
      <c r="I184" s="181">
        <f t="shared" si="90"/>
        <v>-24693</v>
      </c>
      <c r="J184" s="181">
        <f t="shared" si="91"/>
        <v>0</v>
      </c>
      <c r="L184" s="163" t="str">
        <f t="shared" si="67"/>
        <v>ok</v>
      </c>
      <c r="M184" s="137">
        <f t="shared" si="68"/>
        <v>0</v>
      </c>
      <c r="O184" s="129">
        <v>-24693</v>
      </c>
      <c r="Q184" s="129"/>
      <c r="S184" s="129"/>
      <c r="U184" s="129">
        <f t="shared" si="69"/>
        <v>-24693</v>
      </c>
      <c r="V184" s="175">
        <v>0</v>
      </c>
      <c r="W184" s="131">
        <f t="shared" si="70"/>
        <v>-24693</v>
      </c>
      <c r="X184" s="127">
        <f t="shared" si="71"/>
        <v>0</v>
      </c>
      <c r="Y184" s="186"/>
      <c r="AC184" s="227">
        <f t="shared" si="79"/>
        <v>-24693</v>
      </c>
      <c r="AD184" s="228">
        <f t="shared" si="80"/>
        <v>0</v>
      </c>
      <c r="AE184" s="229">
        <f t="shared" si="81"/>
        <v>-24693</v>
      </c>
      <c r="AG184" s="227">
        <f>SUMIF('Balances 1 WP'!$G$5:$G$295,A184,'Balances 1 WP'!$M$5:$M$295)</f>
        <v>-26120</v>
      </c>
      <c r="AH184" s="228">
        <f>SUMIF('Balances 1 WP'!$G$5:$G$295,A184,'Balances 1 WP'!$N$5:$N$295)</f>
        <v>0</v>
      </c>
      <c r="AI184" s="229">
        <f t="shared" si="82"/>
        <v>-26120</v>
      </c>
      <c r="AK184" s="227">
        <f t="shared" si="83"/>
        <v>-1427</v>
      </c>
      <c r="AL184" s="228">
        <f t="shared" si="84"/>
        <v>0</v>
      </c>
      <c r="AM184" s="229">
        <f t="shared" si="85"/>
        <v>-1427</v>
      </c>
      <c r="AN184" s="244"/>
      <c r="AO184" s="228"/>
      <c r="AP184" s="228"/>
      <c r="AQ184" s="229">
        <f t="shared" si="94"/>
        <v>0</v>
      </c>
      <c r="AR184" s="244"/>
      <c r="AT184" s="117">
        <v>3247</v>
      </c>
      <c r="AU184" s="117" t="s">
        <v>5</v>
      </c>
      <c r="AW184" s="117" t="str">
        <f t="shared" si="72"/>
        <v>ED3247</v>
      </c>
      <c r="AX184" s="154">
        <v>1268</v>
      </c>
      <c r="AY184" s="151">
        <f t="shared" si="73"/>
        <v>-1427</v>
      </c>
      <c r="AZ184" s="151">
        <f t="shared" si="92"/>
        <v>1427</v>
      </c>
      <c r="BA184">
        <f t="shared" si="93"/>
        <v>50</v>
      </c>
      <c r="BD184" s="117" t="str">
        <f t="shared" si="74"/>
        <v>ED3247</v>
      </c>
      <c r="BE184" s="154">
        <v>1617</v>
      </c>
      <c r="BF184" s="151">
        <f t="shared" si="75"/>
        <v>0</v>
      </c>
      <c r="BG184" s="151">
        <f t="shared" si="86"/>
        <v>0</v>
      </c>
      <c r="BH184">
        <f t="shared" si="87"/>
        <v>50</v>
      </c>
      <c r="BJ184" s="181"/>
      <c r="BK184" s="181"/>
      <c r="BM184" s="227">
        <f t="shared" si="76"/>
        <v>-26120</v>
      </c>
      <c r="BN184" s="228">
        <f t="shared" si="77"/>
        <v>0</v>
      </c>
      <c r="BO184" s="229">
        <f t="shared" si="88"/>
        <v>-26120</v>
      </c>
      <c r="BR184">
        <f t="shared" si="89"/>
        <v>0</v>
      </c>
      <c r="BS184"/>
      <c r="BT184" s="159"/>
    </row>
    <row r="185" spans="1:72" x14ac:dyDescent="0.2">
      <c r="A185" s="117">
        <v>3248</v>
      </c>
      <c r="B185" s="126" t="s">
        <v>493</v>
      </c>
      <c r="C185" s="126" t="s">
        <v>1007</v>
      </c>
      <c r="D185" s="129">
        <v>0</v>
      </c>
      <c r="E185" s="175">
        <v>0</v>
      </c>
      <c r="F185" s="181">
        <f t="shared" si="78"/>
        <v>0</v>
      </c>
      <c r="G185" s="159"/>
      <c r="H185" s="181"/>
      <c r="I185" s="181">
        <f t="shared" si="90"/>
        <v>0</v>
      </c>
      <c r="J185" s="181">
        <f t="shared" si="91"/>
        <v>0</v>
      </c>
      <c r="L185" s="163" t="str">
        <f t="shared" si="67"/>
        <v>ok</v>
      </c>
      <c r="M185" s="137">
        <f t="shared" si="68"/>
        <v>0</v>
      </c>
      <c r="O185" s="129">
        <v>0</v>
      </c>
      <c r="Q185" s="129"/>
      <c r="S185" s="129"/>
      <c r="U185" s="129">
        <f t="shared" si="69"/>
        <v>0</v>
      </c>
      <c r="V185" s="175">
        <v>0</v>
      </c>
      <c r="W185" s="131">
        <f t="shared" si="70"/>
        <v>0</v>
      </c>
      <c r="X185" s="127">
        <f t="shared" si="71"/>
        <v>0</v>
      </c>
      <c r="Y185" s="186" t="s">
        <v>1310</v>
      </c>
      <c r="AC185" s="227">
        <f t="shared" si="79"/>
        <v>0</v>
      </c>
      <c r="AD185" s="228">
        <f t="shared" si="80"/>
        <v>0</v>
      </c>
      <c r="AE185" s="229">
        <f t="shared" si="81"/>
        <v>0</v>
      </c>
      <c r="AG185" s="227">
        <f>SUMIF('Balances 1 WP'!$G$5:$G$295,A185,'Balances 1 WP'!$M$5:$M$295)</f>
        <v>0</v>
      </c>
      <c r="AH185" s="228">
        <f>SUMIF('Balances 1 WP'!$G$5:$G$295,A185,'Balances 1 WP'!$N$5:$N$295)</f>
        <v>0</v>
      </c>
      <c r="AI185" s="229">
        <f t="shared" si="82"/>
        <v>0</v>
      </c>
      <c r="AK185" s="227">
        <f t="shared" si="83"/>
        <v>0</v>
      </c>
      <c r="AL185" s="228">
        <f t="shared" si="84"/>
        <v>0</v>
      </c>
      <c r="AM185" s="229">
        <f t="shared" si="85"/>
        <v>0</v>
      </c>
      <c r="AN185" s="244"/>
      <c r="AO185" s="228"/>
      <c r="AP185" s="228"/>
      <c r="AQ185" s="229">
        <f t="shared" si="94"/>
        <v>0</v>
      </c>
      <c r="AR185" s="244"/>
      <c r="AT185" s="117">
        <v>3248</v>
      </c>
      <c r="AU185" s="117" t="s">
        <v>6</v>
      </c>
      <c r="AW185" s="117" t="str">
        <f t="shared" si="72"/>
        <v>ED3248</v>
      </c>
      <c r="AX185" s="154">
        <v>1268</v>
      </c>
      <c r="AY185" s="151">
        <f t="shared" si="73"/>
        <v>0</v>
      </c>
      <c r="AZ185" s="151">
        <f t="shared" si="92"/>
        <v>0</v>
      </c>
      <c r="BA185">
        <f t="shared" si="93"/>
        <v>50</v>
      </c>
      <c r="BD185" s="117" t="str">
        <f t="shared" si="74"/>
        <v>ED3248</v>
      </c>
      <c r="BE185" s="154">
        <v>1617</v>
      </c>
      <c r="BF185" s="151">
        <f t="shared" si="75"/>
        <v>0</v>
      </c>
      <c r="BG185" s="151">
        <f t="shared" si="86"/>
        <v>0</v>
      </c>
      <c r="BH185">
        <f t="shared" si="87"/>
        <v>50</v>
      </c>
      <c r="BJ185" s="181"/>
      <c r="BK185" s="181"/>
      <c r="BM185" s="227">
        <f t="shared" si="76"/>
        <v>0</v>
      </c>
      <c r="BN185" s="228">
        <f t="shared" si="77"/>
        <v>0</v>
      </c>
      <c r="BO185" s="229">
        <f t="shared" si="88"/>
        <v>0</v>
      </c>
      <c r="BR185">
        <f t="shared" si="89"/>
        <v>0</v>
      </c>
      <c r="BS185"/>
      <c r="BT185" s="159"/>
    </row>
    <row r="186" spans="1:72" x14ac:dyDescent="0.2">
      <c r="A186" s="117">
        <v>3249</v>
      </c>
      <c r="B186" s="126" t="s">
        <v>418</v>
      </c>
      <c r="C186" s="126" t="s">
        <v>1008</v>
      </c>
      <c r="D186" s="129">
        <v>0</v>
      </c>
      <c r="E186" s="175">
        <v>0</v>
      </c>
      <c r="F186" s="181">
        <f t="shared" si="78"/>
        <v>0</v>
      </c>
      <c r="G186" s="159"/>
      <c r="H186" s="181"/>
      <c r="I186" s="181">
        <f t="shared" si="90"/>
        <v>0</v>
      </c>
      <c r="J186" s="181">
        <f t="shared" si="91"/>
        <v>0</v>
      </c>
      <c r="L186" s="163" t="str">
        <f t="shared" si="67"/>
        <v>ok</v>
      </c>
      <c r="M186" s="137">
        <f t="shared" si="68"/>
        <v>0</v>
      </c>
      <c r="O186" s="129">
        <v>0</v>
      </c>
      <c r="Q186" s="129"/>
      <c r="S186" s="129"/>
      <c r="U186" s="129">
        <f t="shared" si="69"/>
        <v>0</v>
      </c>
      <c r="V186" s="175">
        <v>0</v>
      </c>
      <c r="W186" s="131">
        <f t="shared" si="70"/>
        <v>0</v>
      </c>
      <c r="X186" s="127">
        <f t="shared" si="71"/>
        <v>0</v>
      </c>
      <c r="Y186" s="186" t="s">
        <v>1377</v>
      </c>
      <c r="AC186" s="227">
        <f t="shared" si="79"/>
        <v>0</v>
      </c>
      <c r="AD186" s="228">
        <f t="shared" si="80"/>
        <v>0</v>
      </c>
      <c r="AE186" s="229">
        <f t="shared" si="81"/>
        <v>0</v>
      </c>
      <c r="AG186" s="227">
        <f>SUMIF('Balances 1 WP'!$G$5:$G$295,A186,'Balances 1 WP'!$M$5:$M$295)</f>
        <v>0</v>
      </c>
      <c r="AH186" s="228">
        <f>SUMIF('Balances 1 WP'!$G$5:$G$295,A186,'Balances 1 WP'!$N$5:$N$295)</f>
        <v>0</v>
      </c>
      <c r="AI186" s="229">
        <f t="shared" si="82"/>
        <v>0</v>
      </c>
      <c r="AK186" s="227">
        <f t="shared" si="83"/>
        <v>0</v>
      </c>
      <c r="AL186" s="228">
        <f t="shared" si="84"/>
        <v>0</v>
      </c>
      <c r="AM186" s="229">
        <f t="shared" si="85"/>
        <v>0</v>
      </c>
      <c r="AN186" s="244"/>
      <c r="AO186" s="228">
        <v>651</v>
      </c>
      <c r="AP186" s="228"/>
      <c r="AQ186" s="229">
        <f t="shared" si="94"/>
        <v>651</v>
      </c>
      <c r="AR186" s="244"/>
      <c r="AT186" s="117">
        <v>3249</v>
      </c>
      <c r="AU186" s="117" t="s">
        <v>7</v>
      </c>
      <c r="AW186" s="117" t="str">
        <f t="shared" si="72"/>
        <v>ED3249</v>
      </c>
      <c r="AX186" s="154">
        <v>1268</v>
      </c>
      <c r="AY186" s="151">
        <f t="shared" si="73"/>
        <v>0</v>
      </c>
      <c r="AZ186" s="151">
        <f t="shared" si="92"/>
        <v>0</v>
      </c>
      <c r="BA186">
        <f t="shared" si="93"/>
        <v>50</v>
      </c>
      <c r="BD186" s="117" t="str">
        <f t="shared" si="74"/>
        <v>ED3249</v>
      </c>
      <c r="BE186" s="154">
        <v>1617</v>
      </c>
      <c r="BF186" s="151">
        <f t="shared" si="75"/>
        <v>0</v>
      </c>
      <c r="BG186" s="151">
        <f t="shared" si="86"/>
        <v>0</v>
      </c>
      <c r="BH186">
        <f t="shared" si="87"/>
        <v>50</v>
      </c>
      <c r="BJ186" s="181"/>
      <c r="BK186" s="181"/>
      <c r="BM186" s="227">
        <f t="shared" si="76"/>
        <v>0</v>
      </c>
      <c r="BN186" s="228">
        <f t="shared" si="77"/>
        <v>0</v>
      </c>
      <c r="BO186" s="229">
        <f t="shared" si="88"/>
        <v>0</v>
      </c>
      <c r="BR186">
        <f t="shared" si="89"/>
        <v>0</v>
      </c>
      <c r="BS186"/>
      <c r="BT186" s="159"/>
    </row>
    <row r="187" spans="1:72" x14ac:dyDescent="0.2">
      <c r="A187" s="117">
        <v>3250</v>
      </c>
      <c r="B187" s="126" t="s">
        <v>809</v>
      </c>
      <c r="C187" s="126" t="s">
        <v>1009</v>
      </c>
      <c r="D187" s="129">
        <v>0</v>
      </c>
      <c r="E187" s="175">
        <v>0</v>
      </c>
      <c r="F187" s="181">
        <f t="shared" si="78"/>
        <v>0</v>
      </c>
      <c r="G187" s="159"/>
      <c r="H187" s="181"/>
      <c r="I187" s="181">
        <f t="shared" si="90"/>
        <v>0</v>
      </c>
      <c r="J187" s="181">
        <f t="shared" si="91"/>
        <v>0</v>
      </c>
      <c r="L187" s="163" t="str">
        <f t="shared" si="67"/>
        <v>ok</v>
      </c>
      <c r="M187" s="137">
        <f t="shared" si="68"/>
        <v>0</v>
      </c>
      <c r="O187" s="129">
        <v>0</v>
      </c>
      <c r="Q187" s="129"/>
      <c r="S187" s="129"/>
      <c r="U187" s="129">
        <f t="shared" si="69"/>
        <v>0</v>
      </c>
      <c r="V187" s="175">
        <v>0</v>
      </c>
      <c r="W187" s="131">
        <f t="shared" si="70"/>
        <v>0</v>
      </c>
      <c r="X187" s="127">
        <f t="shared" si="71"/>
        <v>0</v>
      </c>
      <c r="Y187" s="186" t="s">
        <v>1246</v>
      </c>
      <c r="AC187" s="227">
        <f t="shared" si="79"/>
        <v>0</v>
      </c>
      <c r="AD187" s="228">
        <f t="shared" si="80"/>
        <v>0</v>
      </c>
      <c r="AE187" s="229">
        <f t="shared" si="81"/>
        <v>0</v>
      </c>
      <c r="AG187" s="227">
        <f>SUMIF('Balances 1 WP'!$G$5:$G$295,A187,'Balances 1 WP'!$M$5:$M$295)</f>
        <v>0</v>
      </c>
      <c r="AH187" s="228">
        <f>SUMIF('Balances 1 WP'!$G$5:$G$295,A187,'Balances 1 WP'!$N$5:$N$295)</f>
        <v>0</v>
      </c>
      <c r="AI187" s="229">
        <f t="shared" si="82"/>
        <v>0</v>
      </c>
      <c r="AK187" s="227">
        <f t="shared" si="83"/>
        <v>0</v>
      </c>
      <c r="AL187" s="228">
        <f t="shared" si="84"/>
        <v>0</v>
      </c>
      <c r="AM187" s="229">
        <f t="shared" si="85"/>
        <v>0</v>
      </c>
      <c r="AN187" s="244"/>
      <c r="AO187" s="228"/>
      <c r="AP187" s="228"/>
      <c r="AQ187" s="229">
        <f t="shared" si="94"/>
        <v>0</v>
      </c>
      <c r="AR187" s="244"/>
      <c r="AT187" s="117">
        <v>3250</v>
      </c>
      <c r="AU187" s="117" t="s">
        <v>1036</v>
      </c>
      <c r="AW187" s="117" t="str">
        <f t="shared" si="72"/>
        <v>ED3250</v>
      </c>
      <c r="AX187" s="154">
        <v>1268</v>
      </c>
      <c r="AY187" s="151">
        <f t="shared" si="73"/>
        <v>0</v>
      </c>
      <c r="AZ187" s="151">
        <f t="shared" si="92"/>
        <v>0</v>
      </c>
      <c r="BA187">
        <f t="shared" si="93"/>
        <v>50</v>
      </c>
      <c r="BD187" s="117" t="str">
        <f t="shared" si="74"/>
        <v>ED3250</v>
      </c>
      <c r="BE187" s="154">
        <v>1617</v>
      </c>
      <c r="BF187" s="151">
        <f t="shared" si="75"/>
        <v>0</v>
      </c>
      <c r="BG187" s="151">
        <f t="shared" si="86"/>
        <v>0</v>
      </c>
      <c r="BH187">
        <f t="shared" si="87"/>
        <v>50</v>
      </c>
      <c r="BJ187" s="181"/>
      <c r="BK187" s="181"/>
      <c r="BM187" s="227">
        <f t="shared" si="76"/>
        <v>0</v>
      </c>
      <c r="BN187" s="228">
        <f t="shared" si="77"/>
        <v>0</v>
      </c>
      <c r="BO187" s="229">
        <f t="shared" si="88"/>
        <v>0</v>
      </c>
      <c r="BR187">
        <f t="shared" si="89"/>
        <v>0</v>
      </c>
      <c r="BS187"/>
      <c r="BT187" s="159"/>
    </row>
    <row r="188" spans="1:72" ht="15" customHeight="1" x14ac:dyDescent="0.2">
      <c r="A188" s="117">
        <v>3251</v>
      </c>
      <c r="B188" s="126" t="s">
        <v>310</v>
      </c>
      <c r="C188" s="126" t="s">
        <v>1010</v>
      </c>
      <c r="D188" s="129">
        <v>-16589</v>
      </c>
      <c r="E188" s="175">
        <v>0</v>
      </c>
      <c r="F188" s="181">
        <f t="shared" si="78"/>
        <v>-16589</v>
      </c>
      <c r="G188" s="159"/>
      <c r="H188" s="181"/>
      <c r="I188" s="181">
        <f t="shared" si="90"/>
        <v>-16589</v>
      </c>
      <c r="J188" s="181">
        <f t="shared" si="91"/>
        <v>0</v>
      </c>
      <c r="L188" s="163" t="str">
        <f t="shared" si="67"/>
        <v>ok</v>
      </c>
      <c r="M188" s="137">
        <f t="shared" si="68"/>
        <v>0</v>
      </c>
      <c r="O188" s="129">
        <v>-16589</v>
      </c>
      <c r="Q188" s="129"/>
      <c r="S188" s="129"/>
      <c r="U188" s="129">
        <f t="shared" si="69"/>
        <v>-16589</v>
      </c>
      <c r="V188" s="175">
        <v>0</v>
      </c>
      <c r="W188" s="131">
        <f t="shared" si="70"/>
        <v>-16589</v>
      </c>
      <c r="X188" s="127">
        <f t="shared" si="71"/>
        <v>0</v>
      </c>
      <c r="Y188" s="186"/>
      <c r="AC188" s="227">
        <f t="shared" si="79"/>
        <v>-16589</v>
      </c>
      <c r="AD188" s="228">
        <f t="shared" si="80"/>
        <v>0</v>
      </c>
      <c r="AE188" s="229">
        <f t="shared" si="81"/>
        <v>-16589</v>
      </c>
      <c r="AG188" s="227">
        <f>SUMIF('Balances 1 WP'!$G$5:$G$295,A188,'Balances 1 WP'!$M$5:$M$295)</f>
        <v>-15699</v>
      </c>
      <c r="AH188" s="228">
        <f>SUMIF('Balances 1 WP'!$G$5:$G$295,A188,'Balances 1 WP'!$N$5:$N$295)</f>
        <v>0</v>
      </c>
      <c r="AI188" s="229">
        <f t="shared" si="82"/>
        <v>-15699</v>
      </c>
      <c r="AK188" s="227">
        <f t="shared" si="83"/>
        <v>890</v>
      </c>
      <c r="AL188" s="228">
        <f t="shared" si="84"/>
        <v>0</v>
      </c>
      <c r="AM188" s="229">
        <f t="shared" si="85"/>
        <v>890</v>
      </c>
      <c r="AN188" s="244"/>
      <c r="AO188" s="228"/>
      <c r="AP188" s="228"/>
      <c r="AQ188" s="229">
        <f t="shared" si="94"/>
        <v>0</v>
      </c>
      <c r="AR188" s="244"/>
      <c r="AT188" s="117">
        <v>3251</v>
      </c>
      <c r="AU188" s="117" t="s">
        <v>1037</v>
      </c>
      <c r="AW188" s="117" t="str">
        <f t="shared" si="72"/>
        <v>ED3251</v>
      </c>
      <c r="AX188" s="154">
        <v>1268</v>
      </c>
      <c r="AY188" s="151">
        <f t="shared" si="73"/>
        <v>890</v>
      </c>
      <c r="AZ188" s="151">
        <f t="shared" si="92"/>
        <v>890</v>
      </c>
      <c r="BA188">
        <f t="shared" si="93"/>
        <v>40</v>
      </c>
      <c r="BD188" s="117" t="str">
        <f t="shared" si="74"/>
        <v>ED3251</v>
      </c>
      <c r="BE188" s="154">
        <v>1617</v>
      </c>
      <c r="BF188" s="151">
        <f t="shared" si="75"/>
        <v>0</v>
      </c>
      <c r="BG188" s="151">
        <f t="shared" si="86"/>
        <v>0</v>
      </c>
      <c r="BH188">
        <f t="shared" si="87"/>
        <v>50</v>
      </c>
      <c r="BJ188" s="181"/>
      <c r="BK188" s="181"/>
      <c r="BM188" s="227">
        <f t="shared" si="76"/>
        <v>-15699</v>
      </c>
      <c r="BN188" s="228">
        <f t="shared" si="77"/>
        <v>0</v>
      </c>
      <c r="BO188" s="229">
        <f t="shared" si="88"/>
        <v>-15699</v>
      </c>
      <c r="BR188">
        <f t="shared" si="89"/>
        <v>0</v>
      </c>
      <c r="BS188"/>
      <c r="BT188" s="159"/>
    </row>
    <row r="189" spans="1:72" x14ac:dyDescent="0.2">
      <c r="A189" s="117">
        <v>3252</v>
      </c>
      <c r="B189" s="126" t="s">
        <v>494</v>
      </c>
      <c r="C189" s="126" t="s">
        <v>1011</v>
      </c>
      <c r="D189" s="129">
        <v>0</v>
      </c>
      <c r="E189" s="175">
        <v>0</v>
      </c>
      <c r="F189" s="181">
        <f t="shared" si="78"/>
        <v>0</v>
      </c>
      <c r="G189" s="159"/>
      <c r="H189" s="181"/>
      <c r="I189" s="181">
        <f t="shared" si="90"/>
        <v>0</v>
      </c>
      <c r="J189" s="181">
        <f t="shared" si="91"/>
        <v>0</v>
      </c>
      <c r="L189" s="163" t="str">
        <f t="shared" si="67"/>
        <v>ok</v>
      </c>
      <c r="M189" s="137">
        <f t="shared" si="68"/>
        <v>0</v>
      </c>
      <c r="O189" s="129">
        <v>0</v>
      </c>
      <c r="Q189" s="129"/>
      <c r="S189" s="129"/>
      <c r="U189" s="129">
        <f t="shared" si="69"/>
        <v>0</v>
      </c>
      <c r="V189" s="175">
        <v>0</v>
      </c>
      <c r="W189" s="131">
        <f t="shared" si="70"/>
        <v>0</v>
      </c>
      <c r="X189" s="127">
        <f t="shared" si="71"/>
        <v>0</v>
      </c>
      <c r="Y189" s="186" t="s">
        <v>1246</v>
      </c>
      <c r="AC189" s="227">
        <f t="shared" si="79"/>
        <v>0</v>
      </c>
      <c r="AD189" s="228">
        <f t="shared" si="80"/>
        <v>0</v>
      </c>
      <c r="AE189" s="229">
        <f t="shared" si="81"/>
        <v>0</v>
      </c>
      <c r="AG189" s="227">
        <f>SUMIF('Balances 1 WP'!$G$5:$G$295,A189,'Balances 1 WP'!$M$5:$M$295)</f>
        <v>0</v>
      </c>
      <c r="AH189" s="228">
        <f>SUMIF('Balances 1 WP'!$G$5:$G$295,A189,'Balances 1 WP'!$N$5:$N$295)</f>
        <v>0</v>
      </c>
      <c r="AI189" s="229">
        <f t="shared" si="82"/>
        <v>0</v>
      </c>
      <c r="AK189" s="227">
        <f t="shared" si="83"/>
        <v>0</v>
      </c>
      <c r="AL189" s="228">
        <f t="shared" si="84"/>
        <v>0</v>
      </c>
      <c r="AM189" s="229">
        <f t="shared" si="85"/>
        <v>0</v>
      </c>
      <c r="AN189" s="244"/>
      <c r="AO189" s="267"/>
      <c r="AP189" s="267"/>
      <c r="AQ189" s="229">
        <f t="shared" si="94"/>
        <v>0</v>
      </c>
      <c r="AR189" s="244"/>
      <c r="AT189" s="117">
        <v>3252</v>
      </c>
      <c r="AU189" s="117" t="s">
        <v>1038</v>
      </c>
      <c r="AW189" s="117" t="str">
        <f t="shared" si="72"/>
        <v>ED3252</v>
      </c>
      <c r="AX189" s="154">
        <v>1268</v>
      </c>
      <c r="AY189" s="151">
        <f t="shared" si="73"/>
        <v>0</v>
      </c>
      <c r="AZ189" s="151">
        <f t="shared" si="92"/>
        <v>0</v>
      </c>
      <c r="BA189">
        <f t="shared" si="93"/>
        <v>50</v>
      </c>
      <c r="BD189" s="117" t="str">
        <f t="shared" si="74"/>
        <v>ED3252</v>
      </c>
      <c r="BE189" s="154">
        <v>1617</v>
      </c>
      <c r="BF189" s="151">
        <f t="shared" si="75"/>
        <v>0</v>
      </c>
      <c r="BG189" s="151">
        <f t="shared" si="86"/>
        <v>0</v>
      </c>
      <c r="BH189">
        <f t="shared" si="87"/>
        <v>50</v>
      </c>
      <c r="BJ189" s="181"/>
      <c r="BK189" s="181"/>
      <c r="BM189" s="227">
        <f t="shared" si="76"/>
        <v>0</v>
      </c>
      <c r="BN189" s="228">
        <f t="shared" si="77"/>
        <v>0</v>
      </c>
      <c r="BO189" s="229">
        <f t="shared" si="88"/>
        <v>0</v>
      </c>
      <c r="BR189">
        <f t="shared" si="89"/>
        <v>0</v>
      </c>
      <c r="BS189"/>
      <c r="BT189" s="159"/>
    </row>
    <row r="190" spans="1:72" x14ac:dyDescent="0.2">
      <c r="A190" s="117">
        <v>3253</v>
      </c>
      <c r="B190" s="126" t="s">
        <v>419</v>
      </c>
      <c r="C190" s="126" t="s">
        <v>1012</v>
      </c>
      <c r="D190" s="129">
        <v>0</v>
      </c>
      <c r="E190" s="175">
        <v>0</v>
      </c>
      <c r="F190" s="181">
        <f t="shared" si="78"/>
        <v>0</v>
      </c>
      <c r="G190" s="159"/>
      <c r="H190" s="181"/>
      <c r="I190" s="181">
        <f t="shared" si="90"/>
        <v>0</v>
      </c>
      <c r="J190" s="181">
        <f t="shared" si="91"/>
        <v>0</v>
      </c>
      <c r="L190" s="163" t="str">
        <f t="shared" si="67"/>
        <v>ok</v>
      </c>
      <c r="M190" s="137">
        <f t="shared" si="68"/>
        <v>0</v>
      </c>
      <c r="O190" s="129">
        <v>0</v>
      </c>
      <c r="Q190" s="129"/>
      <c r="S190" s="129"/>
      <c r="U190" s="129">
        <f t="shared" si="69"/>
        <v>0</v>
      </c>
      <c r="V190" s="175">
        <v>0</v>
      </c>
      <c r="W190" s="131">
        <f t="shared" si="70"/>
        <v>0</v>
      </c>
      <c r="X190" s="127">
        <f t="shared" si="71"/>
        <v>0</v>
      </c>
      <c r="Y190" s="186" t="s">
        <v>1377</v>
      </c>
      <c r="AC190" s="227">
        <f t="shared" si="79"/>
        <v>0</v>
      </c>
      <c r="AD190" s="228">
        <f t="shared" si="80"/>
        <v>0</v>
      </c>
      <c r="AE190" s="229">
        <f t="shared" si="81"/>
        <v>0</v>
      </c>
      <c r="AG190" s="227">
        <f>SUMIF('Balances 1 WP'!$G$5:$G$295,A190,'Balances 1 WP'!$M$5:$M$295)</f>
        <v>0</v>
      </c>
      <c r="AH190" s="228">
        <f>SUMIF('Balances 1 WP'!$G$5:$G$295,A190,'Balances 1 WP'!$N$5:$N$295)</f>
        <v>0</v>
      </c>
      <c r="AI190" s="229">
        <f t="shared" si="82"/>
        <v>0</v>
      </c>
      <c r="AK190" s="227">
        <f t="shared" si="83"/>
        <v>0</v>
      </c>
      <c r="AL190" s="228">
        <f t="shared" si="84"/>
        <v>0</v>
      </c>
      <c r="AM190" s="229">
        <f t="shared" si="85"/>
        <v>0</v>
      </c>
      <c r="AN190" s="244"/>
      <c r="AO190" s="228">
        <v>15491</v>
      </c>
      <c r="AP190" s="228"/>
      <c r="AQ190" s="229">
        <f t="shared" si="94"/>
        <v>15491</v>
      </c>
      <c r="AR190" s="244"/>
      <c r="AT190" s="117">
        <v>3253</v>
      </c>
      <c r="AU190" s="117" t="s">
        <v>1039</v>
      </c>
      <c r="AW190" s="117" t="str">
        <f t="shared" si="72"/>
        <v>ED3253</v>
      </c>
      <c r="AX190" s="154">
        <v>1268</v>
      </c>
      <c r="AY190" s="151">
        <f t="shared" si="73"/>
        <v>0</v>
      </c>
      <c r="AZ190" s="151">
        <f t="shared" si="92"/>
        <v>0</v>
      </c>
      <c r="BA190">
        <f t="shared" si="93"/>
        <v>50</v>
      </c>
      <c r="BD190" s="117" t="str">
        <f t="shared" si="74"/>
        <v>ED3253</v>
      </c>
      <c r="BE190" s="154">
        <v>1617</v>
      </c>
      <c r="BF190" s="151">
        <f t="shared" si="75"/>
        <v>0</v>
      </c>
      <c r="BG190" s="151">
        <f t="shared" si="86"/>
        <v>0</v>
      </c>
      <c r="BH190">
        <f t="shared" si="87"/>
        <v>50</v>
      </c>
      <c r="BJ190" s="181"/>
      <c r="BK190" s="181"/>
      <c r="BM190" s="227">
        <f t="shared" si="76"/>
        <v>0</v>
      </c>
      <c r="BN190" s="228">
        <f t="shared" si="77"/>
        <v>0</v>
      </c>
      <c r="BO190" s="229">
        <f t="shared" si="88"/>
        <v>0</v>
      </c>
      <c r="BR190">
        <f t="shared" si="89"/>
        <v>0</v>
      </c>
      <c r="BS190"/>
      <c r="BT190" s="159"/>
    </row>
    <row r="191" spans="1:72" x14ac:dyDescent="0.2">
      <c r="A191" s="117">
        <v>3254</v>
      </c>
      <c r="B191" s="126" t="s">
        <v>311</v>
      </c>
      <c r="C191" s="126" t="s">
        <v>1013</v>
      </c>
      <c r="D191" s="129">
        <v>-5505</v>
      </c>
      <c r="E191" s="175">
        <v>0</v>
      </c>
      <c r="F191" s="181">
        <f t="shared" si="78"/>
        <v>-5505</v>
      </c>
      <c r="G191" s="159"/>
      <c r="H191" s="181"/>
      <c r="I191" s="181">
        <f t="shared" si="90"/>
        <v>-5505</v>
      </c>
      <c r="J191" s="181">
        <f t="shared" si="91"/>
        <v>0</v>
      </c>
      <c r="L191" s="163" t="str">
        <f t="shared" si="67"/>
        <v>ok</v>
      </c>
      <c r="M191" s="137">
        <f t="shared" si="68"/>
        <v>0</v>
      </c>
      <c r="O191" s="129">
        <v>-5505</v>
      </c>
      <c r="Q191" s="129"/>
      <c r="S191" s="129"/>
      <c r="U191" s="129">
        <f t="shared" si="69"/>
        <v>-5505</v>
      </c>
      <c r="V191" s="175">
        <v>0</v>
      </c>
      <c r="W191" s="131">
        <f t="shared" si="70"/>
        <v>-5505</v>
      </c>
      <c r="X191" s="127">
        <f t="shared" si="71"/>
        <v>0</v>
      </c>
      <c r="Y191" s="186"/>
      <c r="AC191" s="227">
        <f t="shared" si="79"/>
        <v>-5505</v>
      </c>
      <c r="AD191" s="228">
        <f t="shared" si="80"/>
        <v>0</v>
      </c>
      <c r="AE191" s="229">
        <f t="shared" si="81"/>
        <v>-5505</v>
      </c>
      <c r="AG191" s="227">
        <f>SUMIF('Balances 1 WP'!$G$5:$G$295,A191,'Balances 1 WP'!$M$5:$M$295)</f>
        <v>-6355</v>
      </c>
      <c r="AH191" s="228">
        <f>SUMIF('Balances 1 WP'!$G$5:$G$295,A191,'Balances 1 WP'!$N$5:$N$295)</f>
        <v>0</v>
      </c>
      <c r="AI191" s="229">
        <f t="shared" si="82"/>
        <v>-6355</v>
      </c>
      <c r="AK191" s="227">
        <f t="shared" si="83"/>
        <v>-850</v>
      </c>
      <c r="AL191" s="228">
        <f t="shared" si="84"/>
        <v>0</v>
      </c>
      <c r="AM191" s="229">
        <f t="shared" si="85"/>
        <v>-850</v>
      </c>
      <c r="AN191" s="244"/>
      <c r="AO191" s="228"/>
      <c r="AP191" s="228"/>
      <c r="AQ191" s="229">
        <f t="shared" si="94"/>
        <v>0</v>
      </c>
      <c r="AR191" s="244"/>
      <c r="AT191" s="117">
        <v>3254</v>
      </c>
      <c r="AU191" s="117" t="s">
        <v>1040</v>
      </c>
      <c r="AW191" s="117" t="str">
        <f t="shared" si="72"/>
        <v>ED3254</v>
      </c>
      <c r="AX191" s="154">
        <v>1268</v>
      </c>
      <c r="AY191" s="151">
        <f t="shared" si="73"/>
        <v>-850</v>
      </c>
      <c r="AZ191" s="151">
        <f t="shared" si="92"/>
        <v>850</v>
      </c>
      <c r="BA191">
        <f t="shared" si="93"/>
        <v>50</v>
      </c>
      <c r="BD191" s="117" t="str">
        <f t="shared" si="74"/>
        <v>ED3254</v>
      </c>
      <c r="BE191" s="154">
        <v>1617</v>
      </c>
      <c r="BF191" s="151">
        <f t="shared" si="75"/>
        <v>0</v>
      </c>
      <c r="BG191" s="151">
        <f t="shared" si="86"/>
        <v>0</v>
      </c>
      <c r="BH191">
        <f t="shared" si="87"/>
        <v>50</v>
      </c>
      <c r="BJ191" s="181"/>
      <c r="BK191" s="181"/>
      <c r="BM191" s="227">
        <f t="shared" si="76"/>
        <v>-6355</v>
      </c>
      <c r="BN191" s="228">
        <f t="shared" si="77"/>
        <v>0</v>
      </c>
      <c r="BO191" s="229">
        <f t="shared" si="88"/>
        <v>-6355</v>
      </c>
      <c r="BR191">
        <f t="shared" si="89"/>
        <v>0</v>
      </c>
      <c r="BS191"/>
      <c r="BT191" s="159"/>
    </row>
    <row r="192" spans="1:72" x14ac:dyDescent="0.2">
      <c r="A192" s="117">
        <v>3256</v>
      </c>
      <c r="B192" s="126" t="s">
        <v>420</v>
      </c>
      <c r="C192" s="126" t="s">
        <v>1014</v>
      </c>
      <c r="D192" s="129">
        <v>0</v>
      </c>
      <c r="E192" s="175">
        <v>0</v>
      </c>
      <c r="F192" s="181">
        <f t="shared" si="78"/>
        <v>0</v>
      </c>
      <c r="G192" s="159"/>
      <c r="H192" s="181"/>
      <c r="I192" s="181">
        <f t="shared" si="90"/>
        <v>0</v>
      </c>
      <c r="J192" s="181">
        <f t="shared" si="91"/>
        <v>0</v>
      </c>
      <c r="L192" s="163" t="str">
        <f t="shared" si="67"/>
        <v>ok</v>
      </c>
      <c r="M192" s="137">
        <f t="shared" si="68"/>
        <v>0</v>
      </c>
      <c r="O192" s="129">
        <v>0</v>
      </c>
      <c r="Q192" s="129"/>
      <c r="S192" s="129"/>
      <c r="U192" s="129">
        <f t="shared" si="69"/>
        <v>0</v>
      </c>
      <c r="V192" s="175">
        <v>0</v>
      </c>
      <c r="W192" s="131">
        <f t="shared" si="70"/>
        <v>0</v>
      </c>
      <c r="X192" s="127">
        <f t="shared" si="71"/>
        <v>0</v>
      </c>
      <c r="Y192" s="186" t="s">
        <v>1310</v>
      </c>
      <c r="AC192" s="227">
        <f t="shared" si="79"/>
        <v>0</v>
      </c>
      <c r="AD192" s="228">
        <f t="shared" si="80"/>
        <v>0</v>
      </c>
      <c r="AE192" s="229">
        <f t="shared" si="81"/>
        <v>0</v>
      </c>
      <c r="AG192" s="227">
        <f>SUMIF('Balances 1 WP'!$G$5:$G$295,A192,'Balances 1 WP'!$M$5:$M$295)</f>
        <v>0</v>
      </c>
      <c r="AH192" s="228">
        <f>SUMIF('Balances 1 WP'!$G$5:$G$295,A192,'Balances 1 WP'!$N$5:$N$295)</f>
        <v>0</v>
      </c>
      <c r="AI192" s="229">
        <f t="shared" si="82"/>
        <v>0</v>
      </c>
      <c r="AK192" s="227">
        <f t="shared" si="83"/>
        <v>0</v>
      </c>
      <c r="AL192" s="228">
        <f t="shared" si="84"/>
        <v>0</v>
      </c>
      <c r="AM192" s="229">
        <f t="shared" si="85"/>
        <v>0</v>
      </c>
      <c r="AN192" s="244"/>
      <c r="AO192" s="228"/>
      <c r="AP192" s="228"/>
      <c r="AQ192" s="229">
        <f t="shared" si="94"/>
        <v>0</v>
      </c>
      <c r="AR192" s="244"/>
      <c r="AT192" s="117">
        <v>3256</v>
      </c>
      <c r="AU192" s="117" t="s">
        <v>1041</v>
      </c>
      <c r="AW192" s="117" t="str">
        <f t="shared" si="72"/>
        <v>ED3256</v>
      </c>
      <c r="AX192" s="154">
        <v>1268</v>
      </c>
      <c r="AY192" s="151">
        <f t="shared" si="73"/>
        <v>0</v>
      </c>
      <c r="AZ192" s="151">
        <f t="shared" si="92"/>
        <v>0</v>
      </c>
      <c r="BA192">
        <f t="shared" si="93"/>
        <v>50</v>
      </c>
      <c r="BD192" s="117" t="str">
        <f t="shared" si="74"/>
        <v>ED3256</v>
      </c>
      <c r="BE192" s="154">
        <v>1617</v>
      </c>
      <c r="BF192" s="151">
        <f t="shared" si="75"/>
        <v>0</v>
      </c>
      <c r="BG192" s="151">
        <f t="shared" si="86"/>
        <v>0</v>
      </c>
      <c r="BH192">
        <f t="shared" si="87"/>
        <v>50</v>
      </c>
      <c r="BJ192" s="181"/>
      <c r="BK192" s="181"/>
      <c r="BM192" s="227">
        <f t="shared" si="76"/>
        <v>0</v>
      </c>
      <c r="BN192" s="228">
        <f t="shared" si="77"/>
        <v>0</v>
      </c>
      <c r="BO192" s="229">
        <f t="shared" si="88"/>
        <v>0</v>
      </c>
      <c r="BR192">
        <f t="shared" si="89"/>
        <v>0</v>
      </c>
      <c r="BS192"/>
      <c r="BT192" s="159"/>
    </row>
    <row r="193" spans="1:72" x14ac:dyDescent="0.2">
      <c r="A193" s="117">
        <v>3257</v>
      </c>
      <c r="B193" s="126" t="s">
        <v>433</v>
      </c>
      <c r="C193" s="126" t="s">
        <v>1015</v>
      </c>
      <c r="D193" s="129">
        <v>-12162</v>
      </c>
      <c r="E193" s="175">
        <v>0</v>
      </c>
      <c r="F193" s="181">
        <f t="shared" si="78"/>
        <v>-12162</v>
      </c>
      <c r="G193" s="159"/>
      <c r="H193" s="181"/>
      <c r="I193" s="181">
        <f t="shared" si="90"/>
        <v>-12162</v>
      </c>
      <c r="J193" s="181">
        <f t="shared" si="91"/>
        <v>0</v>
      </c>
      <c r="L193" s="163" t="str">
        <f t="shared" si="67"/>
        <v>ok</v>
      </c>
      <c r="M193" s="137">
        <f t="shared" si="68"/>
        <v>0</v>
      </c>
      <c r="O193" s="129">
        <v>-12162</v>
      </c>
      <c r="Q193" s="129"/>
      <c r="S193" s="129"/>
      <c r="U193" s="129">
        <f t="shared" si="69"/>
        <v>-12162</v>
      </c>
      <c r="V193" s="175">
        <v>0</v>
      </c>
      <c r="W193" s="131">
        <f t="shared" si="70"/>
        <v>-12162</v>
      </c>
      <c r="X193" s="127">
        <f t="shared" si="71"/>
        <v>0</v>
      </c>
      <c r="Y193" s="186"/>
      <c r="AC193" s="227">
        <f t="shared" si="79"/>
        <v>-12162</v>
      </c>
      <c r="AD193" s="228">
        <f t="shared" si="80"/>
        <v>0</v>
      </c>
      <c r="AE193" s="229">
        <f t="shared" si="81"/>
        <v>-12162</v>
      </c>
      <c r="AG193" s="227">
        <f>SUMIF('Balances 1 WP'!$G$5:$G$295,A193,'Balances 1 WP'!$M$5:$M$295)</f>
        <v>-4247</v>
      </c>
      <c r="AH193" s="228">
        <f>SUMIF('Balances 1 WP'!$G$5:$G$295,A193,'Balances 1 WP'!$N$5:$N$295)</f>
        <v>0</v>
      </c>
      <c r="AI193" s="229">
        <f t="shared" si="82"/>
        <v>-4247</v>
      </c>
      <c r="AK193" s="227">
        <f t="shared" si="83"/>
        <v>7915</v>
      </c>
      <c r="AL193" s="228">
        <f t="shared" si="84"/>
        <v>0</v>
      </c>
      <c r="AM193" s="229">
        <f t="shared" si="85"/>
        <v>7915</v>
      </c>
      <c r="AN193" s="244"/>
      <c r="AO193" s="228"/>
      <c r="AP193" s="228"/>
      <c r="AQ193" s="229">
        <f t="shared" si="94"/>
        <v>0</v>
      </c>
      <c r="AR193" s="244"/>
      <c r="AT193" s="117">
        <v>3257</v>
      </c>
      <c r="AU193" s="117" t="s">
        <v>1042</v>
      </c>
      <c r="AW193" s="117" t="str">
        <f t="shared" si="72"/>
        <v>ED3257</v>
      </c>
      <c r="AX193" s="154">
        <v>1268</v>
      </c>
      <c r="AY193" s="151">
        <f t="shared" si="73"/>
        <v>7915</v>
      </c>
      <c r="AZ193" s="151">
        <f t="shared" si="92"/>
        <v>7915</v>
      </c>
      <c r="BA193">
        <f t="shared" si="93"/>
        <v>40</v>
      </c>
      <c r="BD193" s="117" t="str">
        <f t="shared" si="74"/>
        <v>ED3257</v>
      </c>
      <c r="BE193" s="154">
        <v>1617</v>
      </c>
      <c r="BF193" s="151">
        <f t="shared" si="75"/>
        <v>0</v>
      </c>
      <c r="BG193" s="151">
        <f t="shared" si="86"/>
        <v>0</v>
      </c>
      <c r="BH193">
        <f t="shared" si="87"/>
        <v>50</v>
      </c>
      <c r="BJ193" s="181"/>
      <c r="BK193" s="181"/>
      <c r="BM193" s="227">
        <f t="shared" si="76"/>
        <v>-4247</v>
      </c>
      <c r="BN193" s="228">
        <f t="shared" si="77"/>
        <v>0</v>
      </c>
      <c r="BO193" s="229">
        <f t="shared" si="88"/>
        <v>-4247</v>
      </c>
      <c r="BR193">
        <f t="shared" si="89"/>
        <v>0</v>
      </c>
      <c r="BS193"/>
      <c r="BT193" s="159"/>
    </row>
    <row r="194" spans="1:72" ht="15" customHeight="1" x14ac:dyDescent="0.2">
      <c r="A194" s="117">
        <v>3258</v>
      </c>
      <c r="B194" s="126" t="s">
        <v>495</v>
      </c>
      <c r="C194" s="126" t="s">
        <v>1016</v>
      </c>
      <c r="D194" s="129">
        <v>-14074</v>
      </c>
      <c r="E194" s="175">
        <v>0</v>
      </c>
      <c r="F194" s="181">
        <f t="shared" si="78"/>
        <v>-14074</v>
      </c>
      <c r="G194" s="159"/>
      <c r="H194" s="181"/>
      <c r="I194" s="181">
        <f t="shared" si="90"/>
        <v>-14074</v>
      </c>
      <c r="J194" s="181">
        <f t="shared" si="91"/>
        <v>0</v>
      </c>
      <c r="L194" s="163" t="str">
        <f t="shared" si="67"/>
        <v>ok</v>
      </c>
      <c r="M194" s="137">
        <f t="shared" si="68"/>
        <v>0</v>
      </c>
      <c r="O194" s="129">
        <v>-14074</v>
      </c>
      <c r="Q194" s="129"/>
      <c r="S194" s="129"/>
      <c r="U194" s="129">
        <f t="shared" si="69"/>
        <v>-14074</v>
      </c>
      <c r="V194" s="175">
        <v>0</v>
      </c>
      <c r="W194" s="131">
        <f t="shared" si="70"/>
        <v>-14074</v>
      </c>
      <c r="X194" s="127">
        <f t="shared" si="71"/>
        <v>0</v>
      </c>
      <c r="Y194" s="186"/>
      <c r="AC194" s="227">
        <f t="shared" si="79"/>
        <v>-14074</v>
      </c>
      <c r="AD194" s="228">
        <f t="shared" si="80"/>
        <v>0</v>
      </c>
      <c r="AE194" s="229">
        <f t="shared" si="81"/>
        <v>-14074</v>
      </c>
      <c r="AG194" s="227">
        <f>SUMIF('Balances 1 WP'!$G$5:$G$295,A194,'Balances 1 WP'!$M$5:$M$295)</f>
        <v>-11232</v>
      </c>
      <c r="AH194" s="228">
        <f>SUMIF('Balances 1 WP'!$G$5:$G$295,A194,'Balances 1 WP'!$N$5:$N$295)</f>
        <v>0</v>
      </c>
      <c r="AI194" s="229">
        <f t="shared" si="82"/>
        <v>-11232</v>
      </c>
      <c r="AK194" s="227">
        <f t="shared" si="83"/>
        <v>2842</v>
      </c>
      <c r="AL194" s="228">
        <f t="shared" si="84"/>
        <v>0</v>
      </c>
      <c r="AM194" s="229">
        <f t="shared" si="85"/>
        <v>2842</v>
      </c>
      <c r="AN194" s="244"/>
      <c r="AO194" s="228"/>
      <c r="AP194" s="228"/>
      <c r="AQ194" s="229">
        <f t="shared" si="94"/>
        <v>0</v>
      </c>
      <c r="AR194" s="244"/>
      <c r="AT194" s="117">
        <v>3258</v>
      </c>
      <c r="AU194" s="117" t="s">
        <v>1116</v>
      </c>
      <c r="AW194" s="117" t="str">
        <f t="shared" si="72"/>
        <v>ED3258</v>
      </c>
      <c r="AX194" s="154">
        <v>1268</v>
      </c>
      <c r="AY194" s="151">
        <f t="shared" si="73"/>
        <v>2842</v>
      </c>
      <c r="AZ194" s="151">
        <f t="shared" si="92"/>
        <v>2842</v>
      </c>
      <c r="BA194">
        <f t="shared" si="93"/>
        <v>40</v>
      </c>
      <c r="BD194" s="117" t="str">
        <f t="shared" si="74"/>
        <v>ED3258</v>
      </c>
      <c r="BE194" s="154">
        <v>1617</v>
      </c>
      <c r="BF194" s="151">
        <f t="shared" si="75"/>
        <v>0</v>
      </c>
      <c r="BG194" s="151">
        <f t="shared" si="86"/>
        <v>0</v>
      </c>
      <c r="BH194">
        <f t="shared" si="87"/>
        <v>50</v>
      </c>
      <c r="BJ194" s="181"/>
      <c r="BK194" s="181"/>
      <c r="BM194" s="227">
        <f t="shared" si="76"/>
        <v>-11232</v>
      </c>
      <c r="BN194" s="228">
        <f t="shared" si="77"/>
        <v>0</v>
      </c>
      <c r="BO194" s="229">
        <f t="shared" si="88"/>
        <v>-11232</v>
      </c>
      <c r="BR194">
        <f t="shared" si="89"/>
        <v>0</v>
      </c>
      <c r="BS194"/>
      <c r="BT194" s="159"/>
    </row>
    <row r="195" spans="1:72" x14ac:dyDescent="0.2">
      <c r="A195" s="117">
        <v>3260</v>
      </c>
      <c r="B195" s="126" t="s">
        <v>496</v>
      </c>
      <c r="C195" s="126" t="s">
        <v>1017</v>
      </c>
      <c r="D195" s="129">
        <v>-11682</v>
      </c>
      <c r="E195" s="175">
        <v>0</v>
      </c>
      <c r="F195" s="181">
        <f t="shared" si="78"/>
        <v>-11682</v>
      </c>
      <c r="G195" s="159"/>
      <c r="H195" s="181"/>
      <c r="I195" s="181">
        <f t="shared" si="90"/>
        <v>-11682</v>
      </c>
      <c r="J195" s="181">
        <f t="shared" si="91"/>
        <v>0</v>
      </c>
      <c r="L195" s="163" t="str">
        <f t="shared" si="67"/>
        <v>ok</v>
      </c>
      <c r="M195" s="137">
        <f t="shared" si="68"/>
        <v>0</v>
      </c>
      <c r="O195" s="129">
        <v>-11682</v>
      </c>
      <c r="Q195" s="129"/>
      <c r="S195" s="129"/>
      <c r="U195" s="129">
        <f t="shared" si="69"/>
        <v>-11682</v>
      </c>
      <c r="V195" s="175">
        <v>0</v>
      </c>
      <c r="W195" s="131">
        <f t="shared" si="70"/>
        <v>-11682</v>
      </c>
      <c r="X195" s="127">
        <f t="shared" si="71"/>
        <v>0</v>
      </c>
      <c r="Y195" s="186"/>
      <c r="AC195" s="227">
        <f t="shared" si="79"/>
        <v>-11682</v>
      </c>
      <c r="AD195" s="228">
        <f t="shared" si="80"/>
        <v>0</v>
      </c>
      <c r="AE195" s="229">
        <f t="shared" si="81"/>
        <v>-11682</v>
      </c>
      <c r="AG195" s="227">
        <f>SUMIF('Balances 1 WP'!$G$5:$G$295,A195,'Balances 1 WP'!$M$5:$M$295)</f>
        <v>-12446</v>
      </c>
      <c r="AH195" s="228">
        <f>SUMIF('Balances 1 WP'!$G$5:$G$295,A195,'Balances 1 WP'!$N$5:$N$295)</f>
        <v>0</v>
      </c>
      <c r="AI195" s="229">
        <f t="shared" si="82"/>
        <v>-12446</v>
      </c>
      <c r="AK195" s="227">
        <f t="shared" si="83"/>
        <v>-764</v>
      </c>
      <c r="AL195" s="228">
        <f t="shared" si="84"/>
        <v>0</v>
      </c>
      <c r="AM195" s="229">
        <f t="shared" si="85"/>
        <v>-764</v>
      </c>
      <c r="AN195" s="244"/>
      <c r="AO195" s="228"/>
      <c r="AP195" s="228"/>
      <c r="AQ195" s="229">
        <f t="shared" si="94"/>
        <v>0</v>
      </c>
      <c r="AR195" s="244"/>
      <c r="AT195" s="117">
        <v>3260</v>
      </c>
      <c r="AU195" s="117" t="s">
        <v>1043</v>
      </c>
      <c r="AW195" s="117" t="str">
        <f t="shared" si="72"/>
        <v>ED3260</v>
      </c>
      <c r="AX195" s="154">
        <v>1268</v>
      </c>
      <c r="AY195" s="151">
        <f t="shared" si="73"/>
        <v>-764</v>
      </c>
      <c r="AZ195" s="151">
        <f t="shared" si="92"/>
        <v>764</v>
      </c>
      <c r="BA195">
        <f t="shared" si="93"/>
        <v>50</v>
      </c>
      <c r="BD195" s="117" t="str">
        <f t="shared" si="74"/>
        <v>ED3260</v>
      </c>
      <c r="BE195" s="154">
        <v>1617</v>
      </c>
      <c r="BF195" s="151">
        <f t="shared" si="75"/>
        <v>0</v>
      </c>
      <c r="BG195" s="151">
        <f t="shared" si="86"/>
        <v>0</v>
      </c>
      <c r="BH195">
        <f t="shared" si="87"/>
        <v>50</v>
      </c>
      <c r="BJ195" s="181"/>
      <c r="BK195" s="181"/>
      <c r="BM195" s="227">
        <f t="shared" si="76"/>
        <v>-12446</v>
      </c>
      <c r="BN195" s="228">
        <f t="shared" si="77"/>
        <v>0</v>
      </c>
      <c r="BO195" s="229">
        <f t="shared" si="88"/>
        <v>-12446</v>
      </c>
      <c r="BR195">
        <f t="shared" si="89"/>
        <v>0</v>
      </c>
      <c r="BS195"/>
      <c r="BT195" s="159"/>
    </row>
    <row r="196" spans="1:72" x14ac:dyDescent="0.2">
      <c r="A196" s="117">
        <v>3262</v>
      </c>
      <c r="B196" s="126" t="s">
        <v>421</v>
      </c>
      <c r="C196" s="126" t="s">
        <v>786</v>
      </c>
      <c r="D196" s="129">
        <v>-11663</v>
      </c>
      <c r="E196" s="175">
        <v>0</v>
      </c>
      <c r="F196" s="181">
        <f t="shared" si="78"/>
        <v>-11663</v>
      </c>
      <c r="G196" s="159"/>
      <c r="H196" s="181"/>
      <c r="I196" s="181">
        <f t="shared" si="90"/>
        <v>-11663</v>
      </c>
      <c r="J196" s="181">
        <f t="shared" si="91"/>
        <v>0</v>
      </c>
      <c r="L196" s="163" t="str">
        <f t="shared" si="67"/>
        <v>ok</v>
      </c>
      <c r="M196" s="137">
        <f t="shared" si="68"/>
        <v>0</v>
      </c>
      <c r="O196" s="129">
        <v>-11663</v>
      </c>
      <c r="Q196" s="129"/>
      <c r="S196" s="129"/>
      <c r="U196" s="129">
        <f t="shared" si="69"/>
        <v>-11663</v>
      </c>
      <c r="V196" s="175">
        <v>0</v>
      </c>
      <c r="W196" s="131">
        <f t="shared" si="70"/>
        <v>-11663</v>
      </c>
      <c r="X196" s="127">
        <f t="shared" si="71"/>
        <v>0</v>
      </c>
      <c r="Y196" s="186"/>
      <c r="AC196" s="227">
        <f t="shared" si="79"/>
        <v>-11663</v>
      </c>
      <c r="AD196" s="228">
        <f t="shared" si="80"/>
        <v>0</v>
      </c>
      <c r="AE196" s="229">
        <f t="shared" si="81"/>
        <v>-11663</v>
      </c>
      <c r="AG196" s="227">
        <f>SUMIF('Balances 1 WP'!$G$5:$G$295,A196,'Balances 1 WP'!$M$5:$M$295)</f>
        <v>-10408</v>
      </c>
      <c r="AH196" s="228">
        <f>SUMIF('Balances 1 WP'!$G$5:$G$295,A196,'Balances 1 WP'!$N$5:$N$295)</f>
        <v>0</v>
      </c>
      <c r="AI196" s="229">
        <f t="shared" si="82"/>
        <v>-10408</v>
      </c>
      <c r="AK196" s="227">
        <f t="shared" si="83"/>
        <v>1255</v>
      </c>
      <c r="AL196" s="228">
        <f t="shared" si="84"/>
        <v>0</v>
      </c>
      <c r="AM196" s="229">
        <f t="shared" si="85"/>
        <v>1255</v>
      </c>
      <c r="AN196" s="244"/>
      <c r="AO196" s="228"/>
      <c r="AP196" s="228"/>
      <c r="AQ196" s="229">
        <f t="shared" si="94"/>
        <v>0</v>
      </c>
      <c r="AR196" s="244"/>
      <c r="AT196" s="117">
        <v>3262</v>
      </c>
      <c r="AU196" s="117" t="s">
        <v>1044</v>
      </c>
      <c r="AW196" s="117" t="str">
        <f t="shared" si="72"/>
        <v>ED3262</v>
      </c>
      <c r="AX196" s="154">
        <v>1268</v>
      </c>
      <c r="AY196" s="151">
        <f t="shared" si="73"/>
        <v>1255</v>
      </c>
      <c r="AZ196" s="151">
        <f t="shared" si="92"/>
        <v>1255</v>
      </c>
      <c r="BA196">
        <f t="shared" si="93"/>
        <v>40</v>
      </c>
      <c r="BD196" s="117" t="str">
        <f t="shared" si="74"/>
        <v>ED3262</v>
      </c>
      <c r="BE196" s="154">
        <v>1617</v>
      </c>
      <c r="BF196" s="151">
        <f t="shared" si="75"/>
        <v>0</v>
      </c>
      <c r="BG196" s="151">
        <f t="shared" si="86"/>
        <v>0</v>
      </c>
      <c r="BH196">
        <f t="shared" si="87"/>
        <v>50</v>
      </c>
      <c r="BJ196" s="181"/>
      <c r="BK196" s="181"/>
      <c r="BM196" s="227">
        <f t="shared" si="76"/>
        <v>-10408</v>
      </c>
      <c r="BN196" s="228">
        <f t="shared" si="77"/>
        <v>0</v>
      </c>
      <c r="BO196" s="229">
        <f t="shared" si="88"/>
        <v>-10408</v>
      </c>
      <c r="BR196">
        <f t="shared" si="89"/>
        <v>0</v>
      </c>
      <c r="BS196"/>
      <c r="BT196" s="159"/>
    </row>
    <row r="197" spans="1:72" x14ac:dyDescent="0.2">
      <c r="A197" s="117">
        <v>3302</v>
      </c>
      <c r="B197" s="126" t="s">
        <v>810</v>
      </c>
      <c r="C197" s="126" t="s">
        <v>787</v>
      </c>
      <c r="D197" s="129">
        <v>0</v>
      </c>
      <c r="E197" s="175">
        <v>0</v>
      </c>
      <c r="F197" s="181">
        <f t="shared" si="78"/>
        <v>0</v>
      </c>
      <c r="G197" s="159"/>
      <c r="H197" s="181"/>
      <c r="I197" s="181">
        <f t="shared" si="90"/>
        <v>0</v>
      </c>
      <c r="J197" s="181">
        <f t="shared" si="91"/>
        <v>0</v>
      </c>
      <c r="L197" s="163" t="str">
        <f t="shared" ref="L197:L260" si="95">IF(F197&gt;0,"Deficit","ok")</f>
        <v>ok</v>
      </c>
      <c r="M197" s="137">
        <f t="shared" ref="M197:M260" si="96">SUMIF(L197,"Deficit",F197)</f>
        <v>0</v>
      </c>
      <c r="O197" s="129">
        <v>0</v>
      </c>
      <c r="Q197" s="129"/>
      <c r="S197" s="129"/>
      <c r="U197" s="129">
        <f t="shared" ref="U197:U260" si="97">SUM(O197:T197)</f>
        <v>0</v>
      </c>
      <c r="V197" s="175">
        <v>0</v>
      </c>
      <c r="W197" s="131">
        <f t="shared" ref="W197:W260" si="98">SUM(U197:V197)</f>
        <v>0</v>
      </c>
      <c r="X197" s="127">
        <f t="shared" ref="X197:X260" si="99">SUM(F197-W197)</f>
        <v>0</v>
      </c>
      <c r="Y197" s="186" t="s">
        <v>1257</v>
      </c>
      <c r="AC197" s="227">
        <f t="shared" si="79"/>
        <v>0</v>
      </c>
      <c r="AD197" s="228">
        <f t="shared" si="80"/>
        <v>0</v>
      </c>
      <c r="AE197" s="229">
        <f t="shared" si="81"/>
        <v>0</v>
      </c>
      <c r="AG197" s="227">
        <f>SUMIF('Balances 1 WP'!$G$5:$G$295,A197,'Balances 1 WP'!$M$5:$M$295)</f>
        <v>0</v>
      </c>
      <c r="AH197" s="228">
        <f>SUMIF('Balances 1 WP'!$G$5:$G$295,A197,'Balances 1 WP'!$N$5:$N$295)</f>
        <v>0</v>
      </c>
      <c r="AI197" s="229">
        <f t="shared" si="82"/>
        <v>0</v>
      </c>
      <c r="AK197" s="227">
        <f t="shared" si="83"/>
        <v>0</v>
      </c>
      <c r="AL197" s="228">
        <f t="shared" si="84"/>
        <v>0</v>
      </c>
      <c r="AM197" s="229">
        <f t="shared" si="85"/>
        <v>0</v>
      </c>
      <c r="AN197" s="244"/>
      <c r="AO197" s="228"/>
      <c r="AP197" s="228"/>
      <c r="AQ197" s="229">
        <f t="shared" si="94"/>
        <v>0</v>
      </c>
      <c r="AR197" s="244"/>
      <c r="AT197" s="117">
        <v>3302</v>
      </c>
      <c r="AU197" s="117" t="s">
        <v>1045</v>
      </c>
      <c r="AW197" s="117" t="str">
        <f t="shared" ref="AW197:AW260" si="100">B197</f>
        <v>ED3302</v>
      </c>
      <c r="AX197" s="154">
        <v>1268</v>
      </c>
      <c r="AY197" s="151">
        <f t="shared" ref="AY197:AY260" si="101">SUM(AK197)</f>
        <v>0</v>
      </c>
      <c r="AZ197" s="151">
        <f t="shared" si="92"/>
        <v>0</v>
      </c>
      <c r="BA197">
        <f t="shared" si="93"/>
        <v>50</v>
      </c>
      <c r="BD197" s="117" t="str">
        <f t="shared" ref="BD197:BD260" si="102">B197</f>
        <v>ED3302</v>
      </c>
      <c r="BE197" s="154">
        <v>1617</v>
      </c>
      <c r="BF197" s="151">
        <f t="shared" ref="BF197:BF260" si="103">SUM(AL197)</f>
        <v>0</v>
      </c>
      <c r="BG197" s="151">
        <f t="shared" si="86"/>
        <v>0</v>
      </c>
      <c r="BH197">
        <f t="shared" si="87"/>
        <v>50</v>
      </c>
      <c r="BJ197" s="181"/>
      <c r="BK197" s="181"/>
      <c r="BM197" s="227">
        <f t="shared" ref="BM197:BM260" si="104">SUM(AG197,BJ197,BK197)</f>
        <v>0</v>
      </c>
      <c r="BN197" s="228">
        <f t="shared" ref="BN197:BN260" si="105">SUM(AH197)</f>
        <v>0</v>
      </c>
      <c r="BO197" s="229">
        <f t="shared" si="88"/>
        <v>0</v>
      </c>
      <c r="BR197">
        <f t="shared" si="89"/>
        <v>0</v>
      </c>
      <c r="BS197"/>
      <c r="BT197" s="159"/>
    </row>
    <row r="198" spans="1:72" x14ac:dyDescent="0.2">
      <c r="A198" s="117">
        <v>3350</v>
      </c>
      <c r="B198" s="126" t="s">
        <v>811</v>
      </c>
      <c r="C198" s="126" t="s">
        <v>788</v>
      </c>
      <c r="D198" s="129">
        <v>0</v>
      </c>
      <c r="E198" s="175">
        <v>0</v>
      </c>
      <c r="F198" s="181">
        <f t="shared" ref="F198:F261" si="106">SUM(D198:E198)</f>
        <v>0</v>
      </c>
      <c r="G198" s="159"/>
      <c r="H198" s="181"/>
      <c r="I198" s="181">
        <f t="shared" si="90"/>
        <v>0</v>
      </c>
      <c r="J198" s="181">
        <f t="shared" si="91"/>
        <v>0</v>
      </c>
      <c r="L198" s="163" t="str">
        <f t="shared" si="95"/>
        <v>ok</v>
      </c>
      <c r="M198" s="137">
        <f t="shared" si="96"/>
        <v>0</v>
      </c>
      <c r="O198" s="129">
        <v>0</v>
      </c>
      <c r="Q198" s="129"/>
      <c r="S198" s="129"/>
      <c r="U198" s="129">
        <f t="shared" si="97"/>
        <v>0</v>
      </c>
      <c r="V198" s="175">
        <v>0</v>
      </c>
      <c r="W198" s="131">
        <f t="shared" si="98"/>
        <v>0</v>
      </c>
      <c r="X198" s="127">
        <f t="shared" si="99"/>
        <v>0</v>
      </c>
      <c r="Y198" s="186" t="s">
        <v>1320</v>
      </c>
      <c r="AC198" s="227">
        <f t="shared" ref="AC198:AC261" si="107">SUM(U198)</f>
        <v>0</v>
      </c>
      <c r="AD198" s="228">
        <f t="shared" ref="AD198:AD261" si="108">SUM(V198)</f>
        <v>0</v>
      </c>
      <c r="AE198" s="229">
        <f t="shared" ref="AE198:AE261" si="109">SUM(AC198:AD198)</f>
        <v>0</v>
      </c>
      <c r="AG198" s="227">
        <f>SUMIF('Balances 1 WP'!$G$5:$G$295,A198,'Balances 1 WP'!$M$5:$M$295)</f>
        <v>0</v>
      </c>
      <c r="AH198" s="228">
        <f>SUMIF('Balances 1 WP'!$G$5:$G$295,A198,'Balances 1 WP'!$N$5:$N$295)</f>
        <v>0</v>
      </c>
      <c r="AI198" s="229">
        <f t="shared" ref="AI198:AI261" si="110">SUM(AG198:AH198)</f>
        <v>0</v>
      </c>
      <c r="AK198" s="227">
        <f t="shared" ref="AK198:AK261" si="111">SUM(AG198-AC198)</f>
        <v>0</v>
      </c>
      <c r="AL198" s="228">
        <f t="shared" ref="AL198:AL261" si="112">SUM(AH198-AD198)</f>
        <v>0</v>
      </c>
      <c r="AM198" s="229">
        <f t="shared" ref="AM198:AM261" si="113">SUM(AK198:AL198)</f>
        <v>0</v>
      </c>
      <c r="AN198" s="244"/>
      <c r="AO198" s="228"/>
      <c r="AP198" s="228"/>
      <c r="AQ198" s="229">
        <f t="shared" si="94"/>
        <v>0</v>
      </c>
      <c r="AR198" s="244"/>
      <c r="AT198" s="117">
        <v>3350</v>
      </c>
      <c r="AU198" s="117" t="s">
        <v>953</v>
      </c>
      <c r="AW198" s="117" t="str">
        <f t="shared" si="100"/>
        <v>ED3350</v>
      </c>
      <c r="AX198" s="154">
        <v>1268</v>
      </c>
      <c r="AY198" s="151">
        <f t="shared" si="101"/>
        <v>0</v>
      </c>
      <c r="AZ198" s="151">
        <f t="shared" si="92"/>
        <v>0</v>
      </c>
      <c r="BA198">
        <f t="shared" si="93"/>
        <v>50</v>
      </c>
      <c r="BD198" s="117" t="str">
        <f t="shared" si="102"/>
        <v>ED3350</v>
      </c>
      <c r="BE198" s="154">
        <v>1617</v>
      </c>
      <c r="BF198" s="151">
        <f t="shared" si="103"/>
        <v>0</v>
      </c>
      <c r="BG198" s="151">
        <f t="shared" ref="BG198:BG261" si="114">IF(BF198&lt;0,BF198*-1,BF198)</f>
        <v>0</v>
      </c>
      <c r="BH198">
        <f t="shared" ref="BH198:BH261" si="115">IF(BF198&gt;0,40,50)</f>
        <v>50</v>
      </c>
      <c r="BJ198" s="181"/>
      <c r="BK198" s="181"/>
      <c r="BM198" s="227">
        <f t="shared" si="104"/>
        <v>0</v>
      </c>
      <c r="BN198" s="228">
        <f t="shared" si="105"/>
        <v>0</v>
      </c>
      <c r="BO198" s="229">
        <f t="shared" ref="BO198:BO261" si="116">SUM(BM198:BN198)</f>
        <v>0</v>
      </c>
      <c r="BR198">
        <f t="shared" ref="BR198:BR261" si="117">IF(BM198&lt;1,0,"Error")</f>
        <v>0</v>
      </c>
      <c r="BS198"/>
      <c r="BT198" s="159"/>
    </row>
    <row r="199" spans="1:72" ht="15" customHeight="1" x14ac:dyDescent="0.2">
      <c r="A199" s="117">
        <v>3351</v>
      </c>
      <c r="B199" s="126" t="s">
        <v>422</v>
      </c>
      <c r="C199" s="126" t="s">
        <v>789</v>
      </c>
      <c r="D199" s="129">
        <v>0</v>
      </c>
      <c r="E199" s="175">
        <v>0</v>
      </c>
      <c r="F199" s="181">
        <f t="shared" si="106"/>
        <v>0</v>
      </c>
      <c r="G199" s="159"/>
      <c r="H199" s="181"/>
      <c r="I199" s="181">
        <f t="shared" si="90"/>
        <v>0</v>
      </c>
      <c r="J199" s="181">
        <f t="shared" si="91"/>
        <v>0</v>
      </c>
      <c r="L199" s="163" t="str">
        <f t="shared" si="95"/>
        <v>ok</v>
      </c>
      <c r="M199" s="137">
        <f t="shared" si="96"/>
        <v>0</v>
      </c>
      <c r="O199" s="129">
        <v>0</v>
      </c>
      <c r="Q199" s="129"/>
      <c r="S199" s="129"/>
      <c r="U199" s="129">
        <f t="shared" si="97"/>
        <v>0</v>
      </c>
      <c r="V199" s="175">
        <v>0</v>
      </c>
      <c r="W199" s="131">
        <f t="shared" si="98"/>
        <v>0</v>
      </c>
      <c r="X199" s="127">
        <f t="shared" si="99"/>
        <v>0</v>
      </c>
      <c r="Y199" s="186" t="s">
        <v>1268</v>
      </c>
      <c r="AC199" s="227">
        <f t="shared" si="107"/>
        <v>0</v>
      </c>
      <c r="AD199" s="228">
        <f t="shared" si="108"/>
        <v>0</v>
      </c>
      <c r="AE199" s="229">
        <f t="shared" si="109"/>
        <v>0</v>
      </c>
      <c r="AG199" s="227">
        <f>SUMIF('Balances 1 WP'!$G$5:$G$295,A199,'Balances 1 WP'!$M$5:$M$295)</f>
        <v>0</v>
      </c>
      <c r="AH199" s="228">
        <f>SUMIF('Balances 1 WP'!$G$5:$G$295,A199,'Balances 1 WP'!$N$5:$N$295)</f>
        <v>0</v>
      </c>
      <c r="AI199" s="229">
        <f t="shared" si="110"/>
        <v>0</v>
      </c>
      <c r="AK199" s="227">
        <f t="shared" si="111"/>
        <v>0</v>
      </c>
      <c r="AL199" s="228">
        <f t="shared" si="112"/>
        <v>0</v>
      </c>
      <c r="AM199" s="229">
        <f t="shared" si="113"/>
        <v>0</v>
      </c>
      <c r="AN199" s="244"/>
      <c r="AO199" s="228"/>
      <c r="AP199" s="228"/>
      <c r="AQ199" s="229">
        <f t="shared" si="94"/>
        <v>0</v>
      </c>
      <c r="AR199" s="244"/>
      <c r="AT199" s="117">
        <v>3351</v>
      </c>
      <c r="AU199" s="117" t="s">
        <v>1046</v>
      </c>
      <c r="AW199" s="117" t="str">
        <f t="shared" si="100"/>
        <v>ED3351</v>
      </c>
      <c r="AX199" s="154">
        <v>1268</v>
      </c>
      <c r="AY199" s="151">
        <f t="shared" si="101"/>
        <v>0</v>
      </c>
      <c r="AZ199" s="151">
        <f t="shared" si="92"/>
        <v>0</v>
      </c>
      <c r="BA199">
        <f t="shared" si="93"/>
        <v>50</v>
      </c>
      <c r="BD199" s="117" t="str">
        <f t="shared" si="102"/>
        <v>ED3351</v>
      </c>
      <c r="BE199" s="154">
        <v>1617</v>
      </c>
      <c r="BF199" s="151">
        <f t="shared" si="103"/>
        <v>0</v>
      </c>
      <c r="BG199" s="151">
        <f t="shared" si="114"/>
        <v>0</v>
      </c>
      <c r="BH199">
        <f t="shared" si="115"/>
        <v>50</v>
      </c>
      <c r="BJ199" s="181"/>
      <c r="BK199" s="181"/>
      <c r="BM199" s="227">
        <f t="shared" si="104"/>
        <v>0</v>
      </c>
      <c r="BN199" s="228">
        <f t="shared" si="105"/>
        <v>0</v>
      </c>
      <c r="BO199" s="229">
        <f t="shared" si="116"/>
        <v>0</v>
      </c>
      <c r="BR199">
        <f t="shared" si="117"/>
        <v>0</v>
      </c>
      <c r="BS199"/>
      <c r="BT199" s="159"/>
    </row>
    <row r="200" spans="1:72" x14ac:dyDescent="0.2">
      <c r="A200" s="117">
        <v>3408</v>
      </c>
      <c r="B200" s="126" t="s">
        <v>812</v>
      </c>
      <c r="C200" s="126" t="s">
        <v>790</v>
      </c>
      <c r="D200" s="129">
        <v>0</v>
      </c>
      <c r="E200" s="175">
        <v>0</v>
      </c>
      <c r="F200" s="181">
        <f t="shared" si="106"/>
        <v>0</v>
      </c>
      <c r="G200" s="159"/>
      <c r="H200" s="181"/>
      <c r="I200" s="181">
        <f t="shared" si="90"/>
        <v>0</v>
      </c>
      <c r="J200" s="181">
        <f t="shared" si="91"/>
        <v>0</v>
      </c>
      <c r="L200" s="163" t="str">
        <f t="shared" si="95"/>
        <v>ok</v>
      </c>
      <c r="M200" s="137">
        <f t="shared" si="96"/>
        <v>0</v>
      </c>
      <c r="O200" s="129">
        <v>0</v>
      </c>
      <c r="Q200" s="129"/>
      <c r="S200" s="129"/>
      <c r="U200" s="129">
        <f t="shared" si="97"/>
        <v>0</v>
      </c>
      <c r="V200" s="175">
        <v>0</v>
      </c>
      <c r="W200" s="131">
        <f t="shared" si="98"/>
        <v>0</v>
      </c>
      <c r="X200" s="127">
        <f t="shared" si="99"/>
        <v>0</v>
      </c>
      <c r="Y200" s="186"/>
      <c r="AC200" s="227">
        <f t="shared" si="107"/>
        <v>0</v>
      </c>
      <c r="AD200" s="228">
        <f t="shared" si="108"/>
        <v>0</v>
      </c>
      <c r="AE200" s="229">
        <f t="shared" si="109"/>
        <v>0</v>
      </c>
      <c r="AG200" s="227">
        <f>SUMIF('Balances 1 WP'!$G$5:$G$295,A200,'Balances 1 WP'!$M$5:$M$295)</f>
        <v>0</v>
      </c>
      <c r="AH200" s="228">
        <f>SUMIF('Balances 1 WP'!$G$5:$G$295,A200,'Balances 1 WP'!$N$5:$N$295)</f>
        <v>0</v>
      </c>
      <c r="AI200" s="229">
        <f t="shared" si="110"/>
        <v>0</v>
      </c>
      <c r="AK200" s="227">
        <f t="shared" si="111"/>
        <v>0</v>
      </c>
      <c r="AL200" s="228">
        <f t="shared" si="112"/>
        <v>0</v>
      </c>
      <c r="AM200" s="229">
        <f t="shared" si="113"/>
        <v>0</v>
      </c>
      <c r="AN200" s="244"/>
      <c r="AO200" s="228"/>
      <c r="AP200" s="228"/>
      <c r="AQ200" s="229">
        <f t="shared" si="94"/>
        <v>0</v>
      </c>
      <c r="AR200" s="244"/>
      <c r="AT200" s="117">
        <v>3408</v>
      </c>
      <c r="AU200" s="117" t="s">
        <v>1047</v>
      </c>
      <c r="AW200" s="117" t="str">
        <f t="shared" si="100"/>
        <v>ED3408</v>
      </c>
      <c r="AX200" s="154">
        <v>1268</v>
      </c>
      <c r="AY200" s="151">
        <f t="shared" si="101"/>
        <v>0</v>
      </c>
      <c r="AZ200" s="151">
        <f t="shared" si="92"/>
        <v>0</v>
      </c>
      <c r="BA200">
        <f t="shared" si="93"/>
        <v>50</v>
      </c>
      <c r="BD200" s="117" t="str">
        <f t="shared" si="102"/>
        <v>ED3408</v>
      </c>
      <c r="BE200" s="154">
        <v>1617</v>
      </c>
      <c r="BF200" s="151">
        <f t="shared" si="103"/>
        <v>0</v>
      </c>
      <c r="BG200" s="151">
        <f t="shared" si="114"/>
        <v>0</v>
      </c>
      <c r="BH200">
        <f t="shared" si="115"/>
        <v>50</v>
      </c>
      <c r="BJ200" s="181"/>
      <c r="BK200" s="181"/>
      <c r="BM200" s="227">
        <f t="shared" si="104"/>
        <v>0</v>
      </c>
      <c r="BN200" s="228">
        <f t="shared" si="105"/>
        <v>0</v>
      </c>
      <c r="BO200" s="229">
        <f t="shared" si="116"/>
        <v>0</v>
      </c>
      <c r="BR200">
        <f t="shared" si="117"/>
        <v>0</v>
      </c>
      <c r="BS200"/>
      <c r="BT200" s="159"/>
    </row>
    <row r="201" spans="1:72" x14ac:dyDescent="0.2">
      <c r="A201" s="117">
        <v>3420</v>
      </c>
      <c r="B201" s="126" t="s">
        <v>813</v>
      </c>
      <c r="C201" s="126" t="s">
        <v>791</v>
      </c>
      <c r="D201" s="129">
        <v>0</v>
      </c>
      <c r="E201" s="175">
        <v>0</v>
      </c>
      <c r="F201" s="181">
        <f t="shared" si="106"/>
        <v>0</v>
      </c>
      <c r="G201" s="159"/>
      <c r="H201" s="181"/>
      <c r="I201" s="181">
        <f t="shared" si="90"/>
        <v>0</v>
      </c>
      <c r="J201" s="181">
        <f t="shared" si="91"/>
        <v>0</v>
      </c>
      <c r="L201" s="163" t="str">
        <f t="shared" si="95"/>
        <v>ok</v>
      </c>
      <c r="M201" s="137">
        <f t="shared" si="96"/>
        <v>0</v>
      </c>
      <c r="O201" s="129">
        <v>0</v>
      </c>
      <c r="Q201" s="129"/>
      <c r="S201" s="129"/>
      <c r="U201" s="129">
        <f t="shared" si="97"/>
        <v>0</v>
      </c>
      <c r="V201" s="175">
        <v>0</v>
      </c>
      <c r="W201" s="131">
        <f t="shared" si="98"/>
        <v>0</v>
      </c>
      <c r="X201" s="127">
        <f t="shared" si="99"/>
        <v>0</v>
      </c>
      <c r="Y201" s="186" t="s">
        <v>1245</v>
      </c>
      <c r="AC201" s="227">
        <f t="shared" si="107"/>
        <v>0</v>
      </c>
      <c r="AD201" s="228">
        <f t="shared" si="108"/>
        <v>0</v>
      </c>
      <c r="AE201" s="229">
        <f t="shared" si="109"/>
        <v>0</v>
      </c>
      <c r="AG201" s="227">
        <f>SUMIF('Balances 1 WP'!$G$5:$G$295,A201,'Balances 1 WP'!$M$5:$M$295)</f>
        <v>0</v>
      </c>
      <c r="AH201" s="228">
        <f>SUMIF('Balances 1 WP'!$G$5:$G$295,A201,'Balances 1 WP'!$N$5:$N$295)</f>
        <v>0</v>
      </c>
      <c r="AI201" s="229">
        <f t="shared" si="110"/>
        <v>0</v>
      </c>
      <c r="AK201" s="227">
        <f t="shared" si="111"/>
        <v>0</v>
      </c>
      <c r="AL201" s="228">
        <f t="shared" si="112"/>
        <v>0</v>
      </c>
      <c r="AM201" s="229">
        <f t="shared" si="113"/>
        <v>0</v>
      </c>
      <c r="AN201" s="244"/>
      <c r="AO201" s="228"/>
      <c r="AP201" s="228"/>
      <c r="AQ201" s="229">
        <f t="shared" si="94"/>
        <v>0</v>
      </c>
      <c r="AR201" s="244"/>
      <c r="AT201" s="117">
        <v>3420</v>
      </c>
      <c r="AU201" s="117" t="s">
        <v>879</v>
      </c>
      <c r="AW201" s="117" t="str">
        <f t="shared" si="100"/>
        <v>ED3420</v>
      </c>
      <c r="AX201" s="154">
        <v>1268</v>
      </c>
      <c r="AY201" s="151">
        <f t="shared" si="101"/>
        <v>0</v>
      </c>
      <c r="AZ201" s="151">
        <f t="shared" si="92"/>
        <v>0</v>
      </c>
      <c r="BA201">
        <f t="shared" si="93"/>
        <v>50</v>
      </c>
      <c r="BD201" s="117" t="str">
        <f t="shared" si="102"/>
        <v>ED3420</v>
      </c>
      <c r="BE201" s="154">
        <v>1617</v>
      </c>
      <c r="BF201" s="151">
        <f t="shared" si="103"/>
        <v>0</v>
      </c>
      <c r="BG201" s="151">
        <f t="shared" si="114"/>
        <v>0</v>
      </c>
      <c r="BH201">
        <f t="shared" si="115"/>
        <v>50</v>
      </c>
      <c r="BJ201" s="181"/>
      <c r="BK201" s="181"/>
      <c r="BM201" s="227">
        <f t="shared" si="104"/>
        <v>0</v>
      </c>
      <c r="BN201" s="228">
        <f t="shared" si="105"/>
        <v>0</v>
      </c>
      <c r="BO201" s="229">
        <f t="shared" si="116"/>
        <v>0</v>
      </c>
      <c r="BR201">
        <f t="shared" si="117"/>
        <v>0</v>
      </c>
      <c r="BS201"/>
      <c r="BT201" s="159"/>
    </row>
    <row r="202" spans="1:72" x14ac:dyDescent="0.2">
      <c r="A202" s="117">
        <v>3452</v>
      </c>
      <c r="B202" s="126" t="s">
        <v>497</v>
      </c>
      <c r="C202" s="126" t="s">
        <v>792</v>
      </c>
      <c r="D202" s="129">
        <v>0</v>
      </c>
      <c r="E202" s="175">
        <v>0</v>
      </c>
      <c r="F202" s="181">
        <f t="shared" si="106"/>
        <v>0</v>
      </c>
      <c r="G202" s="159"/>
      <c r="H202" s="181"/>
      <c r="I202" s="181">
        <f t="shared" si="90"/>
        <v>0</v>
      </c>
      <c r="J202" s="181">
        <f t="shared" si="91"/>
        <v>0</v>
      </c>
      <c r="L202" s="163" t="str">
        <f t="shared" si="95"/>
        <v>ok</v>
      </c>
      <c r="M202" s="137">
        <f t="shared" si="96"/>
        <v>0</v>
      </c>
      <c r="O202" s="129">
        <v>0</v>
      </c>
      <c r="Q202" s="129"/>
      <c r="S202" s="129"/>
      <c r="U202" s="129">
        <f t="shared" si="97"/>
        <v>0</v>
      </c>
      <c r="V202" s="175">
        <v>0</v>
      </c>
      <c r="W202" s="131">
        <f t="shared" si="98"/>
        <v>0</v>
      </c>
      <c r="X202" s="127">
        <f t="shared" si="99"/>
        <v>0</v>
      </c>
      <c r="Y202" s="186" t="s">
        <v>1268</v>
      </c>
      <c r="AC202" s="227">
        <f t="shared" si="107"/>
        <v>0</v>
      </c>
      <c r="AD202" s="228">
        <f t="shared" si="108"/>
        <v>0</v>
      </c>
      <c r="AE202" s="229">
        <f t="shared" si="109"/>
        <v>0</v>
      </c>
      <c r="AG202" s="227">
        <f>SUMIF('Balances 1 WP'!$G$5:$G$295,A202,'Balances 1 WP'!$M$5:$M$295)</f>
        <v>0</v>
      </c>
      <c r="AH202" s="228">
        <f>SUMIF('Balances 1 WP'!$G$5:$G$295,A202,'Balances 1 WP'!$N$5:$N$295)</f>
        <v>0</v>
      </c>
      <c r="AI202" s="229">
        <f t="shared" si="110"/>
        <v>0</v>
      </c>
      <c r="AK202" s="227">
        <f t="shared" si="111"/>
        <v>0</v>
      </c>
      <c r="AL202" s="228">
        <f t="shared" si="112"/>
        <v>0</v>
      </c>
      <c r="AM202" s="229">
        <f t="shared" si="113"/>
        <v>0</v>
      </c>
      <c r="AN202" s="244"/>
      <c r="AO202" s="228"/>
      <c r="AP202" s="228"/>
      <c r="AQ202" s="229">
        <f t="shared" si="94"/>
        <v>0</v>
      </c>
      <c r="AR202" s="244"/>
      <c r="AT202" s="117">
        <v>3452</v>
      </c>
      <c r="AU202" s="117" t="s">
        <v>1048</v>
      </c>
      <c r="AW202" s="117" t="str">
        <f t="shared" si="100"/>
        <v>ED3452</v>
      </c>
      <c r="AX202" s="154">
        <v>1268</v>
      </c>
      <c r="AY202" s="151">
        <f t="shared" si="101"/>
        <v>0</v>
      </c>
      <c r="AZ202" s="151">
        <f t="shared" si="92"/>
        <v>0</v>
      </c>
      <c r="BA202">
        <f t="shared" si="93"/>
        <v>50</v>
      </c>
      <c r="BD202" s="117" t="str">
        <f t="shared" si="102"/>
        <v>ED3452</v>
      </c>
      <c r="BE202" s="154">
        <v>1617</v>
      </c>
      <c r="BF202" s="151">
        <f t="shared" si="103"/>
        <v>0</v>
      </c>
      <c r="BG202" s="151">
        <f t="shared" si="114"/>
        <v>0</v>
      </c>
      <c r="BH202">
        <f t="shared" si="115"/>
        <v>50</v>
      </c>
      <c r="BJ202" s="181"/>
      <c r="BK202" s="181"/>
      <c r="BM202" s="227">
        <f t="shared" si="104"/>
        <v>0</v>
      </c>
      <c r="BN202" s="228">
        <f t="shared" si="105"/>
        <v>0</v>
      </c>
      <c r="BO202" s="229">
        <f t="shared" si="116"/>
        <v>0</v>
      </c>
      <c r="BR202">
        <f t="shared" si="117"/>
        <v>0</v>
      </c>
      <c r="BS202"/>
      <c r="BT202" s="159"/>
    </row>
    <row r="203" spans="1:72" x14ac:dyDescent="0.2">
      <c r="A203" s="117">
        <v>3453</v>
      </c>
      <c r="B203" s="126" t="s">
        <v>814</v>
      </c>
      <c r="C203" s="126" t="s">
        <v>793</v>
      </c>
      <c r="D203" s="129">
        <v>0</v>
      </c>
      <c r="E203" s="175">
        <v>0</v>
      </c>
      <c r="F203" s="181">
        <f t="shared" si="106"/>
        <v>0</v>
      </c>
      <c r="G203" s="159"/>
      <c r="H203" s="181"/>
      <c r="I203" s="181">
        <f t="shared" si="90"/>
        <v>0</v>
      </c>
      <c r="J203" s="181">
        <f t="shared" si="91"/>
        <v>0</v>
      </c>
      <c r="L203" s="163" t="str">
        <f t="shared" si="95"/>
        <v>ok</v>
      </c>
      <c r="M203" s="137">
        <f t="shared" si="96"/>
        <v>0</v>
      </c>
      <c r="O203" s="129">
        <v>0</v>
      </c>
      <c r="Q203" s="129"/>
      <c r="S203" s="129"/>
      <c r="U203" s="129">
        <f t="shared" si="97"/>
        <v>0</v>
      </c>
      <c r="V203" s="175">
        <v>0</v>
      </c>
      <c r="W203" s="131">
        <f t="shared" si="98"/>
        <v>0</v>
      </c>
      <c r="X203" s="127">
        <f t="shared" si="99"/>
        <v>0</v>
      </c>
      <c r="Y203" s="186" t="s">
        <v>1310</v>
      </c>
      <c r="AC203" s="227">
        <f t="shared" si="107"/>
        <v>0</v>
      </c>
      <c r="AD203" s="228">
        <f t="shared" si="108"/>
        <v>0</v>
      </c>
      <c r="AE203" s="229">
        <f t="shared" si="109"/>
        <v>0</v>
      </c>
      <c r="AG203" s="227">
        <f>SUMIF('Balances 1 WP'!$G$5:$G$295,A203,'Balances 1 WP'!$M$5:$M$295)</f>
        <v>0</v>
      </c>
      <c r="AH203" s="228">
        <f>SUMIF('Balances 1 WP'!$G$5:$G$295,A203,'Balances 1 WP'!$N$5:$N$295)</f>
        <v>0</v>
      </c>
      <c r="AI203" s="229">
        <f t="shared" si="110"/>
        <v>0</v>
      </c>
      <c r="AK203" s="227">
        <f t="shared" si="111"/>
        <v>0</v>
      </c>
      <c r="AL203" s="228">
        <f t="shared" si="112"/>
        <v>0</v>
      </c>
      <c r="AM203" s="229">
        <f t="shared" si="113"/>
        <v>0</v>
      </c>
      <c r="AN203" s="244"/>
      <c r="AO203" s="228"/>
      <c r="AP203" s="228"/>
      <c r="AQ203" s="229">
        <f t="shared" si="94"/>
        <v>0</v>
      </c>
      <c r="AR203" s="244"/>
      <c r="AT203" s="117">
        <v>3453</v>
      </c>
      <c r="AU203" s="117" t="s">
        <v>1157</v>
      </c>
      <c r="AW203" s="117" t="str">
        <f t="shared" si="100"/>
        <v>ED3453</v>
      </c>
      <c r="AX203" s="154">
        <v>1268</v>
      </c>
      <c r="AY203" s="151">
        <f t="shared" si="101"/>
        <v>0</v>
      </c>
      <c r="AZ203" s="151">
        <f t="shared" si="92"/>
        <v>0</v>
      </c>
      <c r="BA203">
        <f t="shared" si="93"/>
        <v>50</v>
      </c>
      <c r="BD203" s="117" t="str">
        <f t="shared" si="102"/>
        <v>ED3453</v>
      </c>
      <c r="BE203" s="154">
        <v>1617</v>
      </c>
      <c r="BF203" s="151">
        <f t="shared" si="103"/>
        <v>0</v>
      </c>
      <c r="BG203" s="151">
        <f t="shared" si="114"/>
        <v>0</v>
      </c>
      <c r="BH203">
        <f t="shared" si="115"/>
        <v>50</v>
      </c>
      <c r="BJ203" s="181"/>
      <c r="BK203" s="181"/>
      <c r="BM203" s="227">
        <f t="shared" si="104"/>
        <v>0</v>
      </c>
      <c r="BN203" s="228">
        <f t="shared" si="105"/>
        <v>0</v>
      </c>
      <c r="BO203" s="229">
        <f t="shared" si="116"/>
        <v>0</v>
      </c>
      <c r="BR203">
        <f t="shared" si="117"/>
        <v>0</v>
      </c>
      <c r="BS203"/>
      <c r="BT203" s="159"/>
    </row>
    <row r="204" spans="1:72" x14ac:dyDescent="0.2">
      <c r="A204" s="117">
        <v>3500</v>
      </c>
      <c r="B204" s="126" t="s">
        <v>498</v>
      </c>
      <c r="C204" s="126" t="s">
        <v>794</v>
      </c>
      <c r="D204" s="129">
        <v>0</v>
      </c>
      <c r="E204" s="175">
        <v>0</v>
      </c>
      <c r="F204" s="181">
        <f t="shared" si="106"/>
        <v>0</v>
      </c>
      <c r="G204" s="159"/>
      <c r="H204" s="181"/>
      <c r="I204" s="181">
        <f t="shared" si="90"/>
        <v>0</v>
      </c>
      <c r="J204" s="181">
        <f t="shared" si="91"/>
        <v>0</v>
      </c>
      <c r="L204" s="163" t="str">
        <f t="shared" si="95"/>
        <v>ok</v>
      </c>
      <c r="M204" s="137">
        <f t="shared" si="96"/>
        <v>0</v>
      </c>
      <c r="O204" s="129">
        <v>0</v>
      </c>
      <c r="Q204" s="129"/>
      <c r="S204" s="129"/>
      <c r="U204" s="129">
        <f t="shared" si="97"/>
        <v>0</v>
      </c>
      <c r="V204" s="175">
        <v>0</v>
      </c>
      <c r="W204" s="131">
        <f t="shared" si="98"/>
        <v>0</v>
      </c>
      <c r="X204" s="127">
        <f t="shared" si="99"/>
        <v>0</v>
      </c>
      <c r="Y204" s="186"/>
      <c r="AC204" s="227">
        <f t="shared" si="107"/>
        <v>0</v>
      </c>
      <c r="AD204" s="228">
        <f t="shared" si="108"/>
        <v>0</v>
      </c>
      <c r="AE204" s="229">
        <f t="shared" si="109"/>
        <v>0</v>
      </c>
      <c r="AG204" s="227">
        <f>SUMIF('Balances 1 WP'!$G$5:$G$295,A204,'Balances 1 WP'!$M$5:$M$295)</f>
        <v>0</v>
      </c>
      <c r="AH204" s="228">
        <f>SUMIF('Balances 1 WP'!$G$5:$G$295,A204,'Balances 1 WP'!$N$5:$N$295)</f>
        <v>0</v>
      </c>
      <c r="AI204" s="229">
        <f t="shared" si="110"/>
        <v>0</v>
      </c>
      <c r="AK204" s="227">
        <f t="shared" si="111"/>
        <v>0</v>
      </c>
      <c r="AL204" s="228">
        <f t="shared" si="112"/>
        <v>0</v>
      </c>
      <c r="AM204" s="229">
        <f t="shared" si="113"/>
        <v>0</v>
      </c>
      <c r="AN204" s="244"/>
      <c r="AO204" s="228"/>
      <c r="AP204" s="228"/>
      <c r="AQ204" s="229">
        <f t="shared" si="94"/>
        <v>0</v>
      </c>
      <c r="AR204" s="244"/>
      <c r="AT204" s="117">
        <v>3500</v>
      </c>
      <c r="AU204" s="117" t="s">
        <v>1049</v>
      </c>
      <c r="AW204" s="117" t="str">
        <f t="shared" si="100"/>
        <v>ED3500</v>
      </c>
      <c r="AX204" s="154">
        <v>1268</v>
      </c>
      <c r="AY204" s="151">
        <f t="shared" si="101"/>
        <v>0</v>
      </c>
      <c r="AZ204" s="151">
        <f t="shared" si="92"/>
        <v>0</v>
      </c>
      <c r="BA204">
        <f t="shared" si="93"/>
        <v>50</v>
      </c>
      <c r="BD204" s="117" t="str">
        <f t="shared" si="102"/>
        <v>ED3500</v>
      </c>
      <c r="BE204" s="154">
        <v>1617</v>
      </c>
      <c r="BF204" s="151">
        <f t="shared" si="103"/>
        <v>0</v>
      </c>
      <c r="BG204" s="151">
        <f t="shared" si="114"/>
        <v>0</v>
      </c>
      <c r="BH204">
        <f t="shared" si="115"/>
        <v>50</v>
      </c>
      <c r="BJ204" s="181"/>
      <c r="BK204" s="181"/>
      <c r="BM204" s="227">
        <f t="shared" si="104"/>
        <v>0</v>
      </c>
      <c r="BN204" s="228">
        <f t="shared" si="105"/>
        <v>0</v>
      </c>
      <c r="BO204" s="229">
        <f t="shared" si="116"/>
        <v>0</v>
      </c>
      <c r="BR204">
        <f t="shared" si="117"/>
        <v>0</v>
      </c>
      <c r="BS204"/>
      <c r="BT204" s="159"/>
    </row>
    <row r="205" spans="1:72" ht="15" customHeight="1" x14ac:dyDescent="0.2">
      <c r="A205" s="117">
        <v>3505</v>
      </c>
      <c r="B205" s="126" t="s">
        <v>815</v>
      </c>
      <c r="C205" s="126" t="s">
        <v>200</v>
      </c>
      <c r="D205" s="129">
        <v>0</v>
      </c>
      <c r="E205" s="175">
        <v>0</v>
      </c>
      <c r="F205" s="181">
        <f t="shared" si="106"/>
        <v>0</v>
      </c>
      <c r="G205" s="159"/>
      <c r="H205" s="181"/>
      <c r="I205" s="181">
        <f t="shared" si="90"/>
        <v>0</v>
      </c>
      <c r="J205" s="181">
        <f t="shared" si="91"/>
        <v>0</v>
      </c>
      <c r="L205" s="163" t="str">
        <f t="shared" si="95"/>
        <v>ok</v>
      </c>
      <c r="M205" s="137">
        <f t="shared" si="96"/>
        <v>0</v>
      </c>
      <c r="O205" s="129">
        <v>0</v>
      </c>
      <c r="Q205" s="129"/>
      <c r="S205" s="129"/>
      <c r="U205" s="129">
        <f t="shared" si="97"/>
        <v>0</v>
      </c>
      <c r="V205" s="175">
        <v>0</v>
      </c>
      <c r="W205" s="131">
        <f t="shared" si="98"/>
        <v>0</v>
      </c>
      <c r="X205" s="127">
        <f t="shared" si="99"/>
        <v>0</v>
      </c>
      <c r="Y205" s="186"/>
      <c r="AC205" s="227">
        <f t="shared" si="107"/>
        <v>0</v>
      </c>
      <c r="AD205" s="228">
        <f t="shared" si="108"/>
        <v>0</v>
      </c>
      <c r="AE205" s="229">
        <f t="shared" si="109"/>
        <v>0</v>
      </c>
      <c r="AG205" s="227">
        <f>SUMIF('Balances 1 WP'!$G$5:$G$295,A205,'Balances 1 WP'!$M$5:$M$295)</f>
        <v>0</v>
      </c>
      <c r="AH205" s="228">
        <f>SUMIF('Balances 1 WP'!$G$5:$G$295,A205,'Balances 1 WP'!$N$5:$N$295)</f>
        <v>0</v>
      </c>
      <c r="AI205" s="229">
        <f t="shared" si="110"/>
        <v>0</v>
      </c>
      <c r="AK205" s="227">
        <f t="shared" si="111"/>
        <v>0</v>
      </c>
      <c r="AL205" s="228">
        <f t="shared" si="112"/>
        <v>0</v>
      </c>
      <c r="AM205" s="229">
        <f t="shared" si="113"/>
        <v>0</v>
      </c>
      <c r="AN205" s="244"/>
      <c r="AO205" s="228"/>
      <c r="AP205" s="228"/>
      <c r="AQ205" s="229">
        <f t="shared" si="94"/>
        <v>0</v>
      </c>
      <c r="AR205" s="244"/>
      <c r="AT205" s="117">
        <v>3505</v>
      </c>
      <c r="AU205" s="117" t="s">
        <v>1050</v>
      </c>
      <c r="AW205" s="117" t="str">
        <f t="shared" si="100"/>
        <v>ED3505</v>
      </c>
      <c r="AX205" s="154">
        <v>1268</v>
      </c>
      <c r="AY205" s="151">
        <f t="shared" si="101"/>
        <v>0</v>
      </c>
      <c r="AZ205" s="151">
        <f t="shared" si="92"/>
        <v>0</v>
      </c>
      <c r="BA205">
        <f t="shared" si="93"/>
        <v>50</v>
      </c>
      <c r="BD205" s="117" t="str">
        <f t="shared" si="102"/>
        <v>ED3505</v>
      </c>
      <c r="BE205" s="154">
        <v>1617</v>
      </c>
      <c r="BF205" s="151">
        <f t="shared" si="103"/>
        <v>0</v>
      </c>
      <c r="BG205" s="151">
        <f t="shared" si="114"/>
        <v>0</v>
      </c>
      <c r="BH205">
        <f t="shared" si="115"/>
        <v>50</v>
      </c>
      <c r="BJ205" s="181"/>
      <c r="BK205" s="181"/>
      <c r="BM205" s="227">
        <f t="shared" si="104"/>
        <v>0</v>
      </c>
      <c r="BN205" s="228">
        <f t="shared" si="105"/>
        <v>0</v>
      </c>
      <c r="BO205" s="229">
        <f t="shared" si="116"/>
        <v>0</v>
      </c>
      <c r="BR205">
        <f t="shared" si="117"/>
        <v>0</v>
      </c>
      <c r="BS205"/>
      <c r="BT205" s="159"/>
    </row>
    <row r="206" spans="1:72" x14ac:dyDescent="0.2">
      <c r="A206" s="117">
        <v>3550</v>
      </c>
      <c r="B206" s="126" t="s">
        <v>816</v>
      </c>
      <c r="C206" s="126" t="s">
        <v>362</v>
      </c>
      <c r="D206" s="129">
        <v>0</v>
      </c>
      <c r="E206" s="175">
        <v>0</v>
      </c>
      <c r="F206" s="181">
        <f t="shared" si="106"/>
        <v>0</v>
      </c>
      <c r="G206" s="159"/>
      <c r="H206" s="181"/>
      <c r="I206" s="181">
        <f t="shared" si="90"/>
        <v>0</v>
      </c>
      <c r="J206" s="181">
        <f t="shared" si="91"/>
        <v>0</v>
      </c>
      <c r="L206" s="163" t="str">
        <f t="shared" si="95"/>
        <v>ok</v>
      </c>
      <c r="M206" s="137">
        <f t="shared" si="96"/>
        <v>0</v>
      </c>
      <c r="O206" s="129">
        <v>0</v>
      </c>
      <c r="Q206" s="129"/>
      <c r="S206" s="129"/>
      <c r="U206" s="129">
        <f t="shared" si="97"/>
        <v>0</v>
      </c>
      <c r="V206" s="175">
        <v>0</v>
      </c>
      <c r="W206" s="131">
        <f t="shared" si="98"/>
        <v>0</v>
      </c>
      <c r="X206" s="127">
        <f t="shared" si="99"/>
        <v>0</v>
      </c>
      <c r="Y206" s="186"/>
      <c r="AC206" s="227">
        <f t="shared" si="107"/>
        <v>0</v>
      </c>
      <c r="AD206" s="228">
        <f t="shared" si="108"/>
        <v>0</v>
      </c>
      <c r="AE206" s="229">
        <f t="shared" si="109"/>
        <v>0</v>
      </c>
      <c r="AG206" s="227">
        <f>SUMIF('Balances 1 WP'!$G$5:$G$295,A206,'Balances 1 WP'!$M$5:$M$295)</f>
        <v>0</v>
      </c>
      <c r="AH206" s="228">
        <f>SUMIF('Balances 1 WP'!$G$5:$G$295,A206,'Balances 1 WP'!$N$5:$N$295)</f>
        <v>0</v>
      </c>
      <c r="AI206" s="229">
        <f t="shared" si="110"/>
        <v>0</v>
      </c>
      <c r="AK206" s="227">
        <f t="shared" si="111"/>
        <v>0</v>
      </c>
      <c r="AL206" s="228">
        <f t="shared" si="112"/>
        <v>0</v>
      </c>
      <c r="AM206" s="229">
        <f t="shared" si="113"/>
        <v>0</v>
      </c>
      <c r="AN206" s="244"/>
      <c r="AO206" s="228"/>
      <c r="AP206" s="228"/>
      <c r="AQ206" s="229">
        <f t="shared" si="94"/>
        <v>0</v>
      </c>
      <c r="AR206" s="244"/>
      <c r="AT206" s="117">
        <v>3550</v>
      </c>
      <c r="AU206" s="117" t="s">
        <v>1158</v>
      </c>
      <c r="AW206" s="117" t="str">
        <f t="shared" si="100"/>
        <v>ED3550</v>
      </c>
      <c r="AX206" s="154">
        <v>1268</v>
      </c>
      <c r="AY206" s="151">
        <f t="shared" si="101"/>
        <v>0</v>
      </c>
      <c r="AZ206" s="151">
        <f t="shared" si="92"/>
        <v>0</v>
      </c>
      <c r="BA206">
        <f t="shared" si="93"/>
        <v>50</v>
      </c>
      <c r="BD206" s="117" t="str">
        <f t="shared" si="102"/>
        <v>ED3550</v>
      </c>
      <c r="BE206" s="154">
        <v>1617</v>
      </c>
      <c r="BF206" s="151">
        <f t="shared" si="103"/>
        <v>0</v>
      </c>
      <c r="BG206" s="151">
        <f t="shared" si="114"/>
        <v>0</v>
      </c>
      <c r="BH206">
        <f t="shared" si="115"/>
        <v>50</v>
      </c>
      <c r="BJ206" s="181"/>
      <c r="BK206" s="181"/>
      <c r="BM206" s="227">
        <f t="shared" si="104"/>
        <v>0</v>
      </c>
      <c r="BN206" s="228">
        <f t="shared" si="105"/>
        <v>0</v>
      </c>
      <c r="BO206" s="229">
        <f t="shared" si="116"/>
        <v>0</v>
      </c>
      <c r="BR206">
        <f t="shared" si="117"/>
        <v>0</v>
      </c>
      <c r="BS206"/>
      <c r="BT206" s="159"/>
    </row>
    <row r="207" spans="1:72" x14ac:dyDescent="0.2">
      <c r="A207" s="117">
        <v>3555</v>
      </c>
      <c r="B207" s="126" t="s">
        <v>817</v>
      </c>
      <c r="C207" s="126" t="s">
        <v>201</v>
      </c>
      <c r="D207" s="129">
        <v>0</v>
      </c>
      <c r="E207" s="175">
        <v>0</v>
      </c>
      <c r="F207" s="181">
        <f t="shared" si="106"/>
        <v>0</v>
      </c>
      <c r="G207" s="159"/>
      <c r="H207" s="181"/>
      <c r="I207" s="181">
        <f t="shared" si="90"/>
        <v>0</v>
      </c>
      <c r="J207" s="181">
        <f t="shared" si="91"/>
        <v>0</v>
      </c>
      <c r="L207" s="163" t="str">
        <f t="shared" si="95"/>
        <v>ok</v>
      </c>
      <c r="M207" s="137">
        <f t="shared" si="96"/>
        <v>0</v>
      </c>
      <c r="O207" s="129">
        <v>0</v>
      </c>
      <c r="Q207" s="129"/>
      <c r="S207" s="129"/>
      <c r="U207" s="129">
        <f t="shared" si="97"/>
        <v>0</v>
      </c>
      <c r="V207" s="175">
        <v>0</v>
      </c>
      <c r="W207" s="131">
        <f t="shared" si="98"/>
        <v>0</v>
      </c>
      <c r="X207" s="127">
        <f t="shared" si="99"/>
        <v>0</v>
      </c>
      <c r="Y207" s="186"/>
      <c r="AC207" s="227">
        <f t="shared" si="107"/>
        <v>0</v>
      </c>
      <c r="AD207" s="228">
        <f t="shared" si="108"/>
        <v>0</v>
      </c>
      <c r="AE207" s="229">
        <f t="shared" si="109"/>
        <v>0</v>
      </c>
      <c r="AG207" s="227">
        <f>SUMIF('Balances 1 WP'!$G$5:$G$295,A207,'Balances 1 WP'!$M$5:$M$295)</f>
        <v>0</v>
      </c>
      <c r="AH207" s="228">
        <f>SUMIF('Balances 1 WP'!$G$5:$G$295,A207,'Balances 1 WP'!$N$5:$N$295)</f>
        <v>0</v>
      </c>
      <c r="AI207" s="229">
        <f t="shared" si="110"/>
        <v>0</v>
      </c>
      <c r="AK207" s="227">
        <f t="shared" si="111"/>
        <v>0</v>
      </c>
      <c r="AL207" s="228">
        <f t="shared" si="112"/>
        <v>0</v>
      </c>
      <c r="AM207" s="229">
        <f t="shared" si="113"/>
        <v>0</v>
      </c>
      <c r="AN207" s="244"/>
      <c r="AO207" s="228"/>
      <c r="AP207" s="228"/>
      <c r="AQ207" s="229">
        <f t="shared" si="94"/>
        <v>0</v>
      </c>
      <c r="AR207" s="244"/>
      <c r="AT207" s="117">
        <v>3555</v>
      </c>
      <c r="AU207" s="117" t="s">
        <v>1051</v>
      </c>
      <c r="AW207" s="117" t="str">
        <f t="shared" si="100"/>
        <v>ED3555</v>
      </c>
      <c r="AX207" s="154">
        <v>1268</v>
      </c>
      <c r="AY207" s="151">
        <f t="shared" si="101"/>
        <v>0</v>
      </c>
      <c r="AZ207" s="151">
        <f t="shared" si="92"/>
        <v>0</v>
      </c>
      <c r="BA207">
        <f t="shared" si="93"/>
        <v>50</v>
      </c>
      <c r="BD207" s="117" t="str">
        <f t="shared" si="102"/>
        <v>ED3555</v>
      </c>
      <c r="BE207" s="154">
        <v>1617</v>
      </c>
      <c r="BF207" s="151">
        <f t="shared" si="103"/>
        <v>0</v>
      </c>
      <c r="BG207" s="151">
        <f t="shared" si="114"/>
        <v>0</v>
      </c>
      <c r="BH207">
        <f t="shared" si="115"/>
        <v>50</v>
      </c>
      <c r="BJ207" s="181"/>
      <c r="BK207" s="181"/>
      <c r="BM207" s="227">
        <f t="shared" si="104"/>
        <v>0</v>
      </c>
      <c r="BN207" s="228">
        <f t="shared" si="105"/>
        <v>0</v>
      </c>
      <c r="BO207" s="229">
        <f t="shared" si="116"/>
        <v>0</v>
      </c>
      <c r="BR207">
        <f t="shared" si="117"/>
        <v>0</v>
      </c>
      <c r="BS207"/>
      <c r="BT207" s="159"/>
    </row>
    <row r="208" spans="1:72" x14ac:dyDescent="0.2">
      <c r="A208" s="117">
        <v>3556</v>
      </c>
      <c r="B208" s="126" t="s">
        <v>818</v>
      </c>
      <c r="C208" s="126" t="s">
        <v>364</v>
      </c>
      <c r="D208" s="129">
        <v>0</v>
      </c>
      <c r="E208" s="175">
        <v>0</v>
      </c>
      <c r="F208" s="181">
        <f t="shared" si="106"/>
        <v>0</v>
      </c>
      <c r="G208" s="159"/>
      <c r="H208" s="181"/>
      <c r="I208" s="181">
        <f t="shared" si="90"/>
        <v>0</v>
      </c>
      <c r="J208" s="181">
        <f t="shared" si="91"/>
        <v>0</v>
      </c>
      <c r="L208" s="163" t="str">
        <f t="shared" si="95"/>
        <v>ok</v>
      </c>
      <c r="M208" s="137">
        <f t="shared" si="96"/>
        <v>0</v>
      </c>
      <c r="O208" s="129">
        <v>0</v>
      </c>
      <c r="Q208" s="129"/>
      <c r="S208" s="129"/>
      <c r="U208" s="129">
        <f t="shared" si="97"/>
        <v>0</v>
      </c>
      <c r="V208" s="175">
        <v>0</v>
      </c>
      <c r="W208" s="131">
        <f t="shared" si="98"/>
        <v>0</v>
      </c>
      <c r="X208" s="127">
        <f t="shared" si="99"/>
        <v>0</v>
      </c>
      <c r="Y208" s="186" t="s">
        <v>1246</v>
      </c>
      <c r="AC208" s="227">
        <f t="shared" si="107"/>
        <v>0</v>
      </c>
      <c r="AD208" s="228">
        <f t="shared" si="108"/>
        <v>0</v>
      </c>
      <c r="AE208" s="229">
        <f t="shared" si="109"/>
        <v>0</v>
      </c>
      <c r="AG208" s="227">
        <f>SUMIF('Balances 1 WP'!$G$5:$G$295,A208,'Balances 1 WP'!$M$5:$M$295)</f>
        <v>0</v>
      </c>
      <c r="AH208" s="228">
        <f>SUMIF('Balances 1 WP'!$G$5:$G$295,A208,'Balances 1 WP'!$N$5:$N$295)</f>
        <v>0</v>
      </c>
      <c r="AI208" s="229">
        <f t="shared" si="110"/>
        <v>0</v>
      </c>
      <c r="AK208" s="227">
        <f t="shared" si="111"/>
        <v>0</v>
      </c>
      <c r="AL208" s="228">
        <f t="shared" si="112"/>
        <v>0</v>
      </c>
      <c r="AM208" s="229">
        <f t="shared" si="113"/>
        <v>0</v>
      </c>
      <c r="AN208" s="244"/>
      <c r="AO208" s="228"/>
      <c r="AP208" s="228"/>
      <c r="AQ208" s="229">
        <f t="shared" si="94"/>
        <v>0</v>
      </c>
      <c r="AR208" s="244"/>
      <c r="AT208" s="117">
        <v>3556</v>
      </c>
      <c r="AU208" s="117" t="s">
        <v>954</v>
      </c>
      <c r="AW208" s="117" t="str">
        <f t="shared" si="100"/>
        <v>ED3556</v>
      </c>
      <c r="AX208" s="154">
        <v>1268</v>
      </c>
      <c r="AY208" s="151">
        <f t="shared" si="101"/>
        <v>0</v>
      </c>
      <c r="AZ208" s="151">
        <f t="shared" si="92"/>
        <v>0</v>
      </c>
      <c r="BA208">
        <f t="shared" si="93"/>
        <v>50</v>
      </c>
      <c r="BD208" s="117" t="str">
        <f t="shared" si="102"/>
        <v>ED3556</v>
      </c>
      <c r="BE208" s="154">
        <v>1617</v>
      </c>
      <c r="BF208" s="151">
        <f t="shared" si="103"/>
        <v>0</v>
      </c>
      <c r="BG208" s="151">
        <f t="shared" si="114"/>
        <v>0</v>
      </c>
      <c r="BH208">
        <f t="shared" si="115"/>
        <v>50</v>
      </c>
      <c r="BJ208" s="181"/>
      <c r="BK208" s="181"/>
      <c r="BM208" s="227">
        <f t="shared" si="104"/>
        <v>0</v>
      </c>
      <c r="BN208" s="228">
        <f t="shared" si="105"/>
        <v>0</v>
      </c>
      <c r="BO208" s="229">
        <f t="shared" si="116"/>
        <v>0</v>
      </c>
      <c r="BR208">
        <f t="shared" si="117"/>
        <v>0</v>
      </c>
      <c r="BS208"/>
      <c r="BT208" s="159"/>
    </row>
    <row r="209" spans="1:72" x14ac:dyDescent="0.2">
      <c r="A209" s="117">
        <v>3600</v>
      </c>
      <c r="B209" s="126" t="s">
        <v>819</v>
      </c>
      <c r="C209" s="126" t="s">
        <v>202</v>
      </c>
      <c r="D209" s="129">
        <v>0</v>
      </c>
      <c r="E209" s="175">
        <v>0</v>
      </c>
      <c r="F209" s="181">
        <f t="shared" si="106"/>
        <v>0</v>
      </c>
      <c r="G209" s="159"/>
      <c r="H209" s="181"/>
      <c r="I209" s="181">
        <f t="shared" si="90"/>
        <v>0</v>
      </c>
      <c r="J209" s="181">
        <f t="shared" si="91"/>
        <v>0</v>
      </c>
      <c r="L209" s="163" t="str">
        <f t="shared" si="95"/>
        <v>ok</v>
      </c>
      <c r="M209" s="137">
        <f t="shared" si="96"/>
        <v>0</v>
      </c>
      <c r="O209" s="129">
        <v>0</v>
      </c>
      <c r="Q209" s="129"/>
      <c r="S209" s="129"/>
      <c r="U209" s="129">
        <f t="shared" si="97"/>
        <v>0</v>
      </c>
      <c r="V209" s="175">
        <v>0</v>
      </c>
      <c r="W209" s="131">
        <f t="shared" si="98"/>
        <v>0</v>
      </c>
      <c r="X209" s="127">
        <f t="shared" si="99"/>
        <v>0</v>
      </c>
      <c r="Y209" s="186"/>
      <c r="AC209" s="227">
        <f t="shared" si="107"/>
        <v>0</v>
      </c>
      <c r="AD209" s="228">
        <f t="shared" si="108"/>
        <v>0</v>
      </c>
      <c r="AE209" s="229">
        <f t="shared" si="109"/>
        <v>0</v>
      </c>
      <c r="AG209" s="227">
        <f>SUMIF('Balances 1 WP'!$G$5:$G$295,A209,'Balances 1 WP'!$M$5:$M$295)</f>
        <v>0</v>
      </c>
      <c r="AH209" s="228">
        <f>SUMIF('Balances 1 WP'!$G$5:$G$295,A209,'Balances 1 WP'!$N$5:$N$295)</f>
        <v>0</v>
      </c>
      <c r="AI209" s="229">
        <f t="shared" si="110"/>
        <v>0</v>
      </c>
      <c r="AK209" s="227">
        <f t="shared" si="111"/>
        <v>0</v>
      </c>
      <c r="AL209" s="228">
        <f t="shared" si="112"/>
        <v>0</v>
      </c>
      <c r="AM209" s="229">
        <f t="shared" si="113"/>
        <v>0</v>
      </c>
      <c r="AN209" s="244"/>
      <c r="AO209" s="228"/>
      <c r="AP209" s="228"/>
      <c r="AQ209" s="229">
        <f t="shared" si="94"/>
        <v>0</v>
      </c>
      <c r="AR209" s="244"/>
      <c r="AT209" s="117">
        <v>3600</v>
      </c>
      <c r="AU209" s="117" t="s">
        <v>1052</v>
      </c>
      <c r="AW209" s="117" t="str">
        <f t="shared" si="100"/>
        <v>ED3600</v>
      </c>
      <c r="AX209" s="154">
        <v>1268</v>
      </c>
      <c r="AY209" s="151">
        <f t="shared" si="101"/>
        <v>0</v>
      </c>
      <c r="AZ209" s="151">
        <f t="shared" si="92"/>
        <v>0</v>
      </c>
      <c r="BA209">
        <f t="shared" si="93"/>
        <v>50</v>
      </c>
      <c r="BD209" s="117" t="str">
        <f t="shared" si="102"/>
        <v>ED3600</v>
      </c>
      <c r="BE209" s="154">
        <v>1617</v>
      </c>
      <c r="BF209" s="151">
        <f t="shared" si="103"/>
        <v>0</v>
      </c>
      <c r="BG209" s="151">
        <f t="shared" si="114"/>
        <v>0</v>
      </c>
      <c r="BH209">
        <f t="shared" si="115"/>
        <v>50</v>
      </c>
      <c r="BJ209" s="181"/>
      <c r="BK209" s="181"/>
      <c r="BM209" s="227">
        <f t="shared" si="104"/>
        <v>0</v>
      </c>
      <c r="BN209" s="228">
        <f t="shared" si="105"/>
        <v>0</v>
      </c>
      <c r="BO209" s="229">
        <f t="shared" si="116"/>
        <v>0</v>
      </c>
      <c r="BR209">
        <f t="shared" si="117"/>
        <v>0</v>
      </c>
      <c r="BS209"/>
      <c r="BT209" s="159"/>
    </row>
    <row r="210" spans="1:72" x14ac:dyDescent="0.2">
      <c r="A210" s="117">
        <v>3605</v>
      </c>
      <c r="B210" s="126" t="s">
        <v>530</v>
      </c>
      <c r="C210" s="126" t="s">
        <v>203</v>
      </c>
      <c r="D210" s="129">
        <v>0</v>
      </c>
      <c r="E210" s="175">
        <v>0</v>
      </c>
      <c r="F210" s="181">
        <f t="shared" si="106"/>
        <v>0</v>
      </c>
      <c r="G210" s="159"/>
      <c r="H210" s="181"/>
      <c r="I210" s="181">
        <f t="shared" si="90"/>
        <v>0</v>
      </c>
      <c r="J210" s="181">
        <f t="shared" si="91"/>
        <v>0</v>
      </c>
      <c r="L210" s="163" t="str">
        <f t="shared" si="95"/>
        <v>ok</v>
      </c>
      <c r="M210" s="137">
        <f t="shared" si="96"/>
        <v>0</v>
      </c>
      <c r="O210" s="129">
        <v>0</v>
      </c>
      <c r="Q210" s="129"/>
      <c r="S210" s="129"/>
      <c r="U210" s="129">
        <f t="shared" si="97"/>
        <v>0</v>
      </c>
      <c r="V210" s="175">
        <v>0</v>
      </c>
      <c r="W210" s="131">
        <f t="shared" si="98"/>
        <v>0</v>
      </c>
      <c r="X210" s="127">
        <f t="shared" si="99"/>
        <v>0</v>
      </c>
      <c r="Y210" s="186" t="s">
        <v>1257</v>
      </c>
      <c r="AC210" s="227">
        <f t="shared" si="107"/>
        <v>0</v>
      </c>
      <c r="AD210" s="228">
        <f t="shared" si="108"/>
        <v>0</v>
      </c>
      <c r="AE210" s="229">
        <f t="shared" si="109"/>
        <v>0</v>
      </c>
      <c r="AG210" s="227">
        <f>SUMIF('Balances 1 WP'!$G$5:$G$295,A210,'Balances 1 WP'!$M$5:$M$295)</f>
        <v>0</v>
      </c>
      <c r="AH210" s="228">
        <f>SUMIF('Balances 1 WP'!$G$5:$G$295,A210,'Balances 1 WP'!$N$5:$N$295)</f>
        <v>0</v>
      </c>
      <c r="AI210" s="229">
        <f t="shared" si="110"/>
        <v>0</v>
      </c>
      <c r="AK210" s="227">
        <f t="shared" si="111"/>
        <v>0</v>
      </c>
      <c r="AL210" s="228">
        <f t="shared" si="112"/>
        <v>0</v>
      </c>
      <c r="AM210" s="229">
        <f t="shared" si="113"/>
        <v>0</v>
      </c>
      <c r="AN210" s="244"/>
      <c r="AO210" s="228"/>
      <c r="AP210" s="228"/>
      <c r="AQ210" s="229">
        <f t="shared" si="94"/>
        <v>0</v>
      </c>
      <c r="AR210" s="244"/>
      <c r="AT210" s="117">
        <v>3605</v>
      </c>
      <c r="AU210" s="117" t="s">
        <v>1159</v>
      </c>
      <c r="AW210" s="117" t="str">
        <f t="shared" si="100"/>
        <v>ED3605</v>
      </c>
      <c r="AX210" s="154">
        <v>1268</v>
      </c>
      <c r="AY210" s="151">
        <f t="shared" si="101"/>
        <v>0</v>
      </c>
      <c r="AZ210" s="151">
        <f t="shared" si="92"/>
        <v>0</v>
      </c>
      <c r="BA210">
        <f t="shared" si="93"/>
        <v>50</v>
      </c>
      <c r="BD210" s="117" t="str">
        <f t="shared" si="102"/>
        <v>ED3605</v>
      </c>
      <c r="BE210" s="154">
        <v>1617</v>
      </c>
      <c r="BF210" s="151">
        <f t="shared" si="103"/>
        <v>0</v>
      </c>
      <c r="BG210" s="151">
        <f t="shared" si="114"/>
        <v>0</v>
      </c>
      <c r="BH210">
        <f t="shared" si="115"/>
        <v>50</v>
      </c>
      <c r="BJ210" s="181"/>
      <c r="BK210" s="181"/>
      <c r="BM210" s="227">
        <f t="shared" si="104"/>
        <v>0</v>
      </c>
      <c r="BN210" s="228">
        <f t="shared" si="105"/>
        <v>0</v>
      </c>
      <c r="BO210" s="229">
        <f t="shared" si="116"/>
        <v>0</v>
      </c>
      <c r="BR210">
        <f t="shared" si="117"/>
        <v>0</v>
      </c>
      <c r="BS210"/>
      <c r="BT210" s="159"/>
    </row>
    <row r="211" spans="1:72" ht="15" customHeight="1" x14ac:dyDescent="0.2">
      <c r="A211" s="117">
        <v>3651</v>
      </c>
      <c r="B211" s="126" t="s">
        <v>820</v>
      </c>
      <c r="C211" s="126" t="s">
        <v>204</v>
      </c>
      <c r="D211" s="129">
        <v>0</v>
      </c>
      <c r="E211" s="175">
        <v>0</v>
      </c>
      <c r="F211" s="181">
        <f t="shared" si="106"/>
        <v>0</v>
      </c>
      <c r="G211" s="159"/>
      <c r="H211" s="181"/>
      <c r="I211" s="181">
        <f t="shared" si="90"/>
        <v>0</v>
      </c>
      <c r="J211" s="181">
        <f t="shared" si="91"/>
        <v>0</v>
      </c>
      <c r="L211" s="163" t="str">
        <f t="shared" si="95"/>
        <v>ok</v>
      </c>
      <c r="M211" s="137">
        <f t="shared" si="96"/>
        <v>0</v>
      </c>
      <c r="O211" s="129">
        <v>0</v>
      </c>
      <c r="Q211" s="129"/>
      <c r="S211" s="129"/>
      <c r="U211" s="129">
        <f t="shared" si="97"/>
        <v>0</v>
      </c>
      <c r="V211" s="175">
        <v>0</v>
      </c>
      <c r="W211" s="131">
        <f t="shared" si="98"/>
        <v>0</v>
      </c>
      <c r="X211" s="127">
        <f t="shared" si="99"/>
        <v>0</v>
      </c>
      <c r="Y211" s="186" t="s">
        <v>1245</v>
      </c>
      <c r="AC211" s="227">
        <f t="shared" si="107"/>
        <v>0</v>
      </c>
      <c r="AD211" s="228">
        <f t="shared" si="108"/>
        <v>0</v>
      </c>
      <c r="AE211" s="229">
        <f t="shared" si="109"/>
        <v>0</v>
      </c>
      <c r="AG211" s="227">
        <f>SUMIF('Balances 1 WP'!$G$5:$G$295,A211,'Balances 1 WP'!$M$5:$M$295)</f>
        <v>0</v>
      </c>
      <c r="AH211" s="228">
        <f>SUMIF('Balances 1 WP'!$G$5:$G$295,A211,'Balances 1 WP'!$N$5:$N$295)</f>
        <v>0</v>
      </c>
      <c r="AI211" s="229">
        <f t="shared" si="110"/>
        <v>0</v>
      </c>
      <c r="AK211" s="227">
        <f t="shared" si="111"/>
        <v>0</v>
      </c>
      <c r="AL211" s="228">
        <f t="shared" si="112"/>
        <v>0</v>
      </c>
      <c r="AM211" s="229">
        <f t="shared" si="113"/>
        <v>0</v>
      </c>
      <c r="AN211" s="244"/>
      <c r="AO211" s="228"/>
      <c r="AP211" s="228"/>
      <c r="AQ211" s="229">
        <f t="shared" si="94"/>
        <v>0</v>
      </c>
      <c r="AR211" s="244"/>
      <c r="AT211" s="117">
        <v>3651</v>
      </c>
      <c r="AU211" s="117" t="s">
        <v>1053</v>
      </c>
      <c r="AW211" s="117" t="str">
        <f t="shared" si="100"/>
        <v>ED3651</v>
      </c>
      <c r="AX211" s="154">
        <v>1268</v>
      </c>
      <c r="AY211" s="151">
        <f t="shared" si="101"/>
        <v>0</v>
      </c>
      <c r="AZ211" s="151">
        <f t="shared" si="92"/>
        <v>0</v>
      </c>
      <c r="BA211">
        <f t="shared" si="93"/>
        <v>50</v>
      </c>
      <c r="BD211" s="117" t="str">
        <f t="shared" si="102"/>
        <v>ED3651</v>
      </c>
      <c r="BE211" s="154">
        <v>1617</v>
      </c>
      <c r="BF211" s="151">
        <f t="shared" si="103"/>
        <v>0</v>
      </c>
      <c r="BG211" s="151">
        <f t="shared" si="114"/>
        <v>0</v>
      </c>
      <c r="BH211">
        <f t="shared" si="115"/>
        <v>50</v>
      </c>
      <c r="BJ211" s="181"/>
      <c r="BK211" s="181"/>
      <c r="BM211" s="227">
        <f t="shared" si="104"/>
        <v>0</v>
      </c>
      <c r="BN211" s="228">
        <f t="shared" si="105"/>
        <v>0</v>
      </c>
      <c r="BO211" s="229">
        <f t="shared" si="116"/>
        <v>0</v>
      </c>
      <c r="BR211">
        <f t="shared" si="117"/>
        <v>0</v>
      </c>
      <c r="BS211"/>
      <c r="BT211" s="159"/>
    </row>
    <row r="212" spans="1:72" x14ac:dyDescent="0.2">
      <c r="A212" s="117">
        <v>3655</v>
      </c>
      <c r="B212" s="126" t="s">
        <v>821</v>
      </c>
      <c r="C212" s="126" t="s">
        <v>205</v>
      </c>
      <c r="D212" s="129">
        <v>0</v>
      </c>
      <c r="E212" s="175">
        <v>0</v>
      </c>
      <c r="F212" s="181">
        <f t="shared" si="106"/>
        <v>0</v>
      </c>
      <c r="G212" s="159"/>
      <c r="H212" s="181"/>
      <c r="I212" s="181">
        <f t="shared" si="90"/>
        <v>0</v>
      </c>
      <c r="J212" s="181">
        <f t="shared" si="91"/>
        <v>0</v>
      </c>
      <c r="L212" s="163" t="str">
        <f t="shared" si="95"/>
        <v>ok</v>
      </c>
      <c r="M212" s="137">
        <f t="shared" si="96"/>
        <v>0</v>
      </c>
      <c r="O212" s="129">
        <v>0</v>
      </c>
      <c r="Q212" s="129"/>
      <c r="S212" s="129"/>
      <c r="U212" s="129">
        <f t="shared" si="97"/>
        <v>0</v>
      </c>
      <c r="V212" s="175">
        <v>0</v>
      </c>
      <c r="W212" s="131">
        <f t="shared" si="98"/>
        <v>0</v>
      </c>
      <c r="X212" s="127">
        <f t="shared" si="99"/>
        <v>0</v>
      </c>
      <c r="Y212" s="186" t="s">
        <v>1258</v>
      </c>
      <c r="AC212" s="227">
        <f t="shared" si="107"/>
        <v>0</v>
      </c>
      <c r="AD212" s="228">
        <f t="shared" si="108"/>
        <v>0</v>
      </c>
      <c r="AE212" s="229">
        <f t="shared" si="109"/>
        <v>0</v>
      </c>
      <c r="AG212" s="227">
        <f>SUMIF('Balances 1 WP'!$G$5:$G$295,A212,'Balances 1 WP'!$M$5:$M$295)</f>
        <v>0</v>
      </c>
      <c r="AH212" s="228">
        <f>SUMIF('Balances 1 WP'!$G$5:$G$295,A212,'Balances 1 WP'!$N$5:$N$295)</f>
        <v>0</v>
      </c>
      <c r="AI212" s="229">
        <f t="shared" si="110"/>
        <v>0</v>
      </c>
      <c r="AK212" s="227">
        <f t="shared" si="111"/>
        <v>0</v>
      </c>
      <c r="AL212" s="228">
        <f t="shared" si="112"/>
        <v>0</v>
      </c>
      <c r="AM212" s="229">
        <f t="shared" si="113"/>
        <v>0</v>
      </c>
      <c r="AN212" s="244"/>
      <c r="AO212" s="228"/>
      <c r="AP212" s="228"/>
      <c r="AQ212" s="229">
        <f t="shared" si="94"/>
        <v>0</v>
      </c>
      <c r="AR212" s="244"/>
      <c r="AT212" s="117">
        <v>3655</v>
      </c>
      <c r="AU212" s="117" t="s">
        <v>1160</v>
      </c>
      <c r="AW212" s="117" t="str">
        <f t="shared" si="100"/>
        <v>ED3655</v>
      </c>
      <c r="AX212" s="154">
        <v>1268</v>
      </c>
      <c r="AY212" s="151">
        <f t="shared" si="101"/>
        <v>0</v>
      </c>
      <c r="AZ212" s="151">
        <f t="shared" si="92"/>
        <v>0</v>
      </c>
      <c r="BA212">
        <f t="shared" si="93"/>
        <v>50</v>
      </c>
      <c r="BD212" s="117" t="str">
        <f t="shared" si="102"/>
        <v>ED3655</v>
      </c>
      <c r="BE212" s="154">
        <v>1617</v>
      </c>
      <c r="BF212" s="151">
        <f t="shared" si="103"/>
        <v>0</v>
      </c>
      <c r="BG212" s="151">
        <f t="shared" si="114"/>
        <v>0</v>
      </c>
      <c r="BH212">
        <f t="shared" si="115"/>
        <v>50</v>
      </c>
      <c r="BJ212" s="181"/>
      <c r="BK212" s="181"/>
      <c r="BM212" s="227">
        <f t="shared" si="104"/>
        <v>0</v>
      </c>
      <c r="BN212" s="228">
        <f t="shared" si="105"/>
        <v>0</v>
      </c>
      <c r="BO212" s="229">
        <f t="shared" si="116"/>
        <v>0</v>
      </c>
      <c r="BR212">
        <f t="shared" si="117"/>
        <v>0</v>
      </c>
      <c r="BS212"/>
      <c r="BT212" s="159"/>
    </row>
    <row r="213" spans="1:72" ht="15" customHeight="1" x14ac:dyDescent="0.2">
      <c r="A213" s="117">
        <v>3657</v>
      </c>
      <c r="B213" s="126" t="s">
        <v>822</v>
      </c>
      <c r="C213" s="126" t="s">
        <v>206</v>
      </c>
      <c r="D213" s="129">
        <v>0</v>
      </c>
      <c r="E213" s="175">
        <v>0</v>
      </c>
      <c r="F213" s="181">
        <f t="shared" si="106"/>
        <v>0</v>
      </c>
      <c r="G213" s="159"/>
      <c r="H213" s="181"/>
      <c r="I213" s="181">
        <f t="shared" ref="I213:I276" si="118">SUM(D213+H213)</f>
        <v>0</v>
      </c>
      <c r="J213" s="181">
        <f t="shared" ref="J213:J276" si="119">SUM(E213)</f>
        <v>0</v>
      </c>
      <c r="L213" s="163" t="str">
        <f t="shared" si="95"/>
        <v>ok</v>
      </c>
      <c r="M213" s="137">
        <f t="shared" si="96"/>
        <v>0</v>
      </c>
      <c r="O213" s="129">
        <v>0</v>
      </c>
      <c r="Q213" s="129"/>
      <c r="S213" s="129"/>
      <c r="U213" s="129">
        <f t="shared" si="97"/>
        <v>0</v>
      </c>
      <c r="V213" s="175">
        <v>0</v>
      </c>
      <c r="W213" s="131">
        <f t="shared" si="98"/>
        <v>0</v>
      </c>
      <c r="X213" s="127">
        <f t="shared" si="99"/>
        <v>0</v>
      </c>
      <c r="Y213" s="186" t="s">
        <v>1284</v>
      </c>
      <c r="AC213" s="227">
        <f t="shared" si="107"/>
        <v>0</v>
      </c>
      <c r="AD213" s="228">
        <f t="shared" si="108"/>
        <v>0</v>
      </c>
      <c r="AE213" s="229">
        <f t="shared" si="109"/>
        <v>0</v>
      </c>
      <c r="AG213" s="227">
        <f>SUMIF('Balances 1 WP'!$G$5:$G$295,A213,'Balances 1 WP'!$M$5:$M$295)</f>
        <v>0</v>
      </c>
      <c r="AH213" s="228">
        <f>SUMIF('Balances 1 WP'!$G$5:$G$295,A213,'Balances 1 WP'!$N$5:$N$295)</f>
        <v>0</v>
      </c>
      <c r="AI213" s="229">
        <f t="shared" si="110"/>
        <v>0</v>
      </c>
      <c r="AK213" s="227">
        <f t="shared" si="111"/>
        <v>0</v>
      </c>
      <c r="AL213" s="228">
        <f t="shared" si="112"/>
        <v>0</v>
      </c>
      <c r="AM213" s="229">
        <f t="shared" si="113"/>
        <v>0</v>
      </c>
      <c r="AN213" s="244"/>
      <c r="AO213" s="228"/>
      <c r="AP213" s="228"/>
      <c r="AQ213" s="229">
        <f t="shared" si="94"/>
        <v>0</v>
      </c>
      <c r="AR213" s="244"/>
      <c r="AT213" s="117">
        <v>3657</v>
      </c>
      <c r="AU213" s="117" t="s">
        <v>1054</v>
      </c>
      <c r="AW213" s="117" t="str">
        <f t="shared" si="100"/>
        <v>ED3657</v>
      </c>
      <c r="AX213" s="154">
        <v>1268</v>
      </c>
      <c r="AY213" s="151">
        <f t="shared" si="101"/>
        <v>0</v>
      </c>
      <c r="AZ213" s="151">
        <f t="shared" si="92"/>
        <v>0</v>
      </c>
      <c r="BA213">
        <f t="shared" si="93"/>
        <v>50</v>
      </c>
      <c r="BD213" s="117" t="str">
        <f t="shared" si="102"/>
        <v>ED3657</v>
      </c>
      <c r="BE213" s="154">
        <v>1617</v>
      </c>
      <c r="BF213" s="151">
        <f t="shared" si="103"/>
        <v>0</v>
      </c>
      <c r="BG213" s="151">
        <f t="shared" si="114"/>
        <v>0</v>
      </c>
      <c r="BH213">
        <f t="shared" si="115"/>
        <v>50</v>
      </c>
      <c r="BJ213" s="181"/>
      <c r="BK213" s="181"/>
      <c r="BM213" s="227">
        <f t="shared" si="104"/>
        <v>0</v>
      </c>
      <c r="BN213" s="228">
        <f t="shared" si="105"/>
        <v>0</v>
      </c>
      <c r="BO213" s="229">
        <f t="shared" si="116"/>
        <v>0</v>
      </c>
      <c r="BR213">
        <f t="shared" si="117"/>
        <v>0</v>
      </c>
      <c r="BS213"/>
      <c r="BT213" s="159"/>
    </row>
    <row r="214" spans="1:72" x14ac:dyDescent="0.2">
      <c r="A214" s="117">
        <v>3752</v>
      </c>
      <c r="B214" s="126" t="s">
        <v>823</v>
      </c>
      <c r="C214" s="126" t="s">
        <v>207</v>
      </c>
      <c r="D214" s="129">
        <v>0</v>
      </c>
      <c r="E214" s="175">
        <v>0</v>
      </c>
      <c r="F214" s="181">
        <f t="shared" si="106"/>
        <v>0</v>
      </c>
      <c r="G214" s="159"/>
      <c r="H214" s="181"/>
      <c r="I214" s="181">
        <f t="shared" si="118"/>
        <v>0</v>
      </c>
      <c r="J214" s="181">
        <f t="shared" si="119"/>
        <v>0</v>
      </c>
      <c r="L214" s="163" t="str">
        <f t="shared" si="95"/>
        <v>ok</v>
      </c>
      <c r="M214" s="137">
        <f t="shared" si="96"/>
        <v>0</v>
      </c>
      <c r="O214" s="129">
        <v>0</v>
      </c>
      <c r="Q214" s="129"/>
      <c r="S214" s="129"/>
      <c r="U214" s="129">
        <f t="shared" si="97"/>
        <v>0</v>
      </c>
      <c r="V214" s="175">
        <v>0</v>
      </c>
      <c r="W214" s="131">
        <f t="shared" si="98"/>
        <v>0</v>
      </c>
      <c r="X214" s="127">
        <f t="shared" si="99"/>
        <v>0</v>
      </c>
      <c r="Y214" s="186"/>
      <c r="AC214" s="227">
        <f t="shared" si="107"/>
        <v>0</v>
      </c>
      <c r="AD214" s="228">
        <f t="shared" si="108"/>
        <v>0</v>
      </c>
      <c r="AE214" s="229">
        <f t="shared" si="109"/>
        <v>0</v>
      </c>
      <c r="AG214" s="227">
        <f>SUMIF('Balances 1 WP'!$G$5:$G$295,A214,'Balances 1 WP'!$M$5:$M$295)</f>
        <v>0</v>
      </c>
      <c r="AH214" s="228">
        <f>SUMIF('Balances 1 WP'!$G$5:$G$295,A214,'Balances 1 WP'!$N$5:$N$295)</f>
        <v>0</v>
      </c>
      <c r="AI214" s="229">
        <f t="shared" si="110"/>
        <v>0</v>
      </c>
      <c r="AK214" s="227">
        <f t="shared" si="111"/>
        <v>0</v>
      </c>
      <c r="AL214" s="228">
        <f t="shared" si="112"/>
        <v>0</v>
      </c>
      <c r="AM214" s="229">
        <f t="shared" si="113"/>
        <v>0</v>
      </c>
      <c r="AN214" s="244"/>
      <c r="AO214" s="228"/>
      <c r="AP214" s="228"/>
      <c r="AQ214" s="229">
        <f t="shared" si="94"/>
        <v>0</v>
      </c>
      <c r="AR214" s="244"/>
      <c r="AT214" s="117">
        <v>3752</v>
      </c>
      <c r="AU214" s="117" t="s">
        <v>955</v>
      </c>
      <c r="AW214" s="117" t="str">
        <f t="shared" si="100"/>
        <v>ED3752</v>
      </c>
      <c r="AX214" s="154">
        <v>1268</v>
      </c>
      <c r="AY214" s="151">
        <f t="shared" si="101"/>
        <v>0</v>
      </c>
      <c r="AZ214" s="151">
        <f t="shared" si="92"/>
        <v>0</v>
      </c>
      <c r="BA214">
        <f t="shared" si="93"/>
        <v>50</v>
      </c>
      <c r="BD214" s="117" t="str">
        <f t="shared" si="102"/>
        <v>ED3752</v>
      </c>
      <c r="BE214" s="154">
        <v>1617</v>
      </c>
      <c r="BF214" s="151">
        <f t="shared" si="103"/>
        <v>0</v>
      </c>
      <c r="BG214" s="151">
        <f t="shared" si="114"/>
        <v>0</v>
      </c>
      <c r="BH214">
        <f t="shared" si="115"/>
        <v>50</v>
      </c>
      <c r="BJ214" s="181"/>
      <c r="BK214" s="181"/>
      <c r="BM214" s="227">
        <f t="shared" si="104"/>
        <v>0</v>
      </c>
      <c r="BN214" s="228">
        <f t="shared" si="105"/>
        <v>0</v>
      </c>
      <c r="BO214" s="229">
        <f t="shared" si="116"/>
        <v>0</v>
      </c>
      <c r="BR214">
        <f t="shared" si="117"/>
        <v>0</v>
      </c>
      <c r="BS214"/>
      <c r="BT214" s="159"/>
    </row>
    <row r="215" spans="1:72" x14ac:dyDescent="0.2">
      <c r="A215" s="117">
        <v>3755</v>
      </c>
      <c r="B215" s="126" t="s">
        <v>824</v>
      </c>
      <c r="C215" s="126" t="s">
        <v>208</v>
      </c>
      <c r="D215" s="129">
        <v>0</v>
      </c>
      <c r="E215" s="175">
        <v>0</v>
      </c>
      <c r="F215" s="181">
        <f t="shared" si="106"/>
        <v>0</v>
      </c>
      <c r="G215" s="159"/>
      <c r="H215" s="181"/>
      <c r="I215" s="181">
        <f t="shared" si="118"/>
        <v>0</v>
      </c>
      <c r="J215" s="181">
        <f t="shared" si="119"/>
        <v>0</v>
      </c>
      <c r="L215" s="163" t="str">
        <f t="shared" si="95"/>
        <v>ok</v>
      </c>
      <c r="M215" s="137">
        <f t="shared" si="96"/>
        <v>0</v>
      </c>
      <c r="O215" s="129">
        <v>0</v>
      </c>
      <c r="Q215" s="129"/>
      <c r="S215" s="129"/>
      <c r="U215" s="129">
        <f t="shared" si="97"/>
        <v>0</v>
      </c>
      <c r="V215" s="175">
        <v>0</v>
      </c>
      <c r="W215" s="131">
        <f t="shared" si="98"/>
        <v>0</v>
      </c>
      <c r="X215" s="127">
        <f t="shared" si="99"/>
        <v>0</v>
      </c>
      <c r="Y215" s="186"/>
      <c r="AC215" s="227">
        <f t="shared" si="107"/>
        <v>0</v>
      </c>
      <c r="AD215" s="228">
        <f t="shared" si="108"/>
        <v>0</v>
      </c>
      <c r="AE215" s="229">
        <f t="shared" si="109"/>
        <v>0</v>
      </c>
      <c r="AG215" s="227">
        <f>SUMIF('Balances 1 WP'!$G$5:$G$295,A215,'Balances 1 WP'!$M$5:$M$295)</f>
        <v>0</v>
      </c>
      <c r="AH215" s="228">
        <f>SUMIF('Balances 1 WP'!$G$5:$G$295,A215,'Balances 1 WP'!$N$5:$N$295)</f>
        <v>0</v>
      </c>
      <c r="AI215" s="229">
        <f t="shared" si="110"/>
        <v>0</v>
      </c>
      <c r="AK215" s="227">
        <f t="shared" si="111"/>
        <v>0</v>
      </c>
      <c r="AL215" s="228">
        <f t="shared" si="112"/>
        <v>0</v>
      </c>
      <c r="AM215" s="229">
        <f t="shared" si="113"/>
        <v>0</v>
      </c>
      <c r="AN215" s="244"/>
      <c r="AO215" s="228"/>
      <c r="AP215" s="228"/>
      <c r="AQ215" s="229">
        <f t="shared" si="94"/>
        <v>0</v>
      </c>
      <c r="AR215" s="244"/>
      <c r="AT215" s="117">
        <v>3755</v>
      </c>
      <c r="AU215" s="117" t="s">
        <v>1055</v>
      </c>
      <c r="AW215" s="117" t="str">
        <f t="shared" si="100"/>
        <v>ED3755</v>
      </c>
      <c r="AX215" s="154">
        <v>1268</v>
      </c>
      <c r="AY215" s="151">
        <f t="shared" si="101"/>
        <v>0</v>
      </c>
      <c r="AZ215" s="151">
        <f t="shared" si="92"/>
        <v>0</v>
      </c>
      <c r="BA215">
        <f t="shared" si="93"/>
        <v>50</v>
      </c>
      <c r="BD215" s="117" t="str">
        <f t="shared" si="102"/>
        <v>ED3755</v>
      </c>
      <c r="BE215" s="154">
        <v>1617</v>
      </c>
      <c r="BF215" s="151">
        <f t="shared" si="103"/>
        <v>0</v>
      </c>
      <c r="BG215" s="151">
        <f t="shared" si="114"/>
        <v>0</v>
      </c>
      <c r="BH215">
        <f t="shared" si="115"/>
        <v>50</v>
      </c>
      <c r="BJ215" s="181"/>
      <c r="BK215" s="181"/>
      <c r="BM215" s="227">
        <f t="shared" si="104"/>
        <v>0</v>
      </c>
      <c r="BN215" s="228">
        <f t="shared" si="105"/>
        <v>0</v>
      </c>
      <c r="BO215" s="229">
        <f t="shared" si="116"/>
        <v>0</v>
      </c>
      <c r="BR215">
        <f t="shared" si="117"/>
        <v>0</v>
      </c>
      <c r="BS215"/>
      <c r="BT215" s="159"/>
    </row>
    <row r="216" spans="1:72" x14ac:dyDescent="0.2">
      <c r="A216" s="117">
        <v>3760</v>
      </c>
      <c r="B216" s="126" t="s">
        <v>825</v>
      </c>
      <c r="C216" s="126" t="s">
        <v>209</v>
      </c>
      <c r="D216" s="129">
        <v>0</v>
      </c>
      <c r="E216" s="175">
        <v>0</v>
      </c>
      <c r="F216" s="181">
        <f t="shared" si="106"/>
        <v>0</v>
      </c>
      <c r="G216" s="159"/>
      <c r="H216" s="181"/>
      <c r="I216" s="181">
        <f t="shared" si="118"/>
        <v>0</v>
      </c>
      <c r="J216" s="181">
        <f t="shared" si="119"/>
        <v>0</v>
      </c>
      <c r="L216" s="163" t="str">
        <f t="shared" si="95"/>
        <v>ok</v>
      </c>
      <c r="M216" s="137">
        <f t="shared" si="96"/>
        <v>0</v>
      </c>
      <c r="O216" s="129">
        <v>0</v>
      </c>
      <c r="Q216" s="129"/>
      <c r="S216" s="129"/>
      <c r="U216" s="129">
        <f t="shared" si="97"/>
        <v>0</v>
      </c>
      <c r="V216" s="175">
        <v>0</v>
      </c>
      <c r="W216" s="131">
        <f t="shared" si="98"/>
        <v>0</v>
      </c>
      <c r="X216" s="127">
        <f t="shared" si="99"/>
        <v>0</v>
      </c>
      <c r="Y216" s="186"/>
      <c r="AC216" s="227">
        <f t="shared" si="107"/>
        <v>0</v>
      </c>
      <c r="AD216" s="228">
        <f t="shared" si="108"/>
        <v>0</v>
      </c>
      <c r="AE216" s="229">
        <f t="shared" si="109"/>
        <v>0</v>
      </c>
      <c r="AG216" s="227">
        <f>SUMIF('Balances 1 WP'!$G$5:$G$295,A216,'Balances 1 WP'!$M$5:$M$295)</f>
        <v>0</v>
      </c>
      <c r="AH216" s="228">
        <f>SUMIF('Balances 1 WP'!$G$5:$G$295,A216,'Balances 1 WP'!$N$5:$N$295)</f>
        <v>0</v>
      </c>
      <c r="AI216" s="229">
        <f t="shared" si="110"/>
        <v>0</v>
      </c>
      <c r="AK216" s="227">
        <f t="shared" si="111"/>
        <v>0</v>
      </c>
      <c r="AL216" s="228">
        <f t="shared" si="112"/>
        <v>0</v>
      </c>
      <c r="AM216" s="229">
        <f t="shared" si="113"/>
        <v>0</v>
      </c>
      <c r="AN216" s="244"/>
      <c r="AO216" s="228"/>
      <c r="AP216" s="228"/>
      <c r="AQ216" s="229">
        <f t="shared" si="94"/>
        <v>0</v>
      </c>
      <c r="AR216" s="244"/>
      <c r="AT216" s="117">
        <v>3760</v>
      </c>
      <c r="AU216" s="117" t="s">
        <v>1056</v>
      </c>
      <c r="AW216" s="117" t="str">
        <f t="shared" si="100"/>
        <v>ED3760</v>
      </c>
      <c r="AX216" s="154">
        <v>1268</v>
      </c>
      <c r="AY216" s="151">
        <f t="shared" si="101"/>
        <v>0</v>
      </c>
      <c r="AZ216" s="151">
        <f t="shared" si="92"/>
        <v>0</v>
      </c>
      <c r="BA216">
        <f t="shared" si="93"/>
        <v>50</v>
      </c>
      <c r="BD216" s="117" t="str">
        <f t="shared" si="102"/>
        <v>ED3760</v>
      </c>
      <c r="BE216" s="154">
        <v>1617</v>
      </c>
      <c r="BF216" s="151">
        <f t="shared" si="103"/>
        <v>0</v>
      </c>
      <c r="BG216" s="151">
        <f t="shared" si="114"/>
        <v>0</v>
      </c>
      <c r="BH216">
        <f t="shared" si="115"/>
        <v>50</v>
      </c>
      <c r="BJ216" s="181"/>
      <c r="BK216" s="181"/>
      <c r="BM216" s="227">
        <f t="shared" si="104"/>
        <v>0</v>
      </c>
      <c r="BN216" s="228">
        <f t="shared" si="105"/>
        <v>0</v>
      </c>
      <c r="BO216" s="229">
        <f t="shared" si="116"/>
        <v>0</v>
      </c>
      <c r="BR216">
        <f t="shared" si="117"/>
        <v>0</v>
      </c>
      <c r="BS216"/>
      <c r="BT216" s="159"/>
    </row>
    <row r="217" spans="1:72" x14ac:dyDescent="0.2">
      <c r="A217" s="117">
        <v>3801</v>
      </c>
      <c r="B217" s="126" t="s">
        <v>826</v>
      </c>
      <c r="C217" s="126" t="s">
        <v>210</v>
      </c>
      <c r="D217" s="129">
        <v>0</v>
      </c>
      <c r="E217" s="175">
        <v>0</v>
      </c>
      <c r="F217" s="181">
        <f t="shared" si="106"/>
        <v>0</v>
      </c>
      <c r="G217" s="159"/>
      <c r="H217" s="181"/>
      <c r="I217" s="181">
        <f t="shared" si="118"/>
        <v>0</v>
      </c>
      <c r="J217" s="181">
        <f t="shared" si="119"/>
        <v>0</v>
      </c>
      <c r="L217" s="163" t="str">
        <f t="shared" si="95"/>
        <v>ok</v>
      </c>
      <c r="M217" s="137">
        <f t="shared" si="96"/>
        <v>0</v>
      </c>
      <c r="O217" s="129">
        <v>0</v>
      </c>
      <c r="Q217" s="129"/>
      <c r="S217" s="129"/>
      <c r="U217" s="129">
        <f t="shared" si="97"/>
        <v>0</v>
      </c>
      <c r="V217" s="175">
        <v>0</v>
      </c>
      <c r="W217" s="131">
        <f t="shared" si="98"/>
        <v>0</v>
      </c>
      <c r="X217" s="127">
        <f t="shared" si="99"/>
        <v>0</v>
      </c>
      <c r="Y217" s="186"/>
      <c r="AC217" s="227">
        <f t="shared" si="107"/>
        <v>0</v>
      </c>
      <c r="AD217" s="228">
        <f t="shared" si="108"/>
        <v>0</v>
      </c>
      <c r="AE217" s="229">
        <f t="shared" si="109"/>
        <v>0</v>
      </c>
      <c r="AG217" s="227">
        <f>SUMIF('Balances 1 WP'!$G$5:$G$295,A217,'Balances 1 WP'!$M$5:$M$295)</f>
        <v>0</v>
      </c>
      <c r="AH217" s="228">
        <f>SUMIF('Balances 1 WP'!$G$5:$G$295,A217,'Balances 1 WP'!$N$5:$N$295)</f>
        <v>0</v>
      </c>
      <c r="AI217" s="229">
        <f t="shared" si="110"/>
        <v>0</v>
      </c>
      <c r="AK217" s="227">
        <f t="shared" si="111"/>
        <v>0</v>
      </c>
      <c r="AL217" s="228">
        <f t="shared" si="112"/>
        <v>0</v>
      </c>
      <c r="AM217" s="229">
        <f t="shared" si="113"/>
        <v>0</v>
      </c>
      <c r="AN217" s="244"/>
      <c r="AO217" s="228"/>
      <c r="AP217" s="228"/>
      <c r="AQ217" s="229">
        <f t="shared" si="94"/>
        <v>0</v>
      </c>
      <c r="AR217" s="244"/>
      <c r="AT217" s="117">
        <v>3801</v>
      </c>
      <c r="AU217" s="117" t="s">
        <v>1057</v>
      </c>
      <c r="AW217" s="117" t="str">
        <f t="shared" si="100"/>
        <v>ED3801</v>
      </c>
      <c r="AX217" s="154">
        <v>1268</v>
      </c>
      <c r="AY217" s="151">
        <f t="shared" si="101"/>
        <v>0</v>
      </c>
      <c r="AZ217" s="151">
        <f t="shared" si="92"/>
        <v>0</v>
      </c>
      <c r="BA217">
        <f t="shared" si="93"/>
        <v>50</v>
      </c>
      <c r="BD217" s="117" t="str">
        <f t="shared" si="102"/>
        <v>ED3801</v>
      </c>
      <c r="BE217" s="154">
        <v>1617</v>
      </c>
      <c r="BF217" s="151">
        <f t="shared" si="103"/>
        <v>0</v>
      </c>
      <c r="BG217" s="151">
        <f t="shared" si="114"/>
        <v>0</v>
      </c>
      <c r="BH217">
        <f t="shared" si="115"/>
        <v>50</v>
      </c>
      <c r="BJ217" s="181"/>
      <c r="BK217" s="181"/>
      <c r="BM217" s="227">
        <f t="shared" si="104"/>
        <v>0</v>
      </c>
      <c r="BN217" s="228">
        <f t="shared" si="105"/>
        <v>0</v>
      </c>
      <c r="BO217" s="229">
        <f t="shared" si="116"/>
        <v>0</v>
      </c>
      <c r="BR217">
        <f t="shared" si="117"/>
        <v>0</v>
      </c>
      <c r="BS217"/>
      <c r="BT217" s="159"/>
    </row>
    <row r="218" spans="1:72" ht="15" customHeight="1" x14ac:dyDescent="0.2">
      <c r="A218" s="117">
        <v>3803</v>
      </c>
      <c r="B218" s="126" t="s">
        <v>423</v>
      </c>
      <c r="C218" s="126" t="s">
        <v>211</v>
      </c>
      <c r="D218" s="129">
        <v>0</v>
      </c>
      <c r="E218" s="175">
        <v>0</v>
      </c>
      <c r="F218" s="181">
        <f t="shared" si="106"/>
        <v>0</v>
      </c>
      <c r="G218" s="159"/>
      <c r="H218" s="181"/>
      <c r="I218" s="181">
        <f t="shared" si="118"/>
        <v>0</v>
      </c>
      <c r="J218" s="181">
        <f t="shared" si="119"/>
        <v>0</v>
      </c>
      <c r="L218" s="163" t="str">
        <f t="shared" si="95"/>
        <v>ok</v>
      </c>
      <c r="M218" s="137">
        <f t="shared" si="96"/>
        <v>0</v>
      </c>
      <c r="O218" s="129">
        <v>0</v>
      </c>
      <c r="Q218" s="129"/>
      <c r="S218" s="129"/>
      <c r="U218" s="129">
        <f t="shared" si="97"/>
        <v>0</v>
      </c>
      <c r="V218" s="175">
        <v>0</v>
      </c>
      <c r="W218" s="131">
        <f t="shared" si="98"/>
        <v>0</v>
      </c>
      <c r="X218" s="127">
        <f t="shared" si="99"/>
        <v>0</v>
      </c>
      <c r="Y218" s="186"/>
      <c r="AC218" s="227">
        <f t="shared" si="107"/>
        <v>0</v>
      </c>
      <c r="AD218" s="228">
        <f t="shared" si="108"/>
        <v>0</v>
      </c>
      <c r="AE218" s="229">
        <f t="shared" si="109"/>
        <v>0</v>
      </c>
      <c r="AG218" s="227">
        <f>SUMIF('Balances 1 WP'!$G$5:$G$295,A218,'Balances 1 WP'!$M$5:$M$295)</f>
        <v>0</v>
      </c>
      <c r="AH218" s="228">
        <f>SUMIF('Balances 1 WP'!$G$5:$G$295,A218,'Balances 1 WP'!$N$5:$N$295)</f>
        <v>0</v>
      </c>
      <c r="AI218" s="229">
        <f t="shared" si="110"/>
        <v>0</v>
      </c>
      <c r="AK218" s="227">
        <f t="shared" si="111"/>
        <v>0</v>
      </c>
      <c r="AL218" s="228">
        <f t="shared" si="112"/>
        <v>0</v>
      </c>
      <c r="AM218" s="229">
        <f t="shared" si="113"/>
        <v>0</v>
      </c>
      <c r="AN218" s="244"/>
      <c r="AO218" s="228"/>
      <c r="AP218" s="228"/>
      <c r="AQ218" s="229">
        <f t="shared" si="94"/>
        <v>0</v>
      </c>
      <c r="AR218" s="244"/>
      <c r="AT218" s="117">
        <v>3803</v>
      </c>
      <c r="AU218" s="117" t="s">
        <v>1058</v>
      </c>
      <c r="AW218" s="117" t="str">
        <f t="shared" si="100"/>
        <v>ED3803</v>
      </c>
      <c r="AX218" s="154">
        <v>1268</v>
      </c>
      <c r="AY218" s="151">
        <f t="shared" si="101"/>
        <v>0</v>
      </c>
      <c r="AZ218" s="151">
        <f t="shared" si="92"/>
        <v>0</v>
      </c>
      <c r="BA218">
        <f t="shared" si="93"/>
        <v>50</v>
      </c>
      <c r="BD218" s="117" t="str">
        <f t="shared" si="102"/>
        <v>ED3803</v>
      </c>
      <c r="BE218" s="154">
        <v>1617</v>
      </c>
      <c r="BF218" s="151">
        <f t="shared" si="103"/>
        <v>0</v>
      </c>
      <c r="BG218" s="151">
        <f t="shared" si="114"/>
        <v>0</v>
      </c>
      <c r="BH218">
        <f t="shared" si="115"/>
        <v>50</v>
      </c>
      <c r="BJ218" s="181"/>
      <c r="BK218" s="181"/>
      <c r="BM218" s="227">
        <f t="shared" si="104"/>
        <v>0</v>
      </c>
      <c r="BN218" s="228">
        <f t="shared" si="105"/>
        <v>0</v>
      </c>
      <c r="BO218" s="229">
        <f t="shared" si="116"/>
        <v>0</v>
      </c>
      <c r="BR218">
        <f t="shared" si="117"/>
        <v>0</v>
      </c>
      <c r="BS218"/>
      <c r="BT218" s="159"/>
    </row>
    <row r="219" spans="1:72" x14ac:dyDescent="0.2">
      <c r="A219" s="117">
        <v>3807</v>
      </c>
      <c r="B219" s="126" t="s">
        <v>827</v>
      </c>
      <c r="C219" s="126" t="s">
        <v>212</v>
      </c>
      <c r="D219" s="129">
        <v>0</v>
      </c>
      <c r="E219" s="175">
        <v>0</v>
      </c>
      <c r="F219" s="181">
        <f t="shared" si="106"/>
        <v>0</v>
      </c>
      <c r="G219" s="159"/>
      <c r="H219" s="181"/>
      <c r="I219" s="181">
        <f t="shared" si="118"/>
        <v>0</v>
      </c>
      <c r="J219" s="181">
        <f t="shared" si="119"/>
        <v>0</v>
      </c>
      <c r="L219" s="163" t="str">
        <f t="shared" si="95"/>
        <v>ok</v>
      </c>
      <c r="M219" s="137">
        <f t="shared" si="96"/>
        <v>0</v>
      </c>
      <c r="O219" s="129">
        <v>0</v>
      </c>
      <c r="Q219" s="129"/>
      <c r="S219" s="129"/>
      <c r="U219" s="129">
        <f t="shared" si="97"/>
        <v>0</v>
      </c>
      <c r="V219" s="175">
        <v>0</v>
      </c>
      <c r="W219" s="131">
        <f t="shared" si="98"/>
        <v>0</v>
      </c>
      <c r="X219" s="127">
        <f t="shared" si="99"/>
        <v>0</v>
      </c>
      <c r="Y219" s="186" t="s">
        <v>1268</v>
      </c>
      <c r="AC219" s="227">
        <f t="shared" si="107"/>
        <v>0</v>
      </c>
      <c r="AD219" s="228">
        <f t="shared" si="108"/>
        <v>0</v>
      </c>
      <c r="AE219" s="229">
        <f t="shared" si="109"/>
        <v>0</v>
      </c>
      <c r="AG219" s="227">
        <f>SUMIF('Balances 1 WP'!$G$5:$G$295,A219,'Balances 1 WP'!$M$5:$M$295)</f>
        <v>0</v>
      </c>
      <c r="AH219" s="228">
        <f>SUMIF('Balances 1 WP'!$G$5:$G$295,A219,'Balances 1 WP'!$N$5:$N$295)</f>
        <v>0</v>
      </c>
      <c r="AI219" s="229">
        <f t="shared" si="110"/>
        <v>0</v>
      </c>
      <c r="AK219" s="227">
        <f t="shared" si="111"/>
        <v>0</v>
      </c>
      <c r="AL219" s="228">
        <f t="shared" si="112"/>
        <v>0</v>
      </c>
      <c r="AM219" s="229">
        <f t="shared" si="113"/>
        <v>0</v>
      </c>
      <c r="AN219" s="244"/>
      <c r="AO219" s="228"/>
      <c r="AP219" s="228"/>
      <c r="AQ219" s="229">
        <f t="shared" si="94"/>
        <v>0</v>
      </c>
      <c r="AR219" s="244"/>
      <c r="AT219" s="117">
        <v>3807</v>
      </c>
      <c r="AU219" s="117" t="s">
        <v>1059</v>
      </c>
      <c r="AW219" s="117" t="str">
        <f t="shared" si="100"/>
        <v>ED3807</v>
      </c>
      <c r="AX219" s="154">
        <v>1268</v>
      </c>
      <c r="AY219" s="151">
        <f t="shared" si="101"/>
        <v>0</v>
      </c>
      <c r="AZ219" s="151">
        <f t="shared" si="92"/>
        <v>0</v>
      </c>
      <c r="BA219">
        <f t="shared" si="93"/>
        <v>50</v>
      </c>
      <c r="BD219" s="117" t="str">
        <f t="shared" si="102"/>
        <v>ED3807</v>
      </c>
      <c r="BE219" s="154">
        <v>1617</v>
      </c>
      <c r="BF219" s="151">
        <f t="shared" si="103"/>
        <v>0</v>
      </c>
      <c r="BG219" s="151">
        <f t="shared" si="114"/>
        <v>0</v>
      </c>
      <c r="BH219">
        <f t="shared" si="115"/>
        <v>50</v>
      </c>
      <c r="BJ219" s="181"/>
      <c r="BK219" s="181"/>
      <c r="BM219" s="227">
        <f t="shared" si="104"/>
        <v>0</v>
      </c>
      <c r="BN219" s="228">
        <f t="shared" si="105"/>
        <v>0</v>
      </c>
      <c r="BO219" s="229">
        <f t="shared" si="116"/>
        <v>0</v>
      </c>
      <c r="BR219">
        <f t="shared" si="117"/>
        <v>0</v>
      </c>
      <c r="BS219"/>
      <c r="BT219" s="159"/>
    </row>
    <row r="220" spans="1:72" x14ac:dyDescent="0.2">
      <c r="A220" s="117">
        <v>3810</v>
      </c>
      <c r="B220" s="126" t="s">
        <v>531</v>
      </c>
      <c r="C220" s="126" t="s">
        <v>213</v>
      </c>
      <c r="D220" s="129">
        <v>0</v>
      </c>
      <c r="E220" s="175">
        <v>0</v>
      </c>
      <c r="F220" s="181">
        <f t="shared" si="106"/>
        <v>0</v>
      </c>
      <c r="G220" s="159"/>
      <c r="H220" s="181"/>
      <c r="I220" s="181">
        <f t="shared" si="118"/>
        <v>0</v>
      </c>
      <c r="J220" s="181">
        <f t="shared" si="119"/>
        <v>0</v>
      </c>
      <c r="L220" s="163" t="str">
        <f t="shared" si="95"/>
        <v>ok</v>
      </c>
      <c r="M220" s="137">
        <f t="shared" si="96"/>
        <v>0</v>
      </c>
      <c r="O220" s="129">
        <v>0</v>
      </c>
      <c r="Q220" s="129"/>
      <c r="S220" s="129"/>
      <c r="U220" s="129">
        <f t="shared" si="97"/>
        <v>0</v>
      </c>
      <c r="V220" s="175">
        <v>0</v>
      </c>
      <c r="W220" s="131">
        <f t="shared" si="98"/>
        <v>0</v>
      </c>
      <c r="X220" s="127">
        <f t="shared" si="99"/>
        <v>0</v>
      </c>
      <c r="Y220" s="186"/>
      <c r="AC220" s="227">
        <f t="shared" si="107"/>
        <v>0</v>
      </c>
      <c r="AD220" s="228">
        <f t="shared" si="108"/>
        <v>0</v>
      </c>
      <c r="AE220" s="229">
        <f t="shared" si="109"/>
        <v>0</v>
      </c>
      <c r="AG220" s="227">
        <f>SUMIF('Balances 1 WP'!$G$5:$G$295,A220,'Balances 1 WP'!$M$5:$M$295)</f>
        <v>0</v>
      </c>
      <c r="AH220" s="228">
        <f>SUMIF('Balances 1 WP'!$G$5:$G$295,A220,'Balances 1 WP'!$N$5:$N$295)</f>
        <v>0</v>
      </c>
      <c r="AI220" s="229">
        <f t="shared" si="110"/>
        <v>0</v>
      </c>
      <c r="AK220" s="227">
        <f t="shared" si="111"/>
        <v>0</v>
      </c>
      <c r="AL220" s="228">
        <f t="shared" si="112"/>
        <v>0</v>
      </c>
      <c r="AM220" s="229">
        <f t="shared" si="113"/>
        <v>0</v>
      </c>
      <c r="AN220" s="244"/>
      <c r="AO220" s="228"/>
      <c r="AP220" s="228"/>
      <c r="AQ220" s="229">
        <f t="shared" si="94"/>
        <v>0</v>
      </c>
      <c r="AR220" s="244"/>
      <c r="AT220" s="117">
        <v>3810</v>
      </c>
      <c r="AU220" s="117" t="s">
        <v>1060</v>
      </c>
      <c r="AW220" s="117" t="str">
        <f t="shared" si="100"/>
        <v>ED3810</v>
      </c>
      <c r="AX220" s="154">
        <v>1268</v>
      </c>
      <c r="AY220" s="151">
        <f t="shared" si="101"/>
        <v>0</v>
      </c>
      <c r="AZ220" s="151">
        <f t="shared" si="92"/>
        <v>0</v>
      </c>
      <c r="BA220">
        <f t="shared" si="93"/>
        <v>50</v>
      </c>
      <c r="BD220" s="117" t="str">
        <f t="shared" si="102"/>
        <v>ED3810</v>
      </c>
      <c r="BE220" s="154">
        <v>1617</v>
      </c>
      <c r="BF220" s="151">
        <f t="shared" si="103"/>
        <v>0</v>
      </c>
      <c r="BG220" s="151">
        <f t="shared" si="114"/>
        <v>0</v>
      </c>
      <c r="BH220">
        <f t="shared" si="115"/>
        <v>50</v>
      </c>
      <c r="BJ220" s="181"/>
      <c r="BK220" s="181"/>
      <c r="BM220" s="227">
        <f t="shared" si="104"/>
        <v>0</v>
      </c>
      <c r="BN220" s="228">
        <f t="shared" si="105"/>
        <v>0</v>
      </c>
      <c r="BO220" s="229">
        <f t="shared" si="116"/>
        <v>0</v>
      </c>
      <c r="BR220">
        <f t="shared" si="117"/>
        <v>0</v>
      </c>
      <c r="BS220"/>
      <c r="BT220" s="159"/>
    </row>
    <row r="221" spans="1:72" x14ac:dyDescent="0.2">
      <c r="A221" s="117">
        <v>3820</v>
      </c>
      <c r="B221" s="126" t="s">
        <v>828</v>
      </c>
      <c r="C221" s="126" t="s">
        <v>214</v>
      </c>
      <c r="D221" s="129">
        <v>0</v>
      </c>
      <c r="E221" s="175">
        <v>0</v>
      </c>
      <c r="F221" s="181">
        <f t="shared" si="106"/>
        <v>0</v>
      </c>
      <c r="G221" s="159"/>
      <c r="H221" s="181"/>
      <c r="I221" s="181">
        <f t="shared" si="118"/>
        <v>0</v>
      </c>
      <c r="J221" s="181">
        <f t="shared" si="119"/>
        <v>0</v>
      </c>
      <c r="L221" s="163" t="str">
        <f t="shared" si="95"/>
        <v>ok</v>
      </c>
      <c r="M221" s="137">
        <f t="shared" si="96"/>
        <v>0</v>
      </c>
      <c r="O221" s="129">
        <v>0</v>
      </c>
      <c r="Q221" s="129"/>
      <c r="S221" s="129"/>
      <c r="U221" s="129">
        <f t="shared" si="97"/>
        <v>0</v>
      </c>
      <c r="V221" s="175">
        <v>0</v>
      </c>
      <c r="W221" s="131">
        <f t="shared" si="98"/>
        <v>0</v>
      </c>
      <c r="X221" s="127">
        <f t="shared" si="99"/>
        <v>0</v>
      </c>
      <c r="Y221" s="186"/>
      <c r="AC221" s="227">
        <f t="shared" si="107"/>
        <v>0</v>
      </c>
      <c r="AD221" s="228">
        <f t="shared" si="108"/>
        <v>0</v>
      </c>
      <c r="AE221" s="229">
        <f t="shared" si="109"/>
        <v>0</v>
      </c>
      <c r="AG221" s="227">
        <f>SUMIF('Balances 1 WP'!$G$5:$G$295,A221,'Balances 1 WP'!$M$5:$M$295)</f>
        <v>0</v>
      </c>
      <c r="AH221" s="228">
        <f>SUMIF('Balances 1 WP'!$G$5:$G$295,A221,'Balances 1 WP'!$N$5:$N$295)</f>
        <v>0</v>
      </c>
      <c r="AI221" s="229">
        <f t="shared" si="110"/>
        <v>0</v>
      </c>
      <c r="AK221" s="227">
        <f t="shared" si="111"/>
        <v>0</v>
      </c>
      <c r="AL221" s="228">
        <f t="shared" si="112"/>
        <v>0</v>
      </c>
      <c r="AM221" s="229">
        <f t="shared" si="113"/>
        <v>0</v>
      </c>
      <c r="AN221" s="244"/>
      <c r="AO221" s="228"/>
      <c r="AP221" s="228"/>
      <c r="AQ221" s="229">
        <f t="shared" si="94"/>
        <v>0</v>
      </c>
      <c r="AR221" s="244"/>
      <c r="AT221" s="117">
        <v>3820</v>
      </c>
      <c r="AU221" s="117" t="s">
        <v>956</v>
      </c>
      <c r="AW221" s="117" t="str">
        <f t="shared" si="100"/>
        <v>ED3820</v>
      </c>
      <c r="AX221" s="154">
        <v>1268</v>
      </c>
      <c r="AY221" s="151">
        <f t="shared" si="101"/>
        <v>0</v>
      </c>
      <c r="AZ221" s="151">
        <f t="shared" si="92"/>
        <v>0</v>
      </c>
      <c r="BA221">
        <f t="shared" si="93"/>
        <v>50</v>
      </c>
      <c r="BD221" s="117" t="str">
        <f t="shared" si="102"/>
        <v>ED3820</v>
      </c>
      <c r="BE221" s="154">
        <v>1617</v>
      </c>
      <c r="BF221" s="151">
        <f t="shared" si="103"/>
        <v>0</v>
      </c>
      <c r="BG221" s="151">
        <f t="shared" si="114"/>
        <v>0</v>
      </c>
      <c r="BH221">
        <f t="shared" si="115"/>
        <v>50</v>
      </c>
      <c r="BJ221" s="181"/>
      <c r="BK221" s="181"/>
      <c r="BM221" s="227">
        <f t="shared" si="104"/>
        <v>0</v>
      </c>
      <c r="BN221" s="228">
        <f t="shared" si="105"/>
        <v>0</v>
      </c>
      <c r="BO221" s="229">
        <f t="shared" si="116"/>
        <v>0</v>
      </c>
      <c r="BR221">
        <f t="shared" si="117"/>
        <v>0</v>
      </c>
      <c r="BS221"/>
      <c r="BT221" s="159"/>
    </row>
    <row r="222" spans="1:72" x14ac:dyDescent="0.2">
      <c r="A222" s="117">
        <v>3822</v>
      </c>
      <c r="B222" s="126" t="s">
        <v>434</v>
      </c>
      <c r="C222" s="126" t="s">
        <v>215</v>
      </c>
      <c r="D222" s="129">
        <v>0</v>
      </c>
      <c r="E222" s="175">
        <v>0</v>
      </c>
      <c r="F222" s="181">
        <f t="shared" si="106"/>
        <v>0</v>
      </c>
      <c r="G222" s="159"/>
      <c r="H222" s="181"/>
      <c r="I222" s="181">
        <f t="shared" si="118"/>
        <v>0</v>
      </c>
      <c r="J222" s="181">
        <f t="shared" si="119"/>
        <v>0</v>
      </c>
      <c r="L222" s="163" t="str">
        <f t="shared" si="95"/>
        <v>ok</v>
      </c>
      <c r="M222" s="137">
        <f t="shared" si="96"/>
        <v>0</v>
      </c>
      <c r="O222" s="129">
        <v>0</v>
      </c>
      <c r="Q222" s="129"/>
      <c r="S222" s="129"/>
      <c r="U222" s="129">
        <f t="shared" si="97"/>
        <v>0</v>
      </c>
      <c r="V222" s="175">
        <v>0</v>
      </c>
      <c r="W222" s="131">
        <f t="shared" si="98"/>
        <v>0</v>
      </c>
      <c r="X222" s="127">
        <f t="shared" si="99"/>
        <v>0</v>
      </c>
      <c r="Y222" s="186" t="s">
        <v>1246</v>
      </c>
      <c r="AC222" s="227">
        <f t="shared" si="107"/>
        <v>0</v>
      </c>
      <c r="AD222" s="228">
        <f t="shared" si="108"/>
        <v>0</v>
      </c>
      <c r="AE222" s="229">
        <f t="shared" si="109"/>
        <v>0</v>
      </c>
      <c r="AG222" s="227">
        <f>SUMIF('Balances 1 WP'!$G$5:$G$295,A222,'Balances 1 WP'!$M$5:$M$295)</f>
        <v>0</v>
      </c>
      <c r="AH222" s="228">
        <f>SUMIF('Balances 1 WP'!$G$5:$G$295,A222,'Balances 1 WP'!$N$5:$N$295)</f>
        <v>0</v>
      </c>
      <c r="AI222" s="229">
        <f t="shared" si="110"/>
        <v>0</v>
      </c>
      <c r="AK222" s="227">
        <f t="shared" si="111"/>
        <v>0</v>
      </c>
      <c r="AL222" s="228">
        <f t="shared" si="112"/>
        <v>0</v>
      </c>
      <c r="AM222" s="229">
        <f t="shared" si="113"/>
        <v>0</v>
      </c>
      <c r="AN222" s="244"/>
      <c r="AO222" s="228"/>
      <c r="AP222" s="228"/>
      <c r="AQ222" s="229">
        <f t="shared" si="94"/>
        <v>0</v>
      </c>
      <c r="AR222" s="244"/>
      <c r="AT222" s="117">
        <v>3822</v>
      </c>
      <c r="AU222" s="117" t="s">
        <v>957</v>
      </c>
      <c r="AW222" s="117" t="str">
        <f t="shared" si="100"/>
        <v>ED3822</v>
      </c>
      <c r="AX222" s="154">
        <v>1268</v>
      </c>
      <c r="AY222" s="151">
        <f t="shared" si="101"/>
        <v>0</v>
      </c>
      <c r="AZ222" s="151">
        <f t="shared" si="92"/>
        <v>0</v>
      </c>
      <c r="BA222">
        <f t="shared" si="93"/>
        <v>50</v>
      </c>
      <c r="BD222" s="117" t="str">
        <f t="shared" si="102"/>
        <v>ED3822</v>
      </c>
      <c r="BE222" s="154">
        <v>1617</v>
      </c>
      <c r="BF222" s="151">
        <f t="shared" si="103"/>
        <v>0</v>
      </c>
      <c r="BG222" s="151">
        <f t="shared" si="114"/>
        <v>0</v>
      </c>
      <c r="BH222">
        <f t="shared" si="115"/>
        <v>50</v>
      </c>
      <c r="BJ222" s="181"/>
      <c r="BK222" s="181"/>
      <c r="BM222" s="227">
        <f t="shared" si="104"/>
        <v>0</v>
      </c>
      <c r="BN222" s="228">
        <f t="shared" si="105"/>
        <v>0</v>
      </c>
      <c r="BO222" s="229">
        <f t="shared" si="116"/>
        <v>0</v>
      </c>
      <c r="BR222">
        <f t="shared" si="117"/>
        <v>0</v>
      </c>
      <c r="BS222"/>
      <c r="BT222" s="159"/>
    </row>
    <row r="223" spans="1:72" x14ac:dyDescent="0.2">
      <c r="A223" s="117">
        <v>3823</v>
      </c>
      <c r="B223" s="126" t="s">
        <v>435</v>
      </c>
      <c r="C223" s="126" t="s">
        <v>216</v>
      </c>
      <c r="D223" s="129">
        <v>0</v>
      </c>
      <c r="E223" s="175">
        <v>0</v>
      </c>
      <c r="F223" s="181">
        <f t="shared" si="106"/>
        <v>0</v>
      </c>
      <c r="G223" s="159"/>
      <c r="H223" s="181"/>
      <c r="I223" s="181">
        <f t="shared" si="118"/>
        <v>0</v>
      </c>
      <c r="J223" s="181">
        <f t="shared" si="119"/>
        <v>0</v>
      </c>
      <c r="L223" s="163" t="str">
        <f t="shared" si="95"/>
        <v>ok</v>
      </c>
      <c r="M223" s="137">
        <f t="shared" si="96"/>
        <v>0</v>
      </c>
      <c r="O223" s="129">
        <v>0</v>
      </c>
      <c r="Q223" s="129"/>
      <c r="S223" s="129"/>
      <c r="U223" s="129">
        <f t="shared" si="97"/>
        <v>0</v>
      </c>
      <c r="V223" s="175">
        <v>0</v>
      </c>
      <c r="W223" s="131">
        <f t="shared" si="98"/>
        <v>0</v>
      </c>
      <c r="X223" s="127">
        <f t="shared" si="99"/>
        <v>0</v>
      </c>
      <c r="Y223" s="186" t="s">
        <v>1246</v>
      </c>
      <c r="AC223" s="227">
        <f t="shared" si="107"/>
        <v>0</v>
      </c>
      <c r="AD223" s="228">
        <f t="shared" si="108"/>
        <v>0</v>
      </c>
      <c r="AE223" s="229">
        <f t="shared" si="109"/>
        <v>0</v>
      </c>
      <c r="AG223" s="227">
        <f>SUMIF('Balances 1 WP'!$G$5:$G$295,A223,'Balances 1 WP'!$M$5:$M$295)</f>
        <v>0</v>
      </c>
      <c r="AH223" s="228">
        <f>SUMIF('Balances 1 WP'!$G$5:$G$295,A223,'Balances 1 WP'!$N$5:$N$295)</f>
        <v>0</v>
      </c>
      <c r="AI223" s="229">
        <f t="shared" si="110"/>
        <v>0</v>
      </c>
      <c r="AK223" s="227">
        <f t="shared" si="111"/>
        <v>0</v>
      </c>
      <c r="AL223" s="228">
        <f t="shared" si="112"/>
        <v>0</v>
      </c>
      <c r="AM223" s="229">
        <f t="shared" si="113"/>
        <v>0</v>
      </c>
      <c r="AN223" s="244"/>
      <c r="AO223" s="228"/>
      <c r="AP223" s="228"/>
      <c r="AQ223" s="229">
        <f t="shared" si="94"/>
        <v>0</v>
      </c>
      <c r="AR223" s="244"/>
      <c r="AT223" s="117">
        <v>3823</v>
      </c>
      <c r="AU223" s="117" t="s">
        <v>958</v>
      </c>
      <c r="AW223" s="117" t="str">
        <f t="shared" si="100"/>
        <v>ED3823</v>
      </c>
      <c r="AX223" s="154">
        <v>1268</v>
      </c>
      <c r="AY223" s="151">
        <f t="shared" si="101"/>
        <v>0</v>
      </c>
      <c r="AZ223" s="151">
        <f t="shared" si="92"/>
        <v>0</v>
      </c>
      <c r="BA223">
        <f t="shared" si="93"/>
        <v>50</v>
      </c>
      <c r="BD223" s="117" t="str">
        <f t="shared" si="102"/>
        <v>ED3823</v>
      </c>
      <c r="BE223" s="154">
        <v>1617</v>
      </c>
      <c r="BF223" s="151">
        <f t="shared" si="103"/>
        <v>0</v>
      </c>
      <c r="BG223" s="151">
        <f t="shared" si="114"/>
        <v>0</v>
      </c>
      <c r="BH223">
        <f t="shared" si="115"/>
        <v>50</v>
      </c>
      <c r="BJ223" s="181"/>
      <c r="BK223" s="181"/>
      <c r="BM223" s="227">
        <f t="shared" si="104"/>
        <v>0</v>
      </c>
      <c r="BN223" s="228">
        <f t="shared" si="105"/>
        <v>0</v>
      </c>
      <c r="BO223" s="229">
        <f t="shared" si="116"/>
        <v>0</v>
      </c>
      <c r="BR223">
        <f t="shared" si="117"/>
        <v>0</v>
      </c>
      <c r="BS223"/>
      <c r="BT223" s="159"/>
    </row>
    <row r="224" spans="1:72" ht="15" customHeight="1" x14ac:dyDescent="0.2">
      <c r="A224" s="117">
        <v>3824</v>
      </c>
      <c r="B224" s="126" t="s">
        <v>532</v>
      </c>
      <c r="C224" s="126" t="s">
        <v>217</v>
      </c>
      <c r="D224" s="129">
        <v>0</v>
      </c>
      <c r="E224" s="175">
        <v>0</v>
      </c>
      <c r="F224" s="181">
        <f t="shared" si="106"/>
        <v>0</v>
      </c>
      <c r="G224" s="159"/>
      <c r="H224" s="181"/>
      <c r="I224" s="181">
        <f t="shared" si="118"/>
        <v>0</v>
      </c>
      <c r="J224" s="181">
        <f t="shared" si="119"/>
        <v>0</v>
      </c>
      <c r="L224" s="163" t="str">
        <f t="shared" si="95"/>
        <v>ok</v>
      </c>
      <c r="M224" s="137">
        <f t="shared" si="96"/>
        <v>0</v>
      </c>
      <c r="O224" s="129">
        <v>0</v>
      </c>
      <c r="Q224" s="129"/>
      <c r="S224" s="129"/>
      <c r="U224" s="129">
        <f t="shared" si="97"/>
        <v>0</v>
      </c>
      <c r="V224" s="175">
        <v>0</v>
      </c>
      <c r="W224" s="131">
        <f t="shared" si="98"/>
        <v>0</v>
      </c>
      <c r="X224" s="127">
        <f t="shared" si="99"/>
        <v>0</v>
      </c>
      <c r="Y224" s="186"/>
      <c r="AC224" s="227">
        <f t="shared" si="107"/>
        <v>0</v>
      </c>
      <c r="AD224" s="228">
        <f t="shared" si="108"/>
        <v>0</v>
      </c>
      <c r="AE224" s="229">
        <f t="shared" si="109"/>
        <v>0</v>
      </c>
      <c r="AG224" s="227">
        <f>SUMIF('Balances 1 WP'!$G$5:$G$295,A224,'Balances 1 WP'!$M$5:$M$295)</f>
        <v>0</v>
      </c>
      <c r="AH224" s="228">
        <f>SUMIF('Balances 1 WP'!$G$5:$G$295,A224,'Balances 1 WP'!$N$5:$N$295)</f>
        <v>0</v>
      </c>
      <c r="AI224" s="229">
        <f t="shared" si="110"/>
        <v>0</v>
      </c>
      <c r="AK224" s="227">
        <f t="shared" si="111"/>
        <v>0</v>
      </c>
      <c r="AL224" s="228">
        <f t="shared" si="112"/>
        <v>0</v>
      </c>
      <c r="AM224" s="229">
        <f t="shared" si="113"/>
        <v>0</v>
      </c>
      <c r="AN224" s="244"/>
      <c r="AO224" s="228"/>
      <c r="AP224" s="228"/>
      <c r="AQ224" s="229">
        <f t="shared" si="94"/>
        <v>0</v>
      </c>
      <c r="AR224" s="244"/>
      <c r="AT224" s="117">
        <v>3824</v>
      </c>
      <c r="AU224" s="117" t="s">
        <v>959</v>
      </c>
      <c r="AW224" s="117" t="str">
        <f t="shared" si="100"/>
        <v>ED3824</v>
      </c>
      <c r="AX224" s="154">
        <v>1268</v>
      </c>
      <c r="AY224" s="151">
        <f t="shared" si="101"/>
        <v>0</v>
      </c>
      <c r="AZ224" s="151">
        <f t="shared" si="92"/>
        <v>0</v>
      </c>
      <c r="BA224">
        <f t="shared" si="93"/>
        <v>50</v>
      </c>
      <c r="BD224" s="117" t="str">
        <f t="shared" si="102"/>
        <v>ED3824</v>
      </c>
      <c r="BE224" s="154">
        <v>1617</v>
      </c>
      <c r="BF224" s="151">
        <f t="shared" si="103"/>
        <v>0</v>
      </c>
      <c r="BG224" s="151">
        <f t="shared" si="114"/>
        <v>0</v>
      </c>
      <c r="BH224">
        <f t="shared" si="115"/>
        <v>50</v>
      </c>
      <c r="BJ224" s="181"/>
      <c r="BK224" s="181"/>
      <c r="BM224" s="227">
        <f t="shared" si="104"/>
        <v>0</v>
      </c>
      <c r="BN224" s="228">
        <f t="shared" si="105"/>
        <v>0</v>
      </c>
      <c r="BO224" s="229">
        <f t="shared" si="116"/>
        <v>0</v>
      </c>
      <c r="BR224">
        <f t="shared" si="117"/>
        <v>0</v>
      </c>
      <c r="BS224"/>
      <c r="BT224" s="159"/>
    </row>
    <row r="225" spans="1:72" x14ac:dyDescent="0.2">
      <c r="A225" s="117">
        <v>3825</v>
      </c>
      <c r="B225" s="126" t="s">
        <v>829</v>
      </c>
      <c r="C225" s="126" t="s">
        <v>218</v>
      </c>
      <c r="D225" s="129">
        <v>0</v>
      </c>
      <c r="E225" s="175">
        <v>0</v>
      </c>
      <c r="F225" s="181">
        <f t="shared" si="106"/>
        <v>0</v>
      </c>
      <c r="G225" s="159"/>
      <c r="H225" s="181"/>
      <c r="I225" s="181">
        <f t="shared" si="118"/>
        <v>0</v>
      </c>
      <c r="J225" s="181">
        <f t="shared" si="119"/>
        <v>0</v>
      </c>
      <c r="L225" s="163" t="str">
        <f t="shared" si="95"/>
        <v>ok</v>
      </c>
      <c r="M225" s="137">
        <f t="shared" si="96"/>
        <v>0</v>
      </c>
      <c r="O225" s="129">
        <v>0</v>
      </c>
      <c r="Q225" s="129"/>
      <c r="S225" s="129"/>
      <c r="U225" s="129">
        <f t="shared" si="97"/>
        <v>0</v>
      </c>
      <c r="V225" s="175">
        <v>0</v>
      </c>
      <c r="W225" s="131">
        <f t="shared" si="98"/>
        <v>0</v>
      </c>
      <c r="X225" s="127">
        <f t="shared" si="99"/>
        <v>0</v>
      </c>
      <c r="Y225" s="186" t="s">
        <v>1245</v>
      </c>
      <c r="AC225" s="227">
        <f t="shared" si="107"/>
        <v>0</v>
      </c>
      <c r="AD225" s="228">
        <f t="shared" si="108"/>
        <v>0</v>
      </c>
      <c r="AE225" s="229">
        <f t="shared" si="109"/>
        <v>0</v>
      </c>
      <c r="AG225" s="227">
        <f>SUMIF('Balances 1 WP'!$G$5:$G$295,A225,'Balances 1 WP'!$M$5:$M$295)</f>
        <v>0</v>
      </c>
      <c r="AH225" s="228">
        <f>SUMIF('Balances 1 WP'!$G$5:$G$295,A225,'Balances 1 WP'!$N$5:$N$295)</f>
        <v>0</v>
      </c>
      <c r="AI225" s="229">
        <f t="shared" si="110"/>
        <v>0</v>
      </c>
      <c r="AK225" s="227">
        <f t="shared" si="111"/>
        <v>0</v>
      </c>
      <c r="AL225" s="228">
        <f t="shared" si="112"/>
        <v>0</v>
      </c>
      <c r="AM225" s="229">
        <f t="shared" si="113"/>
        <v>0</v>
      </c>
      <c r="AN225" s="244"/>
      <c r="AO225" s="228"/>
      <c r="AP225" s="228"/>
      <c r="AQ225" s="229">
        <f t="shared" si="94"/>
        <v>0</v>
      </c>
      <c r="AR225" s="244"/>
      <c r="AT225" s="117">
        <v>3825</v>
      </c>
      <c r="AU225" s="117" t="s">
        <v>960</v>
      </c>
      <c r="AW225" s="117" t="str">
        <f t="shared" si="100"/>
        <v>ED3825</v>
      </c>
      <c r="AX225" s="154">
        <v>1268</v>
      </c>
      <c r="AY225" s="151">
        <f t="shared" si="101"/>
        <v>0</v>
      </c>
      <c r="AZ225" s="151">
        <f t="shared" si="92"/>
        <v>0</v>
      </c>
      <c r="BA225">
        <f t="shared" si="93"/>
        <v>50</v>
      </c>
      <c r="BD225" s="117" t="str">
        <f t="shared" si="102"/>
        <v>ED3825</v>
      </c>
      <c r="BE225" s="154">
        <v>1617</v>
      </c>
      <c r="BF225" s="151">
        <f t="shared" si="103"/>
        <v>0</v>
      </c>
      <c r="BG225" s="151">
        <f t="shared" si="114"/>
        <v>0</v>
      </c>
      <c r="BH225">
        <f t="shared" si="115"/>
        <v>50</v>
      </c>
      <c r="BJ225" s="181"/>
      <c r="BK225" s="181"/>
      <c r="BM225" s="227">
        <f t="shared" si="104"/>
        <v>0</v>
      </c>
      <c r="BN225" s="228">
        <f t="shared" si="105"/>
        <v>0</v>
      </c>
      <c r="BO225" s="229">
        <f t="shared" si="116"/>
        <v>0</v>
      </c>
      <c r="BR225">
        <f t="shared" si="117"/>
        <v>0</v>
      </c>
      <c r="BS225"/>
      <c r="BT225" s="159"/>
    </row>
    <row r="226" spans="1:72" x14ac:dyDescent="0.2">
      <c r="A226" s="117">
        <v>3826</v>
      </c>
      <c r="B226" s="126" t="s">
        <v>830</v>
      </c>
      <c r="C226" s="126" t="s">
        <v>219</v>
      </c>
      <c r="D226" s="129">
        <v>0</v>
      </c>
      <c r="E226" s="175">
        <v>0</v>
      </c>
      <c r="F226" s="181">
        <f t="shared" si="106"/>
        <v>0</v>
      </c>
      <c r="G226" s="159"/>
      <c r="H226" s="181"/>
      <c r="I226" s="181">
        <f t="shared" si="118"/>
        <v>0</v>
      </c>
      <c r="J226" s="181">
        <f t="shared" si="119"/>
        <v>0</v>
      </c>
      <c r="L226" s="163" t="str">
        <f t="shared" si="95"/>
        <v>ok</v>
      </c>
      <c r="M226" s="137">
        <f t="shared" si="96"/>
        <v>0</v>
      </c>
      <c r="O226" s="129">
        <v>0</v>
      </c>
      <c r="Q226" s="129"/>
      <c r="S226" s="129"/>
      <c r="U226" s="129">
        <f t="shared" si="97"/>
        <v>0</v>
      </c>
      <c r="V226" s="175">
        <v>0</v>
      </c>
      <c r="W226" s="131">
        <f t="shared" si="98"/>
        <v>0</v>
      </c>
      <c r="X226" s="127">
        <f t="shared" si="99"/>
        <v>0</v>
      </c>
      <c r="Y226" s="186" t="s">
        <v>1246</v>
      </c>
      <c r="AC226" s="227">
        <f t="shared" si="107"/>
        <v>0</v>
      </c>
      <c r="AD226" s="228">
        <f t="shared" si="108"/>
        <v>0</v>
      </c>
      <c r="AE226" s="229">
        <f t="shared" si="109"/>
        <v>0</v>
      </c>
      <c r="AG226" s="227">
        <f>SUMIF('Balances 1 WP'!$G$5:$G$295,A226,'Balances 1 WP'!$M$5:$M$295)</f>
        <v>0</v>
      </c>
      <c r="AH226" s="228">
        <f>SUMIF('Balances 1 WP'!$G$5:$G$295,A226,'Balances 1 WP'!$N$5:$N$295)</f>
        <v>0</v>
      </c>
      <c r="AI226" s="229">
        <f t="shared" si="110"/>
        <v>0</v>
      </c>
      <c r="AK226" s="227">
        <f t="shared" si="111"/>
        <v>0</v>
      </c>
      <c r="AL226" s="228">
        <f t="shared" si="112"/>
        <v>0</v>
      </c>
      <c r="AM226" s="229">
        <f t="shared" si="113"/>
        <v>0</v>
      </c>
      <c r="AN226" s="244"/>
      <c r="AO226" s="228"/>
      <c r="AP226" s="228"/>
      <c r="AQ226" s="229">
        <f t="shared" si="94"/>
        <v>0</v>
      </c>
      <c r="AR226" s="244"/>
      <c r="AT226" s="117">
        <v>3826</v>
      </c>
      <c r="AU226" s="117" t="s">
        <v>961</v>
      </c>
      <c r="AW226" s="117" t="str">
        <f t="shared" si="100"/>
        <v>ED3826</v>
      </c>
      <c r="AX226" s="154">
        <v>1268</v>
      </c>
      <c r="AY226" s="151">
        <f t="shared" si="101"/>
        <v>0</v>
      </c>
      <c r="AZ226" s="151">
        <f t="shared" si="92"/>
        <v>0</v>
      </c>
      <c r="BA226">
        <f t="shared" si="93"/>
        <v>50</v>
      </c>
      <c r="BD226" s="117" t="str">
        <f t="shared" si="102"/>
        <v>ED3826</v>
      </c>
      <c r="BE226" s="154">
        <v>1617</v>
      </c>
      <c r="BF226" s="151">
        <f t="shared" si="103"/>
        <v>0</v>
      </c>
      <c r="BG226" s="151">
        <f t="shared" si="114"/>
        <v>0</v>
      </c>
      <c r="BH226">
        <f t="shared" si="115"/>
        <v>50</v>
      </c>
      <c r="BJ226" s="181"/>
      <c r="BK226" s="181"/>
      <c r="BM226" s="227">
        <f t="shared" si="104"/>
        <v>0</v>
      </c>
      <c r="BN226" s="228">
        <f t="shared" si="105"/>
        <v>0</v>
      </c>
      <c r="BO226" s="229">
        <f t="shared" si="116"/>
        <v>0</v>
      </c>
      <c r="BR226">
        <f t="shared" si="117"/>
        <v>0</v>
      </c>
      <c r="BS226"/>
      <c r="BT226" s="159"/>
    </row>
    <row r="227" spans="1:72" x14ac:dyDescent="0.2">
      <c r="A227" s="117">
        <v>3828</v>
      </c>
      <c r="B227" s="126" t="s">
        <v>831</v>
      </c>
      <c r="C227" s="126" t="s">
        <v>220</v>
      </c>
      <c r="D227" s="129">
        <v>0</v>
      </c>
      <c r="E227" s="175">
        <v>0</v>
      </c>
      <c r="F227" s="181">
        <f t="shared" si="106"/>
        <v>0</v>
      </c>
      <c r="G227" s="159"/>
      <c r="H227" s="181"/>
      <c r="I227" s="181">
        <f t="shared" si="118"/>
        <v>0</v>
      </c>
      <c r="J227" s="181">
        <f t="shared" si="119"/>
        <v>0</v>
      </c>
      <c r="L227" s="163" t="str">
        <f t="shared" si="95"/>
        <v>ok</v>
      </c>
      <c r="M227" s="137">
        <f t="shared" si="96"/>
        <v>0</v>
      </c>
      <c r="O227" s="129">
        <v>0</v>
      </c>
      <c r="Q227" s="129"/>
      <c r="S227" s="129"/>
      <c r="U227" s="129">
        <f t="shared" si="97"/>
        <v>0</v>
      </c>
      <c r="V227" s="175">
        <v>0</v>
      </c>
      <c r="W227" s="131">
        <f t="shared" si="98"/>
        <v>0</v>
      </c>
      <c r="X227" s="127">
        <f t="shared" si="99"/>
        <v>0</v>
      </c>
      <c r="Y227" s="186" t="s">
        <v>1268</v>
      </c>
      <c r="AC227" s="227">
        <f t="shared" si="107"/>
        <v>0</v>
      </c>
      <c r="AD227" s="228">
        <f t="shared" si="108"/>
        <v>0</v>
      </c>
      <c r="AE227" s="229">
        <f t="shared" si="109"/>
        <v>0</v>
      </c>
      <c r="AG227" s="227">
        <f>SUMIF('Balances 1 WP'!$G$5:$G$295,A227,'Balances 1 WP'!$M$5:$M$295)</f>
        <v>0</v>
      </c>
      <c r="AH227" s="228">
        <f>SUMIF('Balances 1 WP'!$G$5:$G$295,A227,'Balances 1 WP'!$N$5:$N$295)</f>
        <v>0</v>
      </c>
      <c r="AI227" s="229">
        <f t="shared" si="110"/>
        <v>0</v>
      </c>
      <c r="AK227" s="227">
        <f t="shared" si="111"/>
        <v>0</v>
      </c>
      <c r="AL227" s="228">
        <f t="shared" si="112"/>
        <v>0</v>
      </c>
      <c r="AM227" s="229">
        <f t="shared" si="113"/>
        <v>0</v>
      </c>
      <c r="AN227" s="244"/>
      <c r="AO227" s="228"/>
      <c r="AP227" s="228"/>
      <c r="AQ227" s="229">
        <f t="shared" si="94"/>
        <v>0</v>
      </c>
      <c r="AR227" s="244"/>
      <c r="AT227" s="117">
        <v>3828</v>
      </c>
      <c r="AU227" s="117" t="s">
        <v>1061</v>
      </c>
      <c r="AW227" s="117" t="str">
        <f t="shared" si="100"/>
        <v>ED3828</v>
      </c>
      <c r="AX227" s="154">
        <v>1268</v>
      </c>
      <c r="AY227" s="151">
        <f t="shared" si="101"/>
        <v>0</v>
      </c>
      <c r="AZ227" s="151">
        <f t="shared" si="92"/>
        <v>0</v>
      </c>
      <c r="BA227">
        <f t="shared" si="93"/>
        <v>50</v>
      </c>
      <c r="BD227" s="117" t="str">
        <f t="shared" si="102"/>
        <v>ED3828</v>
      </c>
      <c r="BE227" s="154">
        <v>1617</v>
      </c>
      <c r="BF227" s="151">
        <f t="shared" si="103"/>
        <v>0</v>
      </c>
      <c r="BG227" s="151">
        <f t="shared" si="114"/>
        <v>0</v>
      </c>
      <c r="BH227">
        <f t="shared" si="115"/>
        <v>50</v>
      </c>
      <c r="BJ227" s="218"/>
      <c r="BK227" s="218"/>
      <c r="BM227" s="227">
        <f t="shared" si="104"/>
        <v>0</v>
      </c>
      <c r="BN227" s="228">
        <f t="shared" si="105"/>
        <v>0</v>
      </c>
      <c r="BO227" s="229">
        <f t="shared" si="116"/>
        <v>0</v>
      </c>
      <c r="BR227">
        <f t="shared" si="117"/>
        <v>0</v>
      </c>
      <c r="BS227"/>
      <c r="BT227" s="159"/>
    </row>
    <row r="228" spans="1:72" x14ac:dyDescent="0.2">
      <c r="A228" s="117">
        <v>3832</v>
      </c>
      <c r="B228" s="126" t="s">
        <v>832</v>
      </c>
      <c r="C228" s="126" t="s">
        <v>221</v>
      </c>
      <c r="D228" s="129">
        <v>0</v>
      </c>
      <c r="E228" s="175">
        <v>0</v>
      </c>
      <c r="F228" s="181">
        <f t="shared" si="106"/>
        <v>0</v>
      </c>
      <c r="G228" s="159"/>
      <c r="H228" s="181"/>
      <c r="I228" s="181">
        <f t="shared" si="118"/>
        <v>0</v>
      </c>
      <c r="J228" s="181">
        <f t="shared" si="119"/>
        <v>0</v>
      </c>
      <c r="L228" s="163" t="str">
        <f t="shared" si="95"/>
        <v>ok</v>
      </c>
      <c r="M228" s="137">
        <f t="shared" si="96"/>
        <v>0</v>
      </c>
      <c r="O228" s="129">
        <v>0</v>
      </c>
      <c r="Q228" s="129"/>
      <c r="S228" s="129"/>
      <c r="U228" s="129">
        <f t="shared" si="97"/>
        <v>0</v>
      </c>
      <c r="V228" s="175">
        <v>0</v>
      </c>
      <c r="W228" s="131">
        <f t="shared" si="98"/>
        <v>0</v>
      </c>
      <c r="X228" s="127">
        <f t="shared" si="99"/>
        <v>0</v>
      </c>
      <c r="Y228" s="186"/>
      <c r="AC228" s="227">
        <f t="shared" si="107"/>
        <v>0</v>
      </c>
      <c r="AD228" s="228">
        <f t="shared" si="108"/>
        <v>0</v>
      </c>
      <c r="AE228" s="229">
        <f t="shared" si="109"/>
        <v>0</v>
      </c>
      <c r="AG228" s="227">
        <f>SUMIF('Balances 1 WP'!$G$5:$G$295,A228,'Balances 1 WP'!$M$5:$M$295)</f>
        <v>0</v>
      </c>
      <c r="AH228" s="228">
        <f>SUMIF('Balances 1 WP'!$G$5:$G$295,A228,'Balances 1 WP'!$N$5:$N$295)</f>
        <v>0</v>
      </c>
      <c r="AI228" s="229">
        <f t="shared" si="110"/>
        <v>0</v>
      </c>
      <c r="AK228" s="227">
        <f t="shared" si="111"/>
        <v>0</v>
      </c>
      <c r="AL228" s="228">
        <f t="shared" si="112"/>
        <v>0</v>
      </c>
      <c r="AM228" s="229">
        <f t="shared" si="113"/>
        <v>0</v>
      </c>
      <c r="AN228" s="244"/>
      <c r="AO228" s="228"/>
      <c r="AP228" s="228"/>
      <c r="AQ228" s="229">
        <f t="shared" si="94"/>
        <v>0</v>
      </c>
      <c r="AR228" s="244"/>
      <c r="AT228" s="117">
        <v>3832</v>
      </c>
      <c r="AU228" s="117" t="s">
        <v>1062</v>
      </c>
      <c r="AW228" s="117" t="str">
        <f t="shared" si="100"/>
        <v>ED3832</v>
      </c>
      <c r="AX228" s="154">
        <v>1268</v>
      </c>
      <c r="AY228" s="151">
        <f t="shared" si="101"/>
        <v>0</v>
      </c>
      <c r="AZ228" s="151">
        <f t="shared" si="92"/>
        <v>0</v>
      </c>
      <c r="BA228">
        <f t="shared" si="93"/>
        <v>50</v>
      </c>
      <c r="BD228" s="117" t="str">
        <f t="shared" si="102"/>
        <v>ED3832</v>
      </c>
      <c r="BE228" s="154">
        <v>1617</v>
      </c>
      <c r="BF228" s="151">
        <f t="shared" si="103"/>
        <v>0</v>
      </c>
      <c r="BG228" s="151">
        <f t="shared" si="114"/>
        <v>0</v>
      </c>
      <c r="BH228">
        <f t="shared" si="115"/>
        <v>50</v>
      </c>
      <c r="BJ228" s="181"/>
      <c r="BK228" s="181"/>
      <c r="BM228" s="227">
        <f t="shared" si="104"/>
        <v>0</v>
      </c>
      <c r="BN228" s="228">
        <f t="shared" si="105"/>
        <v>0</v>
      </c>
      <c r="BO228" s="229">
        <f t="shared" si="116"/>
        <v>0</v>
      </c>
      <c r="BR228">
        <f t="shared" si="117"/>
        <v>0</v>
      </c>
      <c r="BS228"/>
      <c r="BT228" s="159"/>
    </row>
    <row r="229" spans="1:72" x14ac:dyDescent="0.2">
      <c r="A229" s="117">
        <v>3833</v>
      </c>
      <c r="B229" s="126" t="s">
        <v>533</v>
      </c>
      <c r="C229" s="126" t="s">
        <v>430</v>
      </c>
      <c r="D229" s="129">
        <v>0</v>
      </c>
      <c r="E229" s="175">
        <v>0</v>
      </c>
      <c r="F229" s="181">
        <f t="shared" si="106"/>
        <v>0</v>
      </c>
      <c r="G229" s="159"/>
      <c r="H229" s="181"/>
      <c r="I229" s="181">
        <f t="shared" si="118"/>
        <v>0</v>
      </c>
      <c r="J229" s="181">
        <f t="shared" si="119"/>
        <v>0</v>
      </c>
      <c r="L229" s="163" t="str">
        <f t="shared" si="95"/>
        <v>ok</v>
      </c>
      <c r="M229" s="137">
        <f t="shared" si="96"/>
        <v>0</v>
      </c>
      <c r="O229" s="129">
        <v>0</v>
      </c>
      <c r="Q229" s="129"/>
      <c r="S229" s="129"/>
      <c r="U229" s="129">
        <f t="shared" si="97"/>
        <v>0</v>
      </c>
      <c r="V229" s="175">
        <v>0</v>
      </c>
      <c r="W229" s="131">
        <f t="shared" si="98"/>
        <v>0</v>
      </c>
      <c r="X229" s="127">
        <f t="shared" si="99"/>
        <v>0</v>
      </c>
      <c r="Y229" s="186"/>
      <c r="AC229" s="227">
        <f t="shared" si="107"/>
        <v>0</v>
      </c>
      <c r="AD229" s="228">
        <f t="shared" si="108"/>
        <v>0</v>
      </c>
      <c r="AE229" s="229">
        <f t="shared" si="109"/>
        <v>0</v>
      </c>
      <c r="AG229" s="227">
        <f>SUMIF('Balances 1 WP'!$G$5:$G$295,A229,'Balances 1 WP'!$M$5:$M$295)</f>
        <v>2175</v>
      </c>
      <c r="AH229" s="228">
        <f>SUMIF('Balances 1 WP'!$G$5:$G$295,A229,'Balances 1 WP'!$N$5:$N$295)</f>
        <v>0</v>
      </c>
      <c r="AI229" s="229">
        <f t="shared" si="110"/>
        <v>2175</v>
      </c>
      <c r="AK229" s="227">
        <f t="shared" si="111"/>
        <v>2175</v>
      </c>
      <c r="AL229" s="228">
        <f t="shared" si="112"/>
        <v>0</v>
      </c>
      <c r="AM229" s="229">
        <f t="shared" si="113"/>
        <v>2175</v>
      </c>
      <c r="AN229" s="244"/>
      <c r="AO229" s="228"/>
      <c r="AP229" s="228"/>
      <c r="AQ229" s="229">
        <f t="shared" si="94"/>
        <v>0</v>
      </c>
      <c r="AR229" s="244"/>
      <c r="AT229" s="117">
        <v>3833</v>
      </c>
      <c r="AU229" s="117" t="s">
        <v>1063</v>
      </c>
      <c r="AW229" s="117" t="str">
        <f t="shared" si="100"/>
        <v>ED3833</v>
      </c>
      <c r="AX229" s="154">
        <v>1268</v>
      </c>
      <c r="AY229" s="151">
        <f t="shared" si="101"/>
        <v>2175</v>
      </c>
      <c r="AZ229" s="151">
        <f t="shared" si="92"/>
        <v>2175</v>
      </c>
      <c r="BA229">
        <f t="shared" si="93"/>
        <v>40</v>
      </c>
      <c r="BD229" s="117" t="str">
        <f t="shared" si="102"/>
        <v>ED3833</v>
      </c>
      <c r="BE229" s="154">
        <v>1617</v>
      </c>
      <c r="BF229" s="151">
        <f t="shared" si="103"/>
        <v>0</v>
      </c>
      <c r="BG229" s="151">
        <f t="shared" si="114"/>
        <v>0</v>
      </c>
      <c r="BH229">
        <f t="shared" si="115"/>
        <v>50</v>
      </c>
      <c r="BJ229" s="181"/>
      <c r="BK229" s="181"/>
      <c r="BM229" s="227">
        <f t="shared" si="104"/>
        <v>2175</v>
      </c>
      <c r="BN229" s="228">
        <f t="shared" si="105"/>
        <v>0</v>
      </c>
      <c r="BO229" s="229">
        <f t="shared" si="116"/>
        <v>2175</v>
      </c>
      <c r="BR229" t="str">
        <f t="shared" si="117"/>
        <v>Error</v>
      </c>
      <c r="BS229"/>
      <c r="BT229" s="159"/>
    </row>
    <row r="230" spans="1:72" ht="15" customHeight="1" x14ac:dyDescent="0.2">
      <c r="A230" s="117">
        <v>3834</v>
      </c>
      <c r="B230" s="126" t="s">
        <v>833</v>
      </c>
      <c r="C230" s="126" t="s">
        <v>431</v>
      </c>
      <c r="D230" s="129">
        <v>1</v>
      </c>
      <c r="E230" s="175">
        <v>0</v>
      </c>
      <c r="F230" s="181">
        <f t="shared" si="106"/>
        <v>1</v>
      </c>
      <c r="G230" s="159"/>
      <c r="H230" s="181"/>
      <c r="I230" s="181">
        <f t="shared" si="118"/>
        <v>1</v>
      </c>
      <c r="J230" s="181">
        <f t="shared" si="119"/>
        <v>0</v>
      </c>
      <c r="L230" s="163" t="str">
        <f t="shared" si="95"/>
        <v>Deficit</v>
      </c>
      <c r="M230" s="137">
        <f t="shared" si="96"/>
        <v>1</v>
      </c>
      <c r="O230" s="129">
        <v>1</v>
      </c>
      <c r="Q230" s="129"/>
      <c r="S230" s="129"/>
      <c r="U230" s="129">
        <f t="shared" si="97"/>
        <v>1</v>
      </c>
      <c r="V230" s="175">
        <v>0</v>
      </c>
      <c r="W230" s="131">
        <f t="shared" si="98"/>
        <v>1</v>
      </c>
      <c r="X230" s="127">
        <f t="shared" si="99"/>
        <v>0</v>
      </c>
      <c r="Y230" s="186"/>
      <c r="AC230" s="227">
        <f t="shared" si="107"/>
        <v>1</v>
      </c>
      <c r="AD230" s="228">
        <f t="shared" si="108"/>
        <v>0</v>
      </c>
      <c r="AE230" s="229">
        <f t="shared" si="109"/>
        <v>1</v>
      </c>
      <c r="AG230" s="227">
        <f>SUMIF('Balances 1 WP'!$G$5:$G$295,A230,'Balances 1 WP'!$M$5:$M$295)</f>
        <v>1</v>
      </c>
      <c r="AH230" s="228">
        <f>SUMIF('Balances 1 WP'!$G$5:$G$295,A230,'Balances 1 WP'!$N$5:$N$295)</f>
        <v>0</v>
      </c>
      <c r="AI230" s="229">
        <f t="shared" si="110"/>
        <v>1</v>
      </c>
      <c r="AK230" s="227">
        <f t="shared" si="111"/>
        <v>0</v>
      </c>
      <c r="AL230" s="228">
        <f t="shared" si="112"/>
        <v>0</v>
      </c>
      <c r="AM230" s="229">
        <f t="shared" si="113"/>
        <v>0</v>
      </c>
      <c r="AN230" s="244"/>
      <c r="AO230" s="228"/>
      <c r="AP230" s="228"/>
      <c r="AQ230" s="229">
        <f t="shared" si="94"/>
        <v>0</v>
      </c>
      <c r="AR230" s="244"/>
      <c r="AT230" s="117">
        <v>3834</v>
      </c>
      <c r="AU230" s="117" t="s">
        <v>1146</v>
      </c>
      <c r="AW230" s="117" t="str">
        <f t="shared" si="100"/>
        <v>ED3834</v>
      </c>
      <c r="AX230" s="154">
        <v>1268</v>
      </c>
      <c r="AY230" s="151">
        <f t="shared" si="101"/>
        <v>0</v>
      </c>
      <c r="AZ230" s="151">
        <f t="shared" si="92"/>
        <v>0</v>
      </c>
      <c r="BA230">
        <f t="shared" si="93"/>
        <v>50</v>
      </c>
      <c r="BD230" s="117" t="str">
        <f t="shared" si="102"/>
        <v>ED3834</v>
      </c>
      <c r="BE230" s="154">
        <v>1617</v>
      </c>
      <c r="BF230" s="151">
        <f t="shared" si="103"/>
        <v>0</v>
      </c>
      <c r="BG230" s="151">
        <f t="shared" si="114"/>
        <v>0</v>
      </c>
      <c r="BH230">
        <f t="shared" si="115"/>
        <v>50</v>
      </c>
      <c r="BJ230" s="218"/>
      <c r="BK230" s="218"/>
      <c r="BM230" s="227">
        <f t="shared" si="104"/>
        <v>1</v>
      </c>
      <c r="BN230" s="228">
        <f t="shared" si="105"/>
        <v>0</v>
      </c>
      <c r="BO230" s="229">
        <f t="shared" si="116"/>
        <v>1</v>
      </c>
      <c r="BR230" t="str">
        <f t="shared" si="117"/>
        <v>Error</v>
      </c>
      <c r="BS230"/>
      <c r="BT230" s="159"/>
    </row>
    <row r="231" spans="1:72" x14ac:dyDescent="0.2">
      <c r="A231" s="117">
        <v>3835</v>
      </c>
      <c r="B231" s="126" t="s">
        <v>424</v>
      </c>
      <c r="C231" s="126" t="s">
        <v>432</v>
      </c>
      <c r="D231" s="129">
        <v>0</v>
      </c>
      <c r="E231" s="175">
        <v>0</v>
      </c>
      <c r="F231" s="181">
        <f t="shared" si="106"/>
        <v>0</v>
      </c>
      <c r="G231" s="159"/>
      <c r="H231" s="181"/>
      <c r="I231" s="181">
        <f t="shared" si="118"/>
        <v>0</v>
      </c>
      <c r="J231" s="181">
        <f t="shared" si="119"/>
        <v>0</v>
      </c>
      <c r="L231" s="163" t="str">
        <f t="shared" si="95"/>
        <v>ok</v>
      </c>
      <c r="M231" s="137">
        <f t="shared" si="96"/>
        <v>0</v>
      </c>
      <c r="O231" s="129">
        <v>0</v>
      </c>
      <c r="Q231" s="129"/>
      <c r="S231" s="129"/>
      <c r="U231" s="129">
        <f t="shared" si="97"/>
        <v>0</v>
      </c>
      <c r="V231" s="175">
        <v>0</v>
      </c>
      <c r="W231" s="131">
        <f t="shared" si="98"/>
        <v>0</v>
      </c>
      <c r="X231" s="127">
        <f t="shared" si="99"/>
        <v>0</v>
      </c>
      <c r="Y231" s="186"/>
      <c r="AC231" s="227">
        <f t="shared" si="107"/>
        <v>0</v>
      </c>
      <c r="AD231" s="228">
        <f t="shared" si="108"/>
        <v>0</v>
      </c>
      <c r="AE231" s="229">
        <f t="shared" si="109"/>
        <v>0</v>
      </c>
      <c r="AG231" s="227">
        <f>SUMIF('Balances 1 WP'!$G$5:$G$295,A231,'Balances 1 WP'!$M$5:$M$295)</f>
        <v>0</v>
      </c>
      <c r="AH231" s="228">
        <f>SUMIF('Balances 1 WP'!$G$5:$G$295,A231,'Balances 1 WP'!$N$5:$N$295)</f>
        <v>0</v>
      </c>
      <c r="AI231" s="229">
        <f t="shared" si="110"/>
        <v>0</v>
      </c>
      <c r="AK231" s="227">
        <f t="shared" si="111"/>
        <v>0</v>
      </c>
      <c r="AL231" s="228">
        <f t="shared" si="112"/>
        <v>0</v>
      </c>
      <c r="AM231" s="229">
        <f t="shared" si="113"/>
        <v>0</v>
      </c>
      <c r="AN231" s="244"/>
      <c r="AO231" s="228"/>
      <c r="AP231" s="228"/>
      <c r="AQ231" s="229">
        <f t="shared" si="94"/>
        <v>0</v>
      </c>
      <c r="AR231" s="244"/>
      <c r="AT231" s="117">
        <v>3835</v>
      </c>
      <c r="AU231" s="117" t="s">
        <v>1147</v>
      </c>
      <c r="AW231" s="117" t="str">
        <f t="shared" si="100"/>
        <v>ED3835</v>
      </c>
      <c r="AX231" s="154">
        <v>1268</v>
      </c>
      <c r="AY231" s="151">
        <f t="shared" si="101"/>
        <v>0</v>
      </c>
      <c r="AZ231" s="151">
        <f t="shared" si="92"/>
        <v>0</v>
      </c>
      <c r="BA231">
        <f t="shared" si="93"/>
        <v>50</v>
      </c>
      <c r="BD231" s="117" t="str">
        <f t="shared" si="102"/>
        <v>ED3835</v>
      </c>
      <c r="BE231" s="154">
        <v>1617</v>
      </c>
      <c r="BF231" s="151">
        <f t="shared" si="103"/>
        <v>0</v>
      </c>
      <c r="BG231" s="151">
        <f t="shared" si="114"/>
        <v>0</v>
      </c>
      <c r="BH231">
        <f t="shared" si="115"/>
        <v>50</v>
      </c>
      <c r="BJ231" s="181"/>
      <c r="BK231" s="181"/>
      <c r="BM231" s="227">
        <f t="shared" si="104"/>
        <v>0</v>
      </c>
      <c r="BN231" s="228">
        <f t="shared" si="105"/>
        <v>0</v>
      </c>
      <c r="BO231" s="229">
        <f t="shared" si="116"/>
        <v>0</v>
      </c>
      <c r="BR231">
        <f t="shared" si="117"/>
        <v>0</v>
      </c>
      <c r="BS231"/>
      <c r="BT231" s="159"/>
    </row>
    <row r="232" spans="1:72" x14ac:dyDescent="0.2">
      <c r="A232" s="117">
        <v>3836</v>
      </c>
      <c r="B232" s="126" t="s">
        <v>425</v>
      </c>
      <c r="C232" s="126" t="s">
        <v>409</v>
      </c>
      <c r="D232" s="129">
        <v>0</v>
      </c>
      <c r="E232" s="175">
        <v>0</v>
      </c>
      <c r="F232" s="181">
        <f t="shared" si="106"/>
        <v>0</v>
      </c>
      <c r="G232" s="159"/>
      <c r="H232" s="181"/>
      <c r="I232" s="181">
        <f t="shared" si="118"/>
        <v>0</v>
      </c>
      <c r="J232" s="181">
        <f t="shared" si="119"/>
        <v>0</v>
      </c>
      <c r="L232" s="163" t="str">
        <f t="shared" si="95"/>
        <v>ok</v>
      </c>
      <c r="M232" s="137">
        <f t="shared" si="96"/>
        <v>0</v>
      </c>
      <c r="O232" s="129">
        <v>0</v>
      </c>
      <c r="Q232" s="129"/>
      <c r="S232" s="129"/>
      <c r="U232" s="129">
        <f t="shared" si="97"/>
        <v>0</v>
      </c>
      <c r="V232" s="175">
        <v>0</v>
      </c>
      <c r="W232" s="131">
        <f t="shared" si="98"/>
        <v>0</v>
      </c>
      <c r="X232" s="127">
        <f t="shared" si="99"/>
        <v>0</v>
      </c>
      <c r="Y232" s="186" t="s">
        <v>1246</v>
      </c>
      <c r="AC232" s="227">
        <f t="shared" si="107"/>
        <v>0</v>
      </c>
      <c r="AD232" s="228">
        <f t="shared" si="108"/>
        <v>0</v>
      </c>
      <c r="AE232" s="229">
        <f t="shared" si="109"/>
        <v>0</v>
      </c>
      <c r="AG232" s="227">
        <f>SUMIF('Balances 1 WP'!$G$5:$G$295,A232,'Balances 1 WP'!$M$5:$M$295)</f>
        <v>0</v>
      </c>
      <c r="AH232" s="228">
        <f>SUMIF('Balances 1 WP'!$G$5:$G$295,A232,'Balances 1 WP'!$N$5:$N$295)</f>
        <v>0</v>
      </c>
      <c r="AI232" s="229">
        <f t="shared" si="110"/>
        <v>0</v>
      </c>
      <c r="AK232" s="227">
        <f t="shared" si="111"/>
        <v>0</v>
      </c>
      <c r="AL232" s="228">
        <f t="shared" si="112"/>
        <v>0</v>
      </c>
      <c r="AM232" s="229">
        <f t="shared" si="113"/>
        <v>0</v>
      </c>
      <c r="AN232" s="244"/>
      <c r="AO232" s="228"/>
      <c r="AP232" s="228"/>
      <c r="AQ232" s="229">
        <f t="shared" si="94"/>
        <v>0</v>
      </c>
      <c r="AR232" s="244"/>
      <c r="AT232" s="117">
        <v>3836</v>
      </c>
      <c r="AU232" s="117" t="s">
        <v>962</v>
      </c>
      <c r="AW232" s="117" t="str">
        <f t="shared" si="100"/>
        <v>ED3836</v>
      </c>
      <c r="AX232" s="154">
        <v>1268</v>
      </c>
      <c r="AY232" s="151">
        <f t="shared" si="101"/>
        <v>0</v>
      </c>
      <c r="AZ232" s="151">
        <f t="shared" si="92"/>
        <v>0</v>
      </c>
      <c r="BA232">
        <f t="shared" si="93"/>
        <v>50</v>
      </c>
      <c r="BD232" s="117" t="str">
        <f t="shared" si="102"/>
        <v>ED3836</v>
      </c>
      <c r="BE232" s="154">
        <v>1617</v>
      </c>
      <c r="BF232" s="151">
        <f t="shared" si="103"/>
        <v>0</v>
      </c>
      <c r="BG232" s="151">
        <f t="shared" si="114"/>
        <v>0</v>
      </c>
      <c r="BH232">
        <f t="shared" si="115"/>
        <v>50</v>
      </c>
      <c r="BJ232" s="181"/>
      <c r="BK232" s="181"/>
      <c r="BM232" s="227">
        <f t="shared" si="104"/>
        <v>0</v>
      </c>
      <c r="BN232" s="228">
        <f t="shared" si="105"/>
        <v>0</v>
      </c>
      <c r="BO232" s="229">
        <f t="shared" si="116"/>
        <v>0</v>
      </c>
      <c r="BR232">
        <f t="shared" si="117"/>
        <v>0</v>
      </c>
      <c r="BS232"/>
      <c r="BT232" s="159"/>
    </row>
    <row r="233" spans="1:72" x14ac:dyDescent="0.2">
      <c r="A233" s="117">
        <v>3837</v>
      </c>
      <c r="B233" s="126" t="s">
        <v>534</v>
      </c>
      <c r="C233" s="126" t="s">
        <v>410</v>
      </c>
      <c r="D233" s="129">
        <v>0</v>
      </c>
      <c r="E233" s="175">
        <v>0</v>
      </c>
      <c r="F233" s="181">
        <f t="shared" si="106"/>
        <v>0</v>
      </c>
      <c r="G233" s="159"/>
      <c r="H233" s="181"/>
      <c r="I233" s="181">
        <f t="shared" si="118"/>
        <v>0</v>
      </c>
      <c r="J233" s="181">
        <f t="shared" si="119"/>
        <v>0</v>
      </c>
      <c r="L233" s="163" t="str">
        <f t="shared" si="95"/>
        <v>ok</v>
      </c>
      <c r="M233" s="137">
        <f t="shared" si="96"/>
        <v>0</v>
      </c>
      <c r="O233" s="129">
        <v>0</v>
      </c>
      <c r="Q233" s="129"/>
      <c r="S233" s="129"/>
      <c r="U233" s="129">
        <f t="shared" si="97"/>
        <v>0</v>
      </c>
      <c r="V233" s="175">
        <v>0</v>
      </c>
      <c r="W233" s="131">
        <f t="shared" si="98"/>
        <v>0</v>
      </c>
      <c r="X233" s="127">
        <f t="shared" si="99"/>
        <v>0</v>
      </c>
      <c r="Y233" s="186" t="s">
        <v>1247</v>
      </c>
      <c r="AC233" s="227">
        <f t="shared" si="107"/>
        <v>0</v>
      </c>
      <c r="AD233" s="228">
        <f t="shared" si="108"/>
        <v>0</v>
      </c>
      <c r="AE233" s="229">
        <f t="shared" si="109"/>
        <v>0</v>
      </c>
      <c r="AG233" s="227">
        <f>SUMIF('Balances 1 WP'!$G$5:$G$295,A233,'Balances 1 WP'!$M$5:$M$295)</f>
        <v>0</v>
      </c>
      <c r="AH233" s="228">
        <f>SUMIF('Balances 1 WP'!$G$5:$G$295,A233,'Balances 1 WP'!$N$5:$N$295)</f>
        <v>0</v>
      </c>
      <c r="AI233" s="229">
        <f t="shared" si="110"/>
        <v>0</v>
      </c>
      <c r="AK233" s="227">
        <f t="shared" si="111"/>
        <v>0</v>
      </c>
      <c r="AL233" s="228">
        <f t="shared" si="112"/>
        <v>0</v>
      </c>
      <c r="AM233" s="229">
        <f t="shared" si="113"/>
        <v>0</v>
      </c>
      <c r="AN233" s="244"/>
      <c r="AO233" s="228"/>
      <c r="AP233" s="228"/>
      <c r="AQ233" s="229">
        <f t="shared" si="94"/>
        <v>0</v>
      </c>
      <c r="AR233" s="244"/>
      <c r="AT233" s="117">
        <v>3837</v>
      </c>
      <c r="AU233" s="117" t="s">
        <v>880</v>
      </c>
      <c r="AW233" s="117" t="str">
        <f t="shared" si="100"/>
        <v>ED3837</v>
      </c>
      <c r="AX233" s="154">
        <v>1268</v>
      </c>
      <c r="AY233" s="151">
        <f t="shared" si="101"/>
        <v>0</v>
      </c>
      <c r="AZ233" s="151">
        <f t="shared" si="92"/>
        <v>0</v>
      </c>
      <c r="BA233">
        <f t="shared" si="93"/>
        <v>50</v>
      </c>
      <c r="BD233" s="117" t="str">
        <f t="shared" si="102"/>
        <v>ED3837</v>
      </c>
      <c r="BE233" s="154">
        <v>1617</v>
      </c>
      <c r="BF233" s="151">
        <f t="shared" si="103"/>
        <v>0</v>
      </c>
      <c r="BG233" s="151">
        <f t="shared" si="114"/>
        <v>0</v>
      </c>
      <c r="BH233">
        <f t="shared" si="115"/>
        <v>50</v>
      </c>
      <c r="BJ233" s="181"/>
      <c r="BK233" s="181"/>
      <c r="BM233" s="227">
        <f t="shared" si="104"/>
        <v>0</v>
      </c>
      <c r="BN233" s="228">
        <f t="shared" si="105"/>
        <v>0</v>
      </c>
      <c r="BO233" s="229">
        <f t="shared" si="116"/>
        <v>0</v>
      </c>
      <c r="BR233">
        <f t="shared" si="117"/>
        <v>0</v>
      </c>
      <c r="BS233"/>
      <c r="BT233" s="159"/>
    </row>
    <row r="234" spans="1:72" x14ac:dyDescent="0.2">
      <c r="A234" s="117">
        <v>3838</v>
      </c>
      <c r="B234" s="126" t="s">
        <v>834</v>
      </c>
      <c r="C234" s="126" t="s">
        <v>411</v>
      </c>
      <c r="D234" s="129">
        <v>0</v>
      </c>
      <c r="E234" s="175">
        <v>0</v>
      </c>
      <c r="F234" s="181">
        <f t="shared" si="106"/>
        <v>0</v>
      </c>
      <c r="G234" s="159"/>
      <c r="H234" s="181"/>
      <c r="I234" s="181">
        <f t="shared" si="118"/>
        <v>0</v>
      </c>
      <c r="J234" s="181">
        <f t="shared" si="119"/>
        <v>0</v>
      </c>
      <c r="L234" s="163" t="str">
        <f t="shared" si="95"/>
        <v>ok</v>
      </c>
      <c r="M234" s="137">
        <f t="shared" si="96"/>
        <v>0</v>
      </c>
      <c r="O234" s="129">
        <v>0</v>
      </c>
      <c r="Q234" s="129"/>
      <c r="S234" s="129"/>
      <c r="U234" s="129">
        <f t="shared" si="97"/>
        <v>0</v>
      </c>
      <c r="V234" s="175">
        <v>0</v>
      </c>
      <c r="W234" s="131">
        <f t="shared" si="98"/>
        <v>0</v>
      </c>
      <c r="X234" s="127">
        <f t="shared" si="99"/>
        <v>0</v>
      </c>
      <c r="Y234" s="186"/>
      <c r="AC234" s="227">
        <f t="shared" si="107"/>
        <v>0</v>
      </c>
      <c r="AD234" s="228">
        <f t="shared" si="108"/>
        <v>0</v>
      </c>
      <c r="AE234" s="229">
        <f t="shared" si="109"/>
        <v>0</v>
      </c>
      <c r="AG234" s="227">
        <f>SUMIF('Balances 1 WP'!$G$5:$G$295,A234,'Balances 1 WP'!$M$5:$M$295)</f>
        <v>0</v>
      </c>
      <c r="AH234" s="228">
        <f>SUMIF('Balances 1 WP'!$G$5:$G$295,A234,'Balances 1 WP'!$N$5:$N$295)</f>
        <v>0</v>
      </c>
      <c r="AI234" s="229">
        <f t="shared" si="110"/>
        <v>0</v>
      </c>
      <c r="AK234" s="227">
        <f t="shared" si="111"/>
        <v>0</v>
      </c>
      <c r="AL234" s="228">
        <f t="shared" si="112"/>
        <v>0</v>
      </c>
      <c r="AM234" s="229">
        <f t="shared" si="113"/>
        <v>0</v>
      </c>
      <c r="AN234" s="244"/>
      <c r="AO234" s="228"/>
      <c r="AP234" s="228"/>
      <c r="AQ234" s="229">
        <f t="shared" si="94"/>
        <v>0</v>
      </c>
      <c r="AR234" s="244"/>
      <c r="AT234" s="117">
        <v>3838</v>
      </c>
      <c r="AU234" s="117" t="s">
        <v>963</v>
      </c>
      <c r="AW234" s="117" t="str">
        <f t="shared" si="100"/>
        <v>ED3838</v>
      </c>
      <c r="AX234" s="154">
        <v>1268</v>
      </c>
      <c r="AY234" s="151">
        <f t="shared" si="101"/>
        <v>0</v>
      </c>
      <c r="AZ234" s="151">
        <f t="shared" si="92"/>
        <v>0</v>
      </c>
      <c r="BA234">
        <f t="shared" si="93"/>
        <v>50</v>
      </c>
      <c r="BD234" s="117" t="str">
        <f t="shared" si="102"/>
        <v>ED3838</v>
      </c>
      <c r="BE234" s="154">
        <v>1617</v>
      </c>
      <c r="BF234" s="151">
        <f t="shared" si="103"/>
        <v>0</v>
      </c>
      <c r="BG234" s="151">
        <f t="shared" si="114"/>
        <v>0</v>
      </c>
      <c r="BH234">
        <f t="shared" si="115"/>
        <v>50</v>
      </c>
      <c r="BJ234" s="181"/>
      <c r="BK234" s="181"/>
      <c r="BM234" s="227">
        <f t="shared" si="104"/>
        <v>0</v>
      </c>
      <c r="BN234" s="228">
        <f t="shared" si="105"/>
        <v>0</v>
      </c>
      <c r="BO234" s="229">
        <f t="shared" si="116"/>
        <v>0</v>
      </c>
      <c r="BR234">
        <f t="shared" si="117"/>
        <v>0</v>
      </c>
      <c r="BS234"/>
      <c r="BT234" s="159"/>
    </row>
    <row r="235" spans="1:72" x14ac:dyDescent="0.2">
      <c r="A235" s="117">
        <v>3839</v>
      </c>
      <c r="B235" s="126" t="s">
        <v>499</v>
      </c>
      <c r="C235" s="126" t="s">
        <v>1018</v>
      </c>
      <c r="D235" s="129">
        <v>0</v>
      </c>
      <c r="E235" s="175">
        <v>0</v>
      </c>
      <c r="F235" s="181">
        <f t="shared" si="106"/>
        <v>0</v>
      </c>
      <c r="G235" s="159"/>
      <c r="H235" s="181"/>
      <c r="I235" s="181">
        <f t="shared" si="118"/>
        <v>0</v>
      </c>
      <c r="J235" s="181">
        <f t="shared" si="119"/>
        <v>0</v>
      </c>
      <c r="L235" s="163" t="str">
        <f t="shared" si="95"/>
        <v>ok</v>
      </c>
      <c r="M235" s="137">
        <f t="shared" si="96"/>
        <v>0</v>
      </c>
      <c r="O235" s="129">
        <v>0</v>
      </c>
      <c r="Q235" s="129"/>
      <c r="S235" s="129"/>
      <c r="U235" s="129">
        <f t="shared" si="97"/>
        <v>0</v>
      </c>
      <c r="V235" s="175">
        <v>0</v>
      </c>
      <c r="W235" s="131">
        <f t="shared" si="98"/>
        <v>0</v>
      </c>
      <c r="X235" s="127">
        <f t="shared" si="99"/>
        <v>0</v>
      </c>
      <c r="Y235" s="186" t="s">
        <v>1246</v>
      </c>
      <c r="AC235" s="227">
        <f t="shared" si="107"/>
        <v>0</v>
      </c>
      <c r="AD235" s="228">
        <f t="shared" si="108"/>
        <v>0</v>
      </c>
      <c r="AE235" s="229">
        <f t="shared" si="109"/>
        <v>0</v>
      </c>
      <c r="AG235" s="227">
        <f>SUMIF('Balances 1 WP'!$G$5:$G$295,A235,'Balances 1 WP'!$M$5:$M$295)</f>
        <v>0</v>
      </c>
      <c r="AH235" s="228">
        <f>SUMIF('Balances 1 WP'!$G$5:$G$295,A235,'Balances 1 WP'!$N$5:$N$295)</f>
        <v>0</v>
      </c>
      <c r="AI235" s="229">
        <f t="shared" si="110"/>
        <v>0</v>
      </c>
      <c r="AK235" s="227">
        <f t="shared" si="111"/>
        <v>0</v>
      </c>
      <c r="AL235" s="228">
        <f t="shared" si="112"/>
        <v>0</v>
      </c>
      <c r="AM235" s="229">
        <f t="shared" si="113"/>
        <v>0</v>
      </c>
      <c r="AN235" s="244"/>
      <c r="AO235" s="228"/>
      <c r="AP235" s="228"/>
      <c r="AQ235" s="229">
        <f t="shared" si="94"/>
        <v>0</v>
      </c>
      <c r="AR235" s="244"/>
      <c r="AT235" s="117">
        <v>3839</v>
      </c>
      <c r="AU235" s="117" t="s">
        <v>964</v>
      </c>
      <c r="AW235" s="117" t="str">
        <f t="shared" si="100"/>
        <v>ED3839</v>
      </c>
      <c r="AX235" s="154">
        <v>1268</v>
      </c>
      <c r="AY235" s="151">
        <f t="shared" si="101"/>
        <v>0</v>
      </c>
      <c r="AZ235" s="151">
        <f t="shared" si="92"/>
        <v>0</v>
      </c>
      <c r="BA235">
        <f t="shared" si="93"/>
        <v>50</v>
      </c>
      <c r="BD235" s="117" t="str">
        <f t="shared" si="102"/>
        <v>ED3839</v>
      </c>
      <c r="BE235" s="154">
        <v>1617</v>
      </c>
      <c r="BF235" s="151">
        <f t="shared" si="103"/>
        <v>0</v>
      </c>
      <c r="BG235" s="151">
        <f t="shared" si="114"/>
        <v>0</v>
      </c>
      <c r="BH235">
        <f t="shared" si="115"/>
        <v>50</v>
      </c>
      <c r="BJ235" s="181"/>
      <c r="BK235" s="181"/>
      <c r="BM235" s="227">
        <f t="shared" si="104"/>
        <v>0</v>
      </c>
      <c r="BN235" s="228">
        <f t="shared" si="105"/>
        <v>0</v>
      </c>
      <c r="BO235" s="229">
        <f t="shared" si="116"/>
        <v>0</v>
      </c>
      <c r="BR235">
        <f t="shared" si="117"/>
        <v>0</v>
      </c>
      <c r="BS235"/>
      <c r="BT235" s="159"/>
    </row>
    <row r="236" spans="1:72" ht="15" customHeight="1" x14ac:dyDescent="0.2">
      <c r="A236" s="117">
        <v>3842</v>
      </c>
      <c r="B236" s="126" t="s">
        <v>835</v>
      </c>
      <c r="C236" s="126" t="s">
        <v>1019</v>
      </c>
      <c r="D236" s="129">
        <v>0</v>
      </c>
      <c r="E236" s="175">
        <v>0</v>
      </c>
      <c r="F236" s="181">
        <f t="shared" si="106"/>
        <v>0</v>
      </c>
      <c r="G236" s="159"/>
      <c r="H236" s="181"/>
      <c r="I236" s="181">
        <f t="shared" si="118"/>
        <v>0</v>
      </c>
      <c r="J236" s="181">
        <f t="shared" si="119"/>
        <v>0</v>
      </c>
      <c r="L236" s="163" t="str">
        <f t="shared" si="95"/>
        <v>ok</v>
      </c>
      <c r="M236" s="137">
        <f t="shared" si="96"/>
        <v>0</v>
      </c>
      <c r="O236" s="129">
        <v>0</v>
      </c>
      <c r="Q236" s="129"/>
      <c r="S236" s="129"/>
      <c r="U236" s="129">
        <f t="shared" si="97"/>
        <v>0</v>
      </c>
      <c r="V236" s="175">
        <v>0</v>
      </c>
      <c r="W236" s="131">
        <f t="shared" si="98"/>
        <v>0</v>
      </c>
      <c r="X236" s="127">
        <f t="shared" si="99"/>
        <v>0</v>
      </c>
      <c r="Y236" s="186"/>
      <c r="AC236" s="227">
        <f t="shared" si="107"/>
        <v>0</v>
      </c>
      <c r="AD236" s="228">
        <f t="shared" si="108"/>
        <v>0</v>
      </c>
      <c r="AE236" s="229">
        <f t="shared" si="109"/>
        <v>0</v>
      </c>
      <c r="AG236" s="227">
        <f>SUMIF('Balances 1 WP'!$G$5:$G$295,A236,'Balances 1 WP'!$M$5:$M$295)</f>
        <v>0</v>
      </c>
      <c r="AH236" s="228">
        <f>SUMIF('Balances 1 WP'!$G$5:$G$295,A236,'Balances 1 WP'!$N$5:$N$295)</f>
        <v>0</v>
      </c>
      <c r="AI236" s="229">
        <f t="shared" si="110"/>
        <v>0</v>
      </c>
      <c r="AK236" s="227">
        <f t="shared" si="111"/>
        <v>0</v>
      </c>
      <c r="AL236" s="228">
        <f t="shared" si="112"/>
        <v>0</v>
      </c>
      <c r="AM236" s="229">
        <f t="shared" si="113"/>
        <v>0</v>
      </c>
      <c r="AN236" s="244"/>
      <c r="AO236" s="228"/>
      <c r="AP236" s="228"/>
      <c r="AQ236" s="229">
        <f t="shared" si="94"/>
        <v>0</v>
      </c>
      <c r="AR236" s="244"/>
      <c r="AT236" s="117">
        <v>3842</v>
      </c>
      <c r="AU236" s="117" t="s">
        <v>965</v>
      </c>
      <c r="AW236" s="117" t="str">
        <f t="shared" si="100"/>
        <v>ED3842</v>
      </c>
      <c r="AX236" s="154">
        <v>1268</v>
      </c>
      <c r="AY236" s="151">
        <f t="shared" si="101"/>
        <v>0</v>
      </c>
      <c r="AZ236" s="151">
        <f t="shared" si="92"/>
        <v>0</v>
      </c>
      <c r="BA236">
        <f t="shared" si="93"/>
        <v>50</v>
      </c>
      <c r="BD236" s="117" t="str">
        <f t="shared" si="102"/>
        <v>ED3842</v>
      </c>
      <c r="BE236" s="154">
        <v>1617</v>
      </c>
      <c r="BF236" s="151">
        <f t="shared" si="103"/>
        <v>0</v>
      </c>
      <c r="BG236" s="151">
        <f t="shared" si="114"/>
        <v>0</v>
      </c>
      <c r="BH236">
        <f t="shared" si="115"/>
        <v>50</v>
      </c>
      <c r="BJ236" s="181"/>
      <c r="BK236" s="181"/>
      <c r="BM236" s="227">
        <f t="shared" si="104"/>
        <v>0</v>
      </c>
      <c r="BN236" s="228">
        <f t="shared" si="105"/>
        <v>0</v>
      </c>
      <c r="BO236" s="229">
        <f t="shared" si="116"/>
        <v>0</v>
      </c>
      <c r="BR236">
        <f t="shared" si="117"/>
        <v>0</v>
      </c>
      <c r="BS236"/>
      <c r="BT236" s="159"/>
    </row>
    <row r="237" spans="1:72" x14ac:dyDescent="0.2">
      <c r="A237" s="117">
        <v>3850</v>
      </c>
      <c r="B237" s="126" t="s">
        <v>836</v>
      </c>
      <c r="C237" s="126" t="s">
        <v>1020</v>
      </c>
      <c r="D237" s="129">
        <v>0</v>
      </c>
      <c r="E237" s="175">
        <v>0</v>
      </c>
      <c r="F237" s="181">
        <f t="shared" si="106"/>
        <v>0</v>
      </c>
      <c r="G237" s="159"/>
      <c r="H237" s="181"/>
      <c r="I237" s="181">
        <f t="shared" si="118"/>
        <v>0</v>
      </c>
      <c r="J237" s="181">
        <f t="shared" si="119"/>
        <v>0</v>
      </c>
      <c r="L237" s="163" t="str">
        <f t="shared" si="95"/>
        <v>ok</v>
      </c>
      <c r="M237" s="137">
        <f t="shared" si="96"/>
        <v>0</v>
      </c>
      <c r="O237" s="129">
        <v>0</v>
      </c>
      <c r="Q237" s="129"/>
      <c r="S237" s="129"/>
      <c r="U237" s="129">
        <f t="shared" si="97"/>
        <v>0</v>
      </c>
      <c r="V237" s="175">
        <v>0</v>
      </c>
      <c r="W237" s="131">
        <f t="shared" si="98"/>
        <v>0</v>
      </c>
      <c r="X237" s="127">
        <f t="shared" si="99"/>
        <v>0</v>
      </c>
      <c r="Y237" s="186"/>
      <c r="AC237" s="227">
        <f t="shared" si="107"/>
        <v>0</v>
      </c>
      <c r="AD237" s="228">
        <f t="shared" si="108"/>
        <v>0</v>
      </c>
      <c r="AE237" s="229">
        <f t="shared" si="109"/>
        <v>0</v>
      </c>
      <c r="AG237" s="227">
        <f>SUMIF('Balances 1 WP'!$G$5:$G$295,A237,'Balances 1 WP'!$M$5:$M$295)</f>
        <v>0</v>
      </c>
      <c r="AH237" s="228">
        <f>SUMIF('Balances 1 WP'!$G$5:$G$295,A237,'Balances 1 WP'!$N$5:$N$295)</f>
        <v>0</v>
      </c>
      <c r="AI237" s="229">
        <f t="shared" si="110"/>
        <v>0</v>
      </c>
      <c r="AK237" s="227">
        <f t="shared" si="111"/>
        <v>0</v>
      </c>
      <c r="AL237" s="228">
        <f t="shared" si="112"/>
        <v>0</v>
      </c>
      <c r="AM237" s="229">
        <f t="shared" si="113"/>
        <v>0</v>
      </c>
      <c r="AN237" s="244"/>
      <c r="AO237" s="228"/>
      <c r="AP237" s="228"/>
      <c r="AQ237" s="229">
        <f t="shared" si="94"/>
        <v>0</v>
      </c>
      <c r="AR237" s="244"/>
      <c r="AT237" s="117">
        <v>3850</v>
      </c>
      <c r="AU237" s="117" t="s">
        <v>1148</v>
      </c>
      <c r="AW237" s="117" t="str">
        <f t="shared" si="100"/>
        <v>ED3850</v>
      </c>
      <c r="AX237" s="154">
        <v>1268</v>
      </c>
      <c r="AY237" s="151">
        <f t="shared" si="101"/>
        <v>0</v>
      </c>
      <c r="AZ237" s="151">
        <f t="shared" si="92"/>
        <v>0</v>
      </c>
      <c r="BA237">
        <f t="shared" si="93"/>
        <v>50</v>
      </c>
      <c r="BD237" s="117" t="str">
        <f t="shared" si="102"/>
        <v>ED3850</v>
      </c>
      <c r="BE237" s="154">
        <v>1617</v>
      </c>
      <c r="BF237" s="151">
        <f t="shared" si="103"/>
        <v>0</v>
      </c>
      <c r="BG237" s="151">
        <f t="shared" si="114"/>
        <v>0</v>
      </c>
      <c r="BH237">
        <f t="shared" si="115"/>
        <v>50</v>
      </c>
      <c r="BJ237" s="181"/>
      <c r="BK237" s="181"/>
      <c r="BM237" s="227">
        <f t="shared" si="104"/>
        <v>0</v>
      </c>
      <c r="BN237" s="228">
        <f t="shared" si="105"/>
        <v>0</v>
      </c>
      <c r="BO237" s="229">
        <f t="shared" si="116"/>
        <v>0</v>
      </c>
      <c r="BR237">
        <f t="shared" si="117"/>
        <v>0</v>
      </c>
      <c r="BS237"/>
      <c r="BT237" s="159"/>
    </row>
    <row r="238" spans="1:72" x14ac:dyDescent="0.2">
      <c r="A238" s="117">
        <v>3851</v>
      </c>
      <c r="B238" s="126" t="s">
        <v>837</v>
      </c>
      <c r="C238" s="126" t="s">
        <v>1021</v>
      </c>
      <c r="D238" s="129">
        <v>0</v>
      </c>
      <c r="E238" s="175">
        <v>0</v>
      </c>
      <c r="F238" s="181">
        <f t="shared" si="106"/>
        <v>0</v>
      </c>
      <c r="G238" s="159"/>
      <c r="H238" s="181"/>
      <c r="I238" s="181">
        <f t="shared" si="118"/>
        <v>0</v>
      </c>
      <c r="J238" s="181">
        <f t="shared" si="119"/>
        <v>0</v>
      </c>
      <c r="L238" s="163" t="str">
        <f t="shared" si="95"/>
        <v>ok</v>
      </c>
      <c r="M238" s="137">
        <f t="shared" si="96"/>
        <v>0</v>
      </c>
      <c r="O238" s="129">
        <v>0</v>
      </c>
      <c r="Q238" s="129"/>
      <c r="S238" s="129"/>
      <c r="U238" s="129">
        <f t="shared" si="97"/>
        <v>0</v>
      </c>
      <c r="V238" s="175">
        <v>0</v>
      </c>
      <c r="W238" s="131">
        <f t="shared" si="98"/>
        <v>0</v>
      </c>
      <c r="X238" s="127">
        <f t="shared" si="99"/>
        <v>0</v>
      </c>
      <c r="Y238" s="186"/>
      <c r="AC238" s="227">
        <f t="shared" si="107"/>
        <v>0</v>
      </c>
      <c r="AD238" s="228">
        <f t="shared" si="108"/>
        <v>0</v>
      </c>
      <c r="AE238" s="229">
        <f t="shared" si="109"/>
        <v>0</v>
      </c>
      <c r="AG238" s="227">
        <f>SUMIF('Balances 1 WP'!$G$5:$G$295,A238,'Balances 1 WP'!$M$5:$M$295)</f>
        <v>0</v>
      </c>
      <c r="AH238" s="228">
        <f>SUMIF('Balances 1 WP'!$G$5:$G$295,A238,'Balances 1 WP'!$N$5:$N$295)</f>
        <v>0</v>
      </c>
      <c r="AI238" s="229">
        <f t="shared" si="110"/>
        <v>0</v>
      </c>
      <c r="AK238" s="227">
        <f t="shared" si="111"/>
        <v>0</v>
      </c>
      <c r="AL238" s="228">
        <f t="shared" si="112"/>
        <v>0</v>
      </c>
      <c r="AM238" s="229">
        <f t="shared" si="113"/>
        <v>0</v>
      </c>
      <c r="AN238" s="244"/>
      <c r="AO238" s="228"/>
      <c r="AP238" s="228"/>
      <c r="AQ238" s="229">
        <f t="shared" si="94"/>
        <v>0</v>
      </c>
      <c r="AR238" s="244"/>
      <c r="AT238" s="117">
        <v>3851</v>
      </c>
      <c r="AU238" s="117" t="s">
        <v>1149</v>
      </c>
      <c r="AW238" s="117" t="str">
        <f t="shared" si="100"/>
        <v>ED3851</v>
      </c>
      <c r="AX238" s="154">
        <v>1268</v>
      </c>
      <c r="AY238" s="151">
        <f t="shared" si="101"/>
        <v>0</v>
      </c>
      <c r="AZ238" s="151">
        <f t="shared" si="92"/>
        <v>0</v>
      </c>
      <c r="BA238">
        <f t="shared" si="93"/>
        <v>50</v>
      </c>
      <c r="BD238" s="117" t="str">
        <f t="shared" si="102"/>
        <v>ED3851</v>
      </c>
      <c r="BE238" s="154">
        <v>1617</v>
      </c>
      <c r="BF238" s="151">
        <f t="shared" si="103"/>
        <v>0</v>
      </c>
      <c r="BG238" s="151">
        <f t="shared" si="114"/>
        <v>0</v>
      </c>
      <c r="BH238">
        <f t="shared" si="115"/>
        <v>50</v>
      </c>
      <c r="BJ238" s="181"/>
      <c r="BK238" s="181"/>
      <c r="BM238" s="227">
        <f t="shared" si="104"/>
        <v>0</v>
      </c>
      <c r="BN238" s="228">
        <f t="shared" si="105"/>
        <v>0</v>
      </c>
      <c r="BO238" s="229">
        <f t="shared" si="116"/>
        <v>0</v>
      </c>
      <c r="BR238">
        <f t="shared" si="117"/>
        <v>0</v>
      </c>
      <c r="BS238"/>
      <c r="BT238" s="159"/>
    </row>
    <row r="239" spans="1:72" x14ac:dyDescent="0.2">
      <c r="A239" s="117">
        <v>3852</v>
      </c>
      <c r="B239" s="126" t="s">
        <v>838</v>
      </c>
      <c r="C239" s="126" t="s">
        <v>1022</v>
      </c>
      <c r="D239" s="129">
        <v>0</v>
      </c>
      <c r="E239" s="175">
        <v>0</v>
      </c>
      <c r="F239" s="181">
        <f t="shared" si="106"/>
        <v>0</v>
      </c>
      <c r="G239" s="159"/>
      <c r="H239" s="181"/>
      <c r="I239" s="181">
        <f t="shared" si="118"/>
        <v>0</v>
      </c>
      <c r="J239" s="181">
        <f t="shared" si="119"/>
        <v>0</v>
      </c>
      <c r="L239" s="163" t="str">
        <f t="shared" si="95"/>
        <v>ok</v>
      </c>
      <c r="M239" s="137">
        <f t="shared" si="96"/>
        <v>0</v>
      </c>
      <c r="O239" s="129">
        <v>0</v>
      </c>
      <c r="Q239" s="129"/>
      <c r="S239" s="129"/>
      <c r="U239" s="129">
        <f t="shared" si="97"/>
        <v>0</v>
      </c>
      <c r="V239" s="175">
        <v>0</v>
      </c>
      <c r="W239" s="131">
        <f t="shared" si="98"/>
        <v>0</v>
      </c>
      <c r="X239" s="127">
        <f t="shared" si="99"/>
        <v>0</v>
      </c>
      <c r="Y239" s="186" t="s">
        <v>1268</v>
      </c>
      <c r="AC239" s="227">
        <f t="shared" si="107"/>
        <v>0</v>
      </c>
      <c r="AD239" s="228">
        <f t="shared" si="108"/>
        <v>0</v>
      </c>
      <c r="AE239" s="229">
        <f t="shared" si="109"/>
        <v>0</v>
      </c>
      <c r="AG239" s="227">
        <f>SUMIF('Balances 1 WP'!$G$5:$G$295,A239,'Balances 1 WP'!$M$5:$M$295)</f>
        <v>0</v>
      </c>
      <c r="AH239" s="228">
        <f>SUMIF('Balances 1 WP'!$G$5:$G$295,A239,'Balances 1 WP'!$N$5:$N$295)</f>
        <v>0</v>
      </c>
      <c r="AI239" s="229">
        <f t="shared" si="110"/>
        <v>0</v>
      </c>
      <c r="AK239" s="227">
        <f t="shared" si="111"/>
        <v>0</v>
      </c>
      <c r="AL239" s="228">
        <f t="shared" si="112"/>
        <v>0</v>
      </c>
      <c r="AM239" s="229">
        <f t="shared" si="113"/>
        <v>0</v>
      </c>
      <c r="AN239" s="244"/>
      <c r="AO239" s="228"/>
      <c r="AP239" s="228"/>
      <c r="AQ239" s="229">
        <f t="shared" si="94"/>
        <v>0</v>
      </c>
      <c r="AR239" s="244"/>
      <c r="AT239" s="117">
        <v>3852</v>
      </c>
      <c r="AU239" s="117" t="s">
        <v>1150</v>
      </c>
      <c r="AW239" s="117" t="str">
        <f t="shared" si="100"/>
        <v>ED3852</v>
      </c>
      <c r="AX239" s="154">
        <v>1268</v>
      </c>
      <c r="AY239" s="151">
        <f t="shared" si="101"/>
        <v>0</v>
      </c>
      <c r="AZ239" s="151">
        <f t="shared" si="92"/>
        <v>0</v>
      </c>
      <c r="BA239">
        <f t="shared" si="93"/>
        <v>50</v>
      </c>
      <c r="BD239" s="117" t="str">
        <f t="shared" si="102"/>
        <v>ED3852</v>
      </c>
      <c r="BE239" s="154">
        <v>1617</v>
      </c>
      <c r="BF239" s="151">
        <f t="shared" si="103"/>
        <v>0</v>
      </c>
      <c r="BG239" s="151">
        <f t="shared" si="114"/>
        <v>0</v>
      </c>
      <c r="BH239">
        <f t="shared" si="115"/>
        <v>50</v>
      </c>
      <c r="BJ239" s="181"/>
      <c r="BK239" s="181"/>
      <c r="BM239" s="227">
        <f t="shared" si="104"/>
        <v>0</v>
      </c>
      <c r="BN239" s="228">
        <f t="shared" si="105"/>
        <v>0</v>
      </c>
      <c r="BO239" s="229">
        <f t="shared" si="116"/>
        <v>0</v>
      </c>
      <c r="BR239">
        <f t="shared" si="117"/>
        <v>0</v>
      </c>
      <c r="BS239"/>
      <c r="BT239" s="159"/>
    </row>
    <row r="240" spans="1:72" x14ac:dyDescent="0.2">
      <c r="A240" s="117">
        <v>3853</v>
      </c>
      <c r="B240" s="126" t="s">
        <v>839</v>
      </c>
      <c r="C240" s="126" t="s">
        <v>195</v>
      </c>
      <c r="D240" s="129">
        <v>0</v>
      </c>
      <c r="E240" s="175">
        <v>0</v>
      </c>
      <c r="F240" s="181">
        <f t="shared" si="106"/>
        <v>0</v>
      </c>
      <c r="G240" s="159"/>
      <c r="H240" s="181"/>
      <c r="I240" s="181">
        <f t="shared" si="118"/>
        <v>0</v>
      </c>
      <c r="J240" s="181">
        <f t="shared" si="119"/>
        <v>0</v>
      </c>
      <c r="L240" s="163" t="str">
        <f t="shared" si="95"/>
        <v>ok</v>
      </c>
      <c r="M240" s="137">
        <f t="shared" si="96"/>
        <v>0</v>
      </c>
      <c r="O240" s="129">
        <v>0</v>
      </c>
      <c r="Q240" s="129"/>
      <c r="S240" s="129"/>
      <c r="U240" s="129">
        <f t="shared" si="97"/>
        <v>0</v>
      </c>
      <c r="V240" s="175">
        <v>0</v>
      </c>
      <c r="W240" s="131">
        <f t="shared" si="98"/>
        <v>0</v>
      </c>
      <c r="X240" s="127">
        <f t="shared" si="99"/>
        <v>0</v>
      </c>
      <c r="Y240" s="186"/>
      <c r="AC240" s="227">
        <f t="shared" si="107"/>
        <v>0</v>
      </c>
      <c r="AD240" s="228">
        <f t="shared" si="108"/>
        <v>0</v>
      </c>
      <c r="AE240" s="229">
        <f t="shared" si="109"/>
        <v>0</v>
      </c>
      <c r="AG240" s="227">
        <f>SUMIF('Balances 1 WP'!$G$5:$G$295,A240,'Balances 1 WP'!$M$5:$M$295)</f>
        <v>0</v>
      </c>
      <c r="AH240" s="228">
        <f>SUMIF('Balances 1 WP'!$G$5:$G$295,A240,'Balances 1 WP'!$N$5:$N$295)</f>
        <v>0</v>
      </c>
      <c r="AI240" s="229">
        <f t="shared" si="110"/>
        <v>0</v>
      </c>
      <c r="AK240" s="227">
        <f t="shared" si="111"/>
        <v>0</v>
      </c>
      <c r="AL240" s="228">
        <f t="shared" si="112"/>
        <v>0</v>
      </c>
      <c r="AM240" s="229">
        <f t="shared" si="113"/>
        <v>0</v>
      </c>
      <c r="AN240" s="244"/>
      <c r="AO240" s="228"/>
      <c r="AP240" s="228"/>
      <c r="AQ240" s="229">
        <f t="shared" si="94"/>
        <v>0</v>
      </c>
      <c r="AR240" s="244"/>
      <c r="AT240" s="117">
        <v>3853</v>
      </c>
      <c r="AU240" s="117" t="s">
        <v>1161</v>
      </c>
      <c r="AW240" s="117" t="str">
        <f t="shared" si="100"/>
        <v>ED3853</v>
      </c>
      <c r="AX240" s="154">
        <v>1268</v>
      </c>
      <c r="AY240" s="151">
        <f t="shared" si="101"/>
        <v>0</v>
      </c>
      <c r="AZ240" s="151">
        <f t="shared" si="92"/>
        <v>0</v>
      </c>
      <c r="BA240">
        <f t="shared" si="93"/>
        <v>50</v>
      </c>
      <c r="BD240" s="117" t="str">
        <f t="shared" si="102"/>
        <v>ED3853</v>
      </c>
      <c r="BE240" s="154">
        <v>1617</v>
      </c>
      <c r="BF240" s="151">
        <f t="shared" si="103"/>
        <v>0</v>
      </c>
      <c r="BG240" s="151">
        <f t="shared" si="114"/>
        <v>0</v>
      </c>
      <c r="BH240">
        <f t="shared" si="115"/>
        <v>50</v>
      </c>
      <c r="BJ240" s="181"/>
      <c r="BK240" s="181"/>
      <c r="BM240" s="227">
        <f t="shared" si="104"/>
        <v>0</v>
      </c>
      <c r="BN240" s="228">
        <f t="shared" si="105"/>
        <v>0</v>
      </c>
      <c r="BO240" s="229">
        <f t="shared" si="116"/>
        <v>0</v>
      </c>
      <c r="BR240">
        <f t="shared" si="117"/>
        <v>0</v>
      </c>
      <c r="BS240"/>
      <c r="BT240" s="159"/>
    </row>
    <row r="241" spans="1:72" x14ac:dyDescent="0.2">
      <c r="A241" s="117">
        <v>3854</v>
      </c>
      <c r="B241" s="126" t="s">
        <v>840</v>
      </c>
      <c r="C241" s="126" t="s">
        <v>1023</v>
      </c>
      <c r="D241" s="129">
        <v>0</v>
      </c>
      <c r="E241" s="175">
        <v>0</v>
      </c>
      <c r="F241" s="181">
        <f t="shared" si="106"/>
        <v>0</v>
      </c>
      <c r="G241" s="159"/>
      <c r="H241" s="181"/>
      <c r="I241" s="181">
        <f t="shared" si="118"/>
        <v>0</v>
      </c>
      <c r="J241" s="181">
        <f t="shared" si="119"/>
        <v>0</v>
      </c>
      <c r="L241" s="163" t="str">
        <f t="shared" si="95"/>
        <v>ok</v>
      </c>
      <c r="M241" s="137">
        <f t="shared" si="96"/>
        <v>0</v>
      </c>
      <c r="O241" s="129">
        <v>0</v>
      </c>
      <c r="Q241" s="129"/>
      <c r="S241" s="129"/>
      <c r="U241" s="129">
        <f t="shared" si="97"/>
        <v>0</v>
      </c>
      <c r="V241" s="175">
        <v>0</v>
      </c>
      <c r="W241" s="131">
        <f t="shared" si="98"/>
        <v>0</v>
      </c>
      <c r="X241" s="127">
        <f t="shared" si="99"/>
        <v>0</v>
      </c>
      <c r="Y241" s="186"/>
      <c r="AC241" s="227">
        <f t="shared" si="107"/>
        <v>0</v>
      </c>
      <c r="AD241" s="228">
        <f t="shared" si="108"/>
        <v>0</v>
      </c>
      <c r="AE241" s="229">
        <f t="shared" si="109"/>
        <v>0</v>
      </c>
      <c r="AG241" s="227">
        <f>SUMIF('Balances 1 WP'!$G$5:$G$295,A241,'Balances 1 WP'!$M$5:$M$295)</f>
        <v>0</v>
      </c>
      <c r="AH241" s="228">
        <f>SUMIF('Balances 1 WP'!$G$5:$G$295,A241,'Balances 1 WP'!$N$5:$N$295)</f>
        <v>0</v>
      </c>
      <c r="AI241" s="229">
        <f t="shared" si="110"/>
        <v>0</v>
      </c>
      <c r="AK241" s="227">
        <f t="shared" si="111"/>
        <v>0</v>
      </c>
      <c r="AL241" s="228">
        <f t="shared" si="112"/>
        <v>0</v>
      </c>
      <c r="AM241" s="229">
        <f t="shared" si="113"/>
        <v>0</v>
      </c>
      <c r="AN241" s="244"/>
      <c r="AO241" s="228"/>
      <c r="AP241" s="228"/>
      <c r="AQ241" s="229">
        <f t="shared" si="94"/>
        <v>0</v>
      </c>
      <c r="AR241" s="244"/>
      <c r="AT241" s="117">
        <v>3854</v>
      </c>
      <c r="AU241" s="117" t="s">
        <v>1151</v>
      </c>
      <c r="AW241" s="117" t="str">
        <f t="shared" si="100"/>
        <v>ED3854</v>
      </c>
      <c r="AX241" s="154">
        <v>1268</v>
      </c>
      <c r="AY241" s="151">
        <f t="shared" si="101"/>
        <v>0</v>
      </c>
      <c r="AZ241" s="151">
        <f t="shared" si="92"/>
        <v>0</v>
      </c>
      <c r="BA241">
        <f t="shared" si="93"/>
        <v>50</v>
      </c>
      <c r="BD241" s="117" t="str">
        <f t="shared" si="102"/>
        <v>ED3854</v>
      </c>
      <c r="BE241" s="154">
        <v>1617</v>
      </c>
      <c r="BF241" s="151">
        <f t="shared" si="103"/>
        <v>0</v>
      </c>
      <c r="BG241" s="151">
        <f t="shared" si="114"/>
        <v>0</v>
      </c>
      <c r="BH241">
        <f t="shared" si="115"/>
        <v>50</v>
      </c>
      <c r="BJ241" s="181"/>
      <c r="BK241" s="181"/>
      <c r="BM241" s="227">
        <f t="shared" si="104"/>
        <v>0</v>
      </c>
      <c r="BN241" s="228">
        <f t="shared" si="105"/>
        <v>0</v>
      </c>
      <c r="BO241" s="229">
        <f t="shared" si="116"/>
        <v>0</v>
      </c>
      <c r="BR241">
        <f t="shared" si="117"/>
        <v>0</v>
      </c>
      <c r="BS241"/>
      <c r="BT241" s="159"/>
    </row>
    <row r="242" spans="1:72" ht="15" customHeight="1" x14ac:dyDescent="0.2">
      <c r="A242" s="117">
        <v>3855</v>
      </c>
      <c r="B242" s="126" t="s">
        <v>841</v>
      </c>
      <c r="C242" s="126" t="s">
        <v>1024</v>
      </c>
      <c r="D242" s="129">
        <v>0</v>
      </c>
      <c r="E242" s="175">
        <v>0</v>
      </c>
      <c r="F242" s="181">
        <f t="shared" si="106"/>
        <v>0</v>
      </c>
      <c r="G242" s="159"/>
      <c r="H242" s="181"/>
      <c r="I242" s="181">
        <f t="shared" si="118"/>
        <v>0</v>
      </c>
      <c r="J242" s="181">
        <f t="shared" si="119"/>
        <v>0</v>
      </c>
      <c r="L242" s="163" t="str">
        <f t="shared" si="95"/>
        <v>ok</v>
      </c>
      <c r="M242" s="137">
        <f t="shared" si="96"/>
        <v>0</v>
      </c>
      <c r="O242" s="129">
        <v>0</v>
      </c>
      <c r="Q242" s="129"/>
      <c r="S242" s="129"/>
      <c r="U242" s="129">
        <f t="shared" si="97"/>
        <v>0</v>
      </c>
      <c r="V242" s="175">
        <v>0</v>
      </c>
      <c r="W242" s="131">
        <f t="shared" si="98"/>
        <v>0</v>
      </c>
      <c r="X242" s="127">
        <f t="shared" si="99"/>
        <v>0</v>
      </c>
      <c r="Y242" s="186"/>
      <c r="AC242" s="227">
        <f t="shared" si="107"/>
        <v>0</v>
      </c>
      <c r="AD242" s="228">
        <f t="shared" si="108"/>
        <v>0</v>
      </c>
      <c r="AE242" s="229">
        <f t="shared" si="109"/>
        <v>0</v>
      </c>
      <c r="AG242" s="227">
        <f>SUMIF('Balances 1 WP'!$G$5:$G$295,A242,'Balances 1 WP'!$M$5:$M$295)</f>
        <v>0</v>
      </c>
      <c r="AH242" s="228">
        <f>SUMIF('Balances 1 WP'!$G$5:$G$295,A242,'Balances 1 WP'!$N$5:$N$295)</f>
        <v>0</v>
      </c>
      <c r="AI242" s="229">
        <f t="shared" si="110"/>
        <v>0</v>
      </c>
      <c r="AK242" s="227">
        <f t="shared" si="111"/>
        <v>0</v>
      </c>
      <c r="AL242" s="228">
        <f t="shared" si="112"/>
        <v>0</v>
      </c>
      <c r="AM242" s="229">
        <f t="shared" si="113"/>
        <v>0</v>
      </c>
      <c r="AN242" s="244"/>
      <c r="AO242" s="228"/>
      <c r="AP242" s="228"/>
      <c r="AQ242" s="229">
        <f t="shared" si="94"/>
        <v>0</v>
      </c>
      <c r="AR242" s="244"/>
      <c r="AT242" s="117">
        <v>3855</v>
      </c>
      <c r="AU242" s="117" t="s">
        <v>966</v>
      </c>
      <c r="AW242" s="117" t="str">
        <f t="shared" si="100"/>
        <v>ED3855</v>
      </c>
      <c r="AX242" s="154">
        <v>1268</v>
      </c>
      <c r="AY242" s="151">
        <f t="shared" si="101"/>
        <v>0</v>
      </c>
      <c r="AZ242" s="151">
        <f t="shared" si="92"/>
        <v>0</v>
      </c>
      <c r="BA242">
        <f t="shared" si="93"/>
        <v>50</v>
      </c>
      <c r="BD242" s="117" t="str">
        <f t="shared" si="102"/>
        <v>ED3855</v>
      </c>
      <c r="BE242" s="154">
        <v>1617</v>
      </c>
      <c r="BF242" s="151">
        <f t="shared" si="103"/>
        <v>0</v>
      </c>
      <c r="BG242" s="151">
        <f t="shared" si="114"/>
        <v>0</v>
      </c>
      <c r="BH242">
        <f t="shared" si="115"/>
        <v>50</v>
      </c>
      <c r="BJ242" s="181"/>
      <c r="BK242" s="181"/>
      <c r="BM242" s="227">
        <f t="shared" si="104"/>
        <v>0</v>
      </c>
      <c r="BN242" s="228">
        <f t="shared" si="105"/>
        <v>0</v>
      </c>
      <c r="BO242" s="229">
        <f t="shared" si="116"/>
        <v>0</v>
      </c>
      <c r="BR242">
        <f t="shared" si="117"/>
        <v>0</v>
      </c>
      <c r="BS242"/>
      <c r="BT242" s="159"/>
    </row>
    <row r="243" spans="1:72" x14ac:dyDescent="0.2">
      <c r="A243" s="117">
        <v>3856</v>
      </c>
      <c r="B243" s="126" t="s">
        <v>842</v>
      </c>
      <c r="C243" s="126" t="s">
        <v>1025</v>
      </c>
      <c r="D243" s="129">
        <v>0</v>
      </c>
      <c r="E243" s="175">
        <v>0</v>
      </c>
      <c r="F243" s="181">
        <f t="shared" si="106"/>
        <v>0</v>
      </c>
      <c r="G243" s="159"/>
      <c r="H243" s="181"/>
      <c r="I243" s="181">
        <f t="shared" si="118"/>
        <v>0</v>
      </c>
      <c r="J243" s="181">
        <f t="shared" si="119"/>
        <v>0</v>
      </c>
      <c r="L243" s="163" t="str">
        <f t="shared" si="95"/>
        <v>ok</v>
      </c>
      <c r="M243" s="137">
        <f t="shared" si="96"/>
        <v>0</v>
      </c>
      <c r="O243" s="129">
        <v>0</v>
      </c>
      <c r="Q243" s="129"/>
      <c r="S243" s="129"/>
      <c r="U243" s="129">
        <f t="shared" si="97"/>
        <v>0</v>
      </c>
      <c r="V243" s="175">
        <v>0</v>
      </c>
      <c r="W243" s="131">
        <f t="shared" si="98"/>
        <v>0</v>
      </c>
      <c r="X243" s="127">
        <f t="shared" si="99"/>
        <v>0</v>
      </c>
      <c r="Y243" s="186"/>
      <c r="AC243" s="227">
        <f t="shared" si="107"/>
        <v>0</v>
      </c>
      <c r="AD243" s="228">
        <f t="shared" si="108"/>
        <v>0</v>
      </c>
      <c r="AE243" s="229">
        <f t="shared" si="109"/>
        <v>0</v>
      </c>
      <c r="AG243" s="227">
        <f>SUMIF('Balances 1 WP'!$G$5:$G$295,A243,'Balances 1 WP'!$M$5:$M$295)</f>
        <v>0</v>
      </c>
      <c r="AH243" s="228">
        <f>SUMIF('Balances 1 WP'!$G$5:$G$295,A243,'Balances 1 WP'!$N$5:$N$295)</f>
        <v>0</v>
      </c>
      <c r="AI243" s="229">
        <f t="shared" si="110"/>
        <v>0</v>
      </c>
      <c r="AK243" s="227">
        <f t="shared" si="111"/>
        <v>0</v>
      </c>
      <c r="AL243" s="228">
        <f t="shared" si="112"/>
        <v>0</v>
      </c>
      <c r="AM243" s="229">
        <f t="shared" si="113"/>
        <v>0</v>
      </c>
      <c r="AN243" s="244"/>
      <c r="AO243" s="228"/>
      <c r="AP243" s="228"/>
      <c r="AQ243" s="229">
        <f t="shared" si="94"/>
        <v>0</v>
      </c>
      <c r="AR243" s="244"/>
      <c r="AT243" s="117">
        <v>3856</v>
      </c>
      <c r="AU243" s="117" t="s">
        <v>967</v>
      </c>
      <c r="AW243" s="117" t="str">
        <f t="shared" si="100"/>
        <v>ED3856</v>
      </c>
      <c r="AX243" s="154">
        <v>1268</v>
      </c>
      <c r="AY243" s="151">
        <f t="shared" si="101"/>
        <v>0</v>
      </c>
      <c r="AZ243" s="151">
        <f t="shared" si="92"/>
        <v>0</v>
      </c>
      <c r="BA243">
        <f t="shared" si="93"/>
        <v>50</v>
      </c>
      <c r="BD243" s="117" t="str">
        <f t="shared" si="102"/>
        <v>ED3856</v>
      </c>
      <c r="BE243" s="154">
        <v>1617</v>
      </c>
      <c r="BF243" s="151">
        <f t="shared" si="103"/>
        <v>0</v>
      </c>
      <c r="BG243" s="151">
        <f t="shared" si="114"/>
        <v>0</v>
      </c>
      <c r="BH243">
        <f t="shared" si="115"/>
        <v>50</v>
      </c>
      <c r="BJ243" s="181"/>
      <c r="BK243" s="181"/>
      <c r="BM243" s="227">
        <f t="shared" si="104"/>
        <v>0</v>
      </c>
      <c r="BN243" s="228">
        <f t="shared" si="105"/>
        <v>0</v>
      </c>
      <c r="BO243" s="229">
        <f t="shared" si="116"/>
        <v>0</v>
      </c>
      <c r="BR243">
        <f t="shared" si="117"/>
        <v>0</v>
      </c>
      <c r="BS243"/>
      <c r="BT243" s="159"/>
    </row>
    <row r="244" spans="1:72" ht="15" customHeight="1" x14ac:dyDescent="0.2">
      <c r="A244" s="117">
        <v>3858</v>
      </c>
      <c r="B244" s="126" t="s">
        <v>843</v>
      </c>
      <c r="C244" s="126" t="s">
        <v>1026</v>
      </c>
      <c r="D244" s="129">
        <v>0</v>
      </c>
      <c r="E244" s="175">
        <v>0</v>
      </c>
      <c r="F244" s="181">
        <f t="shared" si="106"/>
        <v>0</v>
      </c>
      <c r="G244" s="159"/>
      <c r="H244" s="181"/>
      <c r="I244" s="181">
        <f t="shared" si="118"/>
        <v>0</v>
      </c>
      <c r="J244" s="181">
        <f t="shared" si="119"/>
        <v>0</v>
      </c>
      <c r="L244" s="163" t="str">
        <f t="shared" si="95"/>
        <v>ok</v>
      </c>
      <c r="M244" s="137">
        <f t="shared" si="96"/>
        <v>0</v>
      </c>
      <c r="O244" s="129">
        <v>0</v>
      </c>
      <c r="Q244" s="129"/>
      <c r="S244" s="129"/>
      <c r="U244" s="129">
        <f t="shared" si="97"/>
        <v>0</v>
      </c>
      <c r="V244" s="175">
        <v>0</v>
      </c>
      <c r="W244" s="131">
        <f t="shared" si="98"/>
        <v>0</v>
      </c>
      <c r="X244" s="127">
        <f t="shared" si="99"/>
        <v>0</v>
      </c>
      <c r="Y244" s="186"/>
      <c r="AC244" s="227">
        <f t="shared" si="107"/>
        <v>0</v>
      </c>
      <c r="AD244" s="228">
        <f t="shared" si="108"/>
        <v>0</v>
      </c>
      <c r="AE244" s="229">
        <f t="shared" si="109"/>
        <v>0</v>
      </c>
      <c r="AG244" s="227">
        <f>SUMIF('Balances 1 WP'!$G$5:$G$295,A244,'Balances 1 WP'!$M$5:$M$295)</f>
        <v>0</v>
      </c>
      <c r="AH244" s="228">
        <f>SUMIF('Balances 1 WP'!$G$5:$G$295,A244,'Balances 1 WP'!$N$5:$N$295)</f>
        <v>0</v>
      </c>
      <c r="AI244" s="229">
        <f t="shared" si="110"/>
        <v>0</v>
      </c>
      <c r="AK244" s="227">
        <f t="shared" si="111"/>
        <v>0</v>
      </c>
      <c r="AL244" s="228">
        <f t="shared" si="112"/>
        <v>0</v>
      </c>
      <c r="AM244" s="229">
        <f t="shared" si="113"/>
        <v>0</v>
      </c>
      <c r="AN244" s="244"/>
      <c r="AO244" s="228"/>
      <c r="AP244" s="228"/>
      <c r="AQ244" s="229">
        <f t="shared" si="94"/>
        <v>0</v>
      </c>
      <c r="AR244" s="244"/>
      <c r="AT244" s="117">
        <v>3858</v>
      </c>
      <c r="AU244" s="117" t="s">
        <v>1152</v>
      </c>
      <c r="AW244" s="117" t="str">
        <f t="shared" si="100"/>
        <v>ED3858</v>
      </c>
      <c r="AX244" s="154">
        <v>1268</v>
      </c>
      <c r="AY244" s="151">
        <f t="shared" si="101"/>
        <v>0</v>
      </c>
      <c r="AZ244" s="151">
        <f t="shared" ref="AZ244:AZ294" si="120">IF(AY244&lt;0,AY244*-1,AY244)</f>
        <v>0</v>
      </c>
      <c r="BA244">
        <f t="shared" ref="BA244:BA294" si="121">IF(AY244&gt;0,40,50)</f>
        <v>50</v>
      </c>
      <c r="BD244" s="117" t="str">
        <f t="shared" si="102"/>
        <v>ED3858</v>
      </c>
      <c r="BE244" s="154">
        <v>1617</v>
      </c>
      <c r="BF244" s="151">
        <f t="shared" si="103"/>
        <v>0</v>
      </c>
      <c r="BG244" s="151">
        <f t="shared" si="114"/>
        <v>0</v>
      </c>
      <c r="BH244">
        <f t="shared" si="115"/>
        <v>50</v>
      </c>
      <c r="BJ244" s="181"/>
      <c r="BK244" s="181"/>
      <c r="BM244" s="227">
        <f t="shared" si="104"/>
        <v>0</v>
      </c>
      <c r="BN244" s="228">
        <f t="shared" si="105"/>
        <v>0</v>
      </c>
      <c r="BO244" s="229">
        <f t="shared" si="116"/>
        <v>0</v>
      </c>
      <c r="BR244">
        <f t="shared" si="117"/>
        <v>0</v>
      </c>
      <c r="BS244"/>
      <c r="BT244" s="159"/>
    </row>
    <row r="245" spans="1:72" x14ac:dyDescent="0.2">
      <c r="A245" s="117">
        <v>3859</v>
      </c>
      <c r="B245" s="126" t="s">
        <v>500</v>
      </c>
      <c r="C245" s="126" t="s">
        <v>679</v>
      </c>
      <c r="D245" s="129">
        <v>0</v>
      </c>
      <c r="E245" s="175">
        <v>0</v>
      </c>
      <c r="F245" s="181">
        <f t="shared" si="106"/>
        <v>0</v>
      </c>
      <c r="G245" s="159"/>
      <c r="H245" s="181"/>
      <c r="I245" s="181">
        <f t="shared" si="118"/>
        <v>0</v>
      </c>
      <c r="J245" s="181">
        <f t="shared" si="119"/>
        <v>0</v>
      </c>
      <c r="L245" s="163" t="str">
        <f t="shared" si="95"/>
        <v>ok</v>
      </c>
      <c r="M245" s="137">
        <f t="shared" si="96"/>
        <v>0</v>
      </c>
      <c r="O245" s="129">
        <v>0</v>
      </c>
      <c r="Q245" s="129"/>
      <c r="S245" s="129"/>
      <c r="U245" s="129">
        <f t="shared" si="97"/>
        <v>0</v>
      </c>
      <c r="V245" s="175">
        <v>0</v>
      </c>
      <c r="W245" s="131">
        <f t="shared" si="98"/>
        <v>0</v>
      </c>
      <c r="X245" s="127">
        <f t="shared" si="99"/>
        <v>0</v>
      </c>
      <c r="Y245" s="186"/>
      <c r="AC245" s="227">
        <f t="shared" si="107"/>
        <v>0</v>
      </c>
      <c r="AD245" s="228">
        <f t="shared" si="108"/>
        <v>0</v>
      </c>
      <c r="AE245" s="229">
        <f t="shared" si="109"/>
        <v>0</v>
      </c>
      <c r="AG245" s="227">
        <f>SUMIF('Balances 1 WP'!$G$5:$G$295,A245,'Balances 1 WP'!$M$5:$M$295)</f>
        <v>0</v>
      </c>
      <c r="AH245" s="228">
        <f>SUMIF('Balances 1 WP'!$G$5:$G$295,A245,'Balances 1 WP'!$N$5:$N$295)</f>
        <v>0</v>
      </c>
      <c r="AI245" s="229">
        <f t="shared" si="110"/>
        <v>0</v>
      </c>
      <c r="AK245" s="227">
        <f t="shared" si="111"/>
        <v>0</v>
      </c>
      <c r="AL245" s="228">
        <f t="shared" si="112"/>
        <v>0</v>
      </c>
      <c r="AM245" s="229">
        <f t="shared" si="113"/>
        <v>0</v>
      </c>
      <c r="AN245" s="244"/>
      <c r="AO245" s="228"/>
      <c r="AP245" s="228"/>
      <c r="AQ245" s="229">
        <f t="shared" ref="AQ245:AQ294" si="122">SUM(AO245:AP245)</f>
        <v>0</v>
      </c>
      <c r="AR245" s="244"/>
      <c r="AT245" s="117">
        <v>3859</v>
      </c>
      <c r="AU245" s="117" t="s">
        <v>1153</v>
      </c>
      <c r="AW245" s="117" t="str">
        <f t="shared" si="100"/>
        <v>ED3859</v>
      </c>
      <c r="AX245" s="154">
        <v>1268</v>
      </c>
      <c r="AY245" s="151">
        <f t="shared" si="101"/>
        <v>0</v>
      </c>
      <c r="AZ245" s="151">
        <f t="shared" si="120"/>
        <v>0</v>
      </c>
      <c r="BA245">
        <f t="shared" si="121"/>
        <v>50</v>
      </c>
      <c r="BD245" s="117" t="str">
        <f t="shared" si="102"/>
        <v>ED3859</v>
      </c>
      <c r="BE245" s="154">
        <v>1617</v>
      </c>
      <c r="BF245" s="151">
        <f t="shared" si="103"/>
        <v>0</v>
      </c>
      <c r="BG245" s="151">
        <f t="shared" si="114"/>
        <v>0</v>
      </c>
      <c r="BH245">
        <f t="shared" si="115"/>
        <v>50</v>
      </c>
      <c r="BJ245" s="181"/>
      <c r="BK245" s="181"/>
      <c r="BM245" s="227">
        <f t="shared" si="104"/>
        <v>0</v>
      </c>
      <c r="BN245" s="228">
        <f t="shared" si="105"/>
        <v>0</v>
      </c>
      <c r="BO245" s="229">
        <f t="shared" si="116"/>
        <v>0</v>
      </c>
      <c r="BR245">
        <f t="shared" si="117"/>
        <v>0</v>
      </c>
      <c r="BS245"/>
      <c r="BT245" s="159"/>
    </row>
    <row r="246" spans="1:72" x14ac:dyDescent="0.2">
      <c r="A246" s="117">
        <v>3861</v>
      </c>
      <c r="B246" s="126" t="s">
        <v>436</v>
      </c>
      <c r="C246" s="126" t="s">
        <v>1183</v>
      </c>
      <c r="D246" s="129">
        <v>-16105</v>
      </c>
      <c r="E246" s="175">
        <v>0</v>
      </c>
      <c r="F246" s="181">
        <f t="shared" si="106"/>
        <v>-16105</v>
      </c>
      <c r="G246" s="159"/>
      <c r="H246" s="181"/>
      <c r="I246" s="181">
        <f t="shared" si="118"/>
        <v>-16105</v>
      </c>
      <c r="J246" s="181">
        <f t="shared" si="119"/>
        <v>0</v>
      </c>
      <c r="L246" s="163" t="str">
        <f t="shared" si="95"/>
        <v>ok</v>
      </c>
      <c r="M246" s="137">
        <f t="shared" si="96"/>
        <v>0</v>
      </c>
      <c r="O246" s="129">
        <v>-16105</v>
      </c>
      <c r="Q246" s="129"/>
      <c r="S246" s="129"/>
      <c r="U246" s="129">
        <f t="shared" si="97"/>
        <v>-16105</v>
      </c>
      <c r="V246" s="175">
        <v>0</v>
      </c>
      <c r="W246" s="131">
        <f t="shared" si="98"/>
        <v>-16105</v>
      </c>
      <c r="X246" s="127">
        <f t="shared" si="99"/>
        <v>0</v>
      </c>
      <c r="Y246" s="186"/>
      <c r="AC246" s="227">
        <f t="shared" si="107"/>
        <v>-16105</v>
      </c>
      <c r="AD246" s="228">
        <f t="shared" si="108"/>
        <v>0</v>
      </c>
      <c r="AE246" s="229">
        <f t="shared" si="109"/>
        <v>-16105</v>
      </c>
      <c r="AG246" s="227">
        <f>SUMIF('Balances 1 WP'!$G$5:$G$295,A246,'Balances 1 WP'!$M$5:$M$295)</f>
        <v>762</v>
      </c>
      <c r="AH246" s="228">
        <f>SUMIF('Balances 1 WP'!$G$5:$G$295,A246,'Balances 1 WP'!$N$5:$N$295)</f>
        <v>0</v>
      </c>
      <c r="AI246" s="229">
        <f t="shared" si="110"/>
        <v>762</v>
      </c>
      <c r="AK246" s="227">
        <f t="shared" si="111"/>
        <v>16867</v>
      </c>
      <c r="AL246" s="228">
        <f t="shared" si="112"/>
        <v>0</v>
      </c>
      <c r="AM246" s="229">
        <f t="shared" si="113"/>
        <v>16867</v>
      </c>
      <c r="AN246" s="244"/>
      <c r="AO246" s="228"/>
      <c r="AP246" s="228"/>
      <c r="AQ246" s="229">
        <f t="shared" si="122"/>
        <v>0</v>
      </c>
      <c r="AR246" s="244"/>
      <c r="AT246" s="117">
        <v>3861</v>
      </c>
      <c r="AU246" s="117" t="s">
        <v>968</v>
      </c>
      <c r="AW246" s="117" t="str">
        <f t="shared" si="100"/>
        <v>ED3861</v>
      </c>
      <c r="AX246" s="154">
        <v>1268</v>
      </c>
      <c r="AY246" s="151">
        <f t="shared" si="101"/>
        <v>16867</v>
      </c>
      <c r="AZ246" s="151">
        <f t="shared" si="120"/>
        <v>16867</v>
      </c>
      <c r="BA246">
        <f t="shared" si="121"/>
        <v>40</v>
      </c>
      <c r="BD246" s="117" t="str">
        <f t="shared" si="102"/>
        <v>ED3861</v>
      </c>
      <c r="BE246" s="154">
        <v>1617</v>
      </c>
      <c r="BF246" s="151">
        <f t="shared" si="103"/>
        <v>0</v>
      </c>
      <c r="BG246" s="151">
        <f t="shared" si="114"/>
        <v>0</v>
      </c>
      <c r="BH246">
        <f t="shared" si="115"/>
        <v>50</v>
      </c>
      <c r="BJ246" s="181"/>
      <c r="BK246" s="181"/>
      <c r="BM246" s="227">
        <f t="shared" si="104"/>
        <v>762</v>
      </c>
      <c r="BN246" s="228">
        <f t="shared" si="105"/>
        <v>0</v>
      </c>
      <c r="BO246" s="229">
        <f t="shared" si="116"/>
        <v>762</v>
      </c>
      <c r="BR246" t="str">
        <f t="shared" si="117"/>
        <v>Error</v>
      </c>
      <c r="BS246"/>
      <c r="BT246" s="159"/>
    </row>
    <row r="247" spans="1:72" x14ac:dyDescent="0.2">
      <c r="A247" s="117">
        <v>3912</v>
      </c>
      <c r="B247" s="126" t="s">
        <v>426</v>
      </c>
      <c r="C247" s="126" t="s">
        <v>1184</v>
      </c>
      <c r="D247" s="129">
        <v>0</v>
      </c>
      <c r="E247" s="175">
        <v>0</v>
      </c>
      <c r="F247" s="181">
        <f t="shared" si="106"/>
        <v>0</v>
      </c>
      <c r="G247" s="159"/>
      <c r="H247" s="181"/>
      <c r="I247" s="181">
        <f t="shared" si="118"/>
        <v>0</v>
      </c>
      <c r="J247" s="181">
        <f t="shared" si="119"/>
        <v>0</v>
      </c>
      <c r="L247" s="163" t="str">
        <f t="shared" si="95"/>
        <v>ok</v>
      </c>
      <c r="M247" s="137">
        <f t="shared" si="96"/>
        <v>0</v>
      </c>
      <c r="O247" s="129">
        <v>0</v>
      </c>
      <c r="Q247" s="129"/>
      <c r="S247" s="129"/>
      <c r="U247" s="129">
        <f t="shared" si="97"/>
        <v>0</v>
      </c>
      <c r="V247" s="175">
        <v>0</v>
      </c>
      <c r="W247" s="131">
        <f t="shared" si="98"/>
        <v>0</v>
      </c>
      <c r="X247" s="127">
        <f t="shared" si="99"/>
        <v>0</v>
      </c>
      <c r="Y247" s="186" t="s">
        <v>1246</v>
      </c>
      <c r="AC247" s="227">
        <f t="shared" si="107"/>
        <v>0</v>
      </c>
      <c r="AD247" s="228">
        <f t="shared" si="108"/>
        <v>0</v>
      </c>
      <c r="AE247" s="229">
        <f t="shared" si="109"/>
        <v>0</v>
      </c>
      <c r="AG247" s="227">
        <f>SUMIF('Balances 1 WP'!$G$5:$G$295,A247,'Balances 1 WP'!$M$5:$M$295)</f>
        <v>0</v>
      </c>
      <c r="AH247" s="228">
        <f>SUMIF('Balances 1 WP'!$G$5:$G$295,A247,'Balances 1 WP'!$N$5:$N$295)</f>
        <v>0</v>
      </c>
      <c r="AI247" s="229">
        <f t="shared" si="110"/>
        <v>0</v>
      </c>
      <c r="AK247" s="227">
        <f t="shared" si="111"/>
        <v>0</v>
      </c>
      <c r="AL247" s="228">
        <f t="shared" si="112"/>
        <v>0</v>
      </c>
      <c r="AM247" s="229">
        <f t="shared" si="113"/>
        <v>0</v>
      </c>
      <c r="AN247" s="244"/>
      <c r="AO247" s="228"/>
      <c r="AP247" s="228"/>
      <c r="AQ247" s="229">
        <f t="shared" si="122"/>
        <v>0</v>
      </c>
      <c r="AR247" s="244"/>
      <c r="AT247" s="117">
        <v>3912</v>
      </c>
      <c r="AU247" s="117" t="s">
        <v>881</v>
      </c>
      <c r="AW247" s="117" t="str">
        <f t="shared" si="100"/>
        <v>ED3912</v>
      </c>
      <c r="AX247" s="154">
        <v>1268</v>
      </c>
      <c r="AY247" s="151">
        <f t="shared" si="101"/>
        <v>0</v>
      </c>
      <c r="AZ247" s="151">
        <f t="shared" si="120"/>
        <v>0</v>
      </c>
      <c r="BA247">
        <f t="shared" si="121"/>
        <v>50</v>
      </c>
      <c r="BD247" s="117" t="str">
        <f t="shared" si="102"/>
        <v>ED3912</v>
      </c>
      <c r="BE247" s="154">
        <v>1617</v>
      </c>
      <c r="BF247" s="151">
        <f t="shared" si="103"/>
        <v>0</v>
      </c>
      <c r="BG247" s="151">
        <f t="shared" si="114"/>
        <v>0</v>
      </c>
      <c r="BH247">
        <f t="shared" si="115"/>
        <v>50</v>
      </c>
      <c r="BJ247" s="181"/>
      <c r="BK247" s="181"/>
      <c r="BM247" s="227">
        <f t="shared" si="104"/>
        <v>0</v>
      </c>
      <c r="BN247" s="228">
        <f t="shared" si="105"/>
        <v>0</v>
      </c>
      <c r="BO247" s="229">
        <f t="shared" si="116"/>
        <v>0</v>
      </c>
      <c r="BR247">
        <f t="shared" si="117"/>
        <v>0</v>
      </c>
      <c r="BS247"/>
      <c r="BT247" s="159"/>
    </row>
    <row r="248" spans="1:72" x14ac:dyDescent="0.2">
      <c r="A248" s="117">
        <v>5200</v>
      </c>
      <c r="B248" s="126" t="s">
        <v>844</v>
      </c>
      <c r="C248" s="126" t="s">
        <v>680</v>
      </c>
      <c r="D248" s="129">
        <v>0</v>
      </c>
      <c r="E248" s="175">
        <v>0</v>
      </c>
      <c r="F248" s="181">
        <f t="shared" si="106"/>
        <v>0</v>
      </c>
      <c r="G248" s="159"/>
      <c r="H248" s="181"/>
      <c r="I248" s="181">
        <f t="shared" si="118"/>
        <v>0</v>
      </c>
      <c r="J248" s="181">
        <f t="shared" si="119"/>
        <v>0</v>
      </c>
      <c r="L248" s="163" t="str">
        <f t="shared" si="95"/>
        <v>ok</v>
      </c>
      <c r="M248" s="137">
        <f t="shared" si="96"/>
        <v>0</v>
      </c>
      <c r="O248" s="129">
        <v>0</v>
      </c>
      <c r="Q248" s="129"/>
      <c r="S248" s="129"/>
      <c r="U248" s="129">
        <f t="shared" si="97"/>
        <v>0</v>
      </c>
      <c r="V248" s="175">
        <v>0</v>
      </c>
      <c r="W248" s="131">
        <f t="shared" si="98"/>
        <v>0</v>
      </c>
      <c r="X248" s="127">
        <f t="shared" si="99"/>
        <v>0</v>
      </c>
      <c r="Y248" s="186"/>
      <c r="AC248" s="227">
        <f t="shared" si="107"/>
        <v>0</v>
      </c>
      <c r="AD248" s="228">
        <f t="shared" si="108"/>
        <v>0</v>
      </c>
      <c r="AE248" s="229">
        <f t="shared" si="109"/>
        <v>0</v>
      </c>
      <c r="AG248" s="227">
        <f>SUMIF('Balances 1 WP'!$G$5:$G$295,A248,'Balances 1 WP'!$M$5:$M$295)</f>
        <v>0</v>
      </c>
      <c r="AH248" s="228">
        <f>SUMIF('Balances 1 WP'!$G$5:$G$295,A248,'Balances 1 WP'!$N$5:$N$295)</f>
        <v>0</v>
      </c>
      <c r="AI248" s="229">
        <f t="shared" si="110"/>
        <v>0</v>
      </c>
      <c r="AK248" s="227">
        <f t="shared" si="111"/>
        <v>0</v>
      </c>
      <c r="AL248" s="228">
        <f t="shared" si="112"/>
        <v>0</v>
      </c>
      <c r="AM248" s="229">
        <f t="shared" si="113"/>
        <v>0</v>
      </c>
      <c r="AN248" s="244"/>
      <c r="AO248" s="228"/>
      <c r="AP248" s="228"/>
      <c r="AQ248" s="229">
        <f t="shared" si="122"/>
        <v>0</v>
      </c>
      <c r="AR248" s="244"/>
      <c r="AT248" s="117">
        <v>5200</v>
      </c>
      <c r="AU248" s="117" t="s">
        <v>1155</v>
      </c>
      <c r="AW248" s="117" t="str">
        <f t="shared" si="100"/>
        <v>ED5200</v>
      </c>
      <c r="AX248" s="154">
        <v>1268</v>
      </c>
      <c r="AY248" s="151">
        <f t="shared" si="101"/>
        <v>0</v>
      </c>
      <c r="AZ248" s="151">
        <f t="shared" si="120"/>
        <v>0</v>
      </c>
      <c r="BA248">
        <f t="shared" si="121"/>
        <v>50</v>
      </c>
      <c r="BD248" s="117" t="str">
        <f t="shared" si="102"/>
        <v>ED5200</v>
      </c>
      <c r="BE248" s="154">
        <v>1617</v>
      </c>
      <c r="BF248" s="151">
        <f t="shared" si="103"/>
        <v>0</v>
      </c>
      <c r="BG248" s="151">
        <f t="shared" si="114"/>
        <v>0</v>
      </c>
      <c r="BH248">
        <f t="shared" si="115"/>
        <v>50</v>
      </c>
      <c r="BJ248" s="181"/>
      <c r="BK248" s="181"/>
      <c r="BM248" s="227">
        <f t="shared" si="104"/>
        <v>0</v>
      </c>
      <c r="BN248" s="228">
        <f t="shared" si="105"/>
        <v>0</v>
      </c>
      <c r="BO248" s="229">
        <f t="shared" si="116"/>
        <v>0</v>
      </c>
      <c r="BR248">
        <f t="shared" si="117"/>
        <v>0</v>
      </c>
      <c r="BS248"/>
      <c r="BT248" s="159"/>
    </row>
    <row r="249" spans="1:72" x14ac:dyDescent="0.2">
      <c r="A249" s="117">
        <v>4007</v>
      </c>
      <c r="B249" s="126" t="s">
        <v>437</v>
      </c>
      <c r="C249" s="126" t="s">
        <v>59</v>
      </c>
      <c r="D249" s="129">
        <v>0</v>
      </c>
      <c r="E249" s="175">
        <v>0</v>
      </c>
      <c r="F249" s="181">
        <f t="shared" si="106"/>
        <v>0</v>
      </c>
      <c r="G249" s="159"/>
      <c r="H249" s="181"/>
      <c r="I249" s="181">
        <f t="shared" si="118"/>
        <v>0</v>
      </c>
      <c r="J249" s="181">
        <f t="shared" si="119"/>
        <v>0</v>
      </c>
      <c r="L249" s="163" t="str">
        <f t="shared" si="95"/>
        <v>ok</v>
      </c>
      <c r="M249" s="137">
        <f t="shared" si="96"/>
        <v>0</v>
      </c>
      <c r="O249" s="129">
        <v>0</v>
      </c>
      <c r="Q249" s="129"/>
      <c r="S249" s="129"/>
      <c r="U249" s="129">
        <f t="shared" si="97"/>
        <v>0</v>
      </c>
      <c r="V249" s="175">
        <v>0</v>
      </c>
      <c r="W249" s="131">
        <f t="shared" si="98"/>
        <v>0</v>
      </c>
      <c r="X249" s="127">
        <f t="shared" si="99"/>
        <v>0</v>
      </c>
      <c r="Y249" s="186" t="s">
        <v>1257</v>
      </c>
      <c r="AC249" s="227">
        <f t="shared" si="107"/>
        <v>0</v>
      </c>
      <c r="AD249" s="228">
        <f t="shared" si="108"/>
        <v>0</v>
      </c>
      <c r="AE249" s="229">
        <f t="shared" si="109"/>
        <v>0</v>
      </c>
      <c r="AG249" s="227">
        <f>SUMIF('Balances 1 WP'!$G$5:$G$295,A249,'Balances 1 WP'!$M$5:$M$295)</f>
        <v>0</v>
      </c>
      <c r="AH249" s="228">
        <f>SUMIF('Balances 1 WP'!$G$5:$G$295,A249,'Balances 1 WP'!$N$5:$N$295)</f>
        <v>0</v>
      </c>
      <c r="AI249" s="229">
        <f t="shared" si="110"/>
        <v>0</v>
      </c>
      <c r="AK249" s="227">
        <f t="shared" si="111"/>
        <v>0</v>
      </c>
      <c r="AL249" s="228">
        <f t="shared" si="112"/>
        <v>0</v>
      </c>
      <c r="AM249" s="229">
        <f t="shared" si="113"/>
        <v>0</v>
      </c>
      <c r="AN249" s="244"/>
      <c r="AO249" s="228"/>
      <c r="AP249" s="228"/>
      <c r="AQ249" s="229">
        <f t="shared" si="122"/>
        <v>0</v>
      </c>
      <c r="AR249" s="244"/>
      <c r="AT249" s="117">
        <v>4007</v>
      </c>
      <c r="AU249" s="117" t="s">
        <v>882</v>
      </c>
      <c r="AW249" s="117" t="str">
        <f t="shared" si="100"/>
        <v>ED4007</v>
      </c>
      <c r="AX249" s="154">
        <v>1268</v>
      </c>
      <c r="AY249" s="151">
        <f t="shared" si="101"/>
        <v>0</v>
      </c>
      <c r="AZ249" s="151">
        <f t="shared" si="120"/>
        <v>0</v>
      </c>
      <c r="BA249">
        <f t="shared" si="121"/>
        <v>50</v>
      </c>
      <c r="BD249" s="117" t="str">
        <f t="shared" si="102"/>
        <v>ED4007</v>
      </c>
      <c r="BE249" s="154">
        <v>1617</v>
      </c>
      <c r="BF249" s="151">
        <f t="shared" si="103"/>
        <v>0</v>
      </c>
      <c r="BG249" s="151">
        <f t="shared" si="114"/>
        <v>0</v>
      </c>
      <c r="BH249">
        <f t="shared" si="115"/>
        <v>50</v>
      </c>
      <c r="BJ249" s="181"/>
      <c r="BK249" s="181"/>
      <c r="BM249" s="227">
        <f t="shared" si="104"/>
        <v>0</v>
      </c>
      <c r="BN249" s="228">
        <f t="shared" si="105"/>
        <v>0</v>
      </c>
      <c r="BO249" s="229">
        <f t="shared" si="116"/>
        <v>0</v>
      </c>
      <c r="BR249">
        <f t="shared" si="117"/>
        <v>0</v>
      </c>
      <c r="BS249"/>
      <c r="BT249" s="159"/>
    </row>
    <row r="250" spans="1:72" ht="15" customHeight="1" x14ac:dyDescent="0.2">
      <c r="A250" s="117">
        <v>4010</v>
      </c>
      <c r="B250" s="126" t="s">
        <v>438</v>
      </c>
      <c r="C250" s="126" t="s">
        <v>60</v>
      </c>
      <c r="D250" s="129">
        <v>0</v>
      </c>
      <c r="E250" s="175">
        <v>0</v>
      </c>
      <c r="F250" s="181">
        <f t="shared" si="106"/>
        <v>0</v>
      </c>
      <c r="G250" s="159"/>
      <c r="H250" s="181"/>
      <c r="I250" s="181">
        <f t="shared" si="118"/>
        <v>0</v>
      </c>
      <c r="J250" s="181">
        <f t="shared" si="119"/>
        <v>0</v>
      </c>
      <c r="L250" s="163" t="str">
        <f t="shared" si="95"/>
        <v>ok</v>
      </c>
      <c r="M250" s="137">
        <f t="shared" si="96"/>
        <v>0</v>
      </c>
      <c r="O250" s="129">
        <v>0</v>
      </c>
      <c r="Q250" s="129"/>
      <c r="S250" s="129"/>
      <c r="U250" s="129">
        <f t="shared" si="97"/>
        <v>0</v>
      </c>
      <c r="V250" s="175">
        <v>0</v>
      </c>
      <c r="W250" s="131">
        <f t="shared" si="98"/>
        <v>0</v>
      </c>
      <c r="X250" s="127">
        <f t="shared" si="99"/>
        <v>0</v>
      </c>
      <c r="Y250" s="186" t="s">
        <v>1247</v>
      </c>
      <c r="AC250" s="227">
        <f t="shared" si="107"/>
        <v>0</v>
      </c>
      <c r="AD250" s="228">
        <f t="shared" si="108"/>
        <v>0</v>
      </c>
      <c r="AE250" s="229">
        <f t="shared" si="109"/>
        <v>0</v>
      </c>
      <c r="AG250" s="227">
        <f>SUMIF('Balances 1 WP'!$G$5:$G$295,A250,'Balances 1 WP'!$M$5:$M$295)</f>
        <v>0</v>
      </c>
      <c r="AH250" s="228">
        <f>SUMIF('Balances 1 WP'!$G$5:$G$295,A250,'Balances 1 WP'!$N$5:$N$295)</f>
        <v>0</v>
      </c>
      <c r="AI250" s="229">
        <f t="shared" si="110"/>
        <v>0</v>
      </c>
      <c r="AK250" s="227">
        <f t="shared" si="111"/>
        <v>0</v>
      </c>
      <c r="AL250" s="228">
        <f t="shared" si="112"/>
        <v>0</v>
      </c>
      <c r="AM250" s="229">
        <f t="shared" si="113"/>
        <v>0</v>
      </c>
      <c r="AN250" s="244"/>
      <c r="AO250" s="228"/>
      <c r="AP250" s="228"/>
      <c r="AQ250" s="229">
        <f t="shared" si="122"/>
        <v>0</v>
      </c>
      <c r="AR250" s="244"/>
      <c r="AT250" s="117">
        <v>4010</v>
      </c>
      <c r="AU250" s="117" t="s">
        <v>883</v>
      </c>
      <c r="AW250" s="117" t="str">
        <f t="shared" si="100"/>
        <v>ED4010</v>
      </c>
      <c r="AX250" s="154">
        <v>1268</v>
      </c>
      <c r="AY250" s="151">
        <f t="shared" si="101"/>
        <v>0</v>
      </c>
      <c r="AZ250" s="151">
        <f t="shared" si="120"/>
        <v>0</v>
      </c>
      <c r="BA250">
        <f t="shared" si="121"/>
        <v>50</v>
      </c>
      <c r="BD250" s="117" t="str">
        <f t="shared" si="102"/>
        <v>ED4010</v>
      </c>
      <c r="BE250" s="154">
        <v>1617</v>
      </c>
      <c r="BF250" s="151">
        <f t="shared" si="103"/>
        <v>0</v>
      </c>
      <c r="BG250" s="151">
        <f t="shared" si="114"/>
        <v>0</v>
      </c>
      <c r="BH250">
        <f t="shared" si="115"/>
        <v>50</v>
      </c>
      <c r="BJ250" s="181"/>
      <c r="BK250" s="181"/>
      <c r="BM250" s="227">
        <f t="shared" si="104"/>
        <v>0</v>
      </c>
      <c r="BN250" s="228">
        <f t="shared" si="105"/>
        <v>0</v>
      </c>
      <c r="BO250" s="229">
        <f t="shared" si="116"/>
        <v>0</v>
      </c>
      <c r="BR250">
        <f t="shared" si="117"/>
        <v>0</v>
      </c>
      <c r="BS250"/>
      <c r="BT250" s="159"/>
    </row>
    <row r="251" spans="1:72" x14ac:dyDescent="0.2">
      <c r="A251" s="117">
        <v>4021</v>
      </c>
      <c r="B251" s="126" t="s">
        <v>439</v>
      </c>
      <c r="C251" s="126" t="s">
        <v>61</v>
      </c>
      <c r="D251" s="129">
        <v>0</v>
      </c>
      <c r="E251" s="175">
        <v>0</v>
      </c>
      <c r="F251" s="181">
        <f t="shared" si="106"/>
        <v>0</v>
      </c>
      <c r="G251" s="159"/>
      <c r="H251" s="181"/>
      <c r="I251" s="181">
        <f t="shared" si="118"/>
        <v>0</v>
      </c>
      <c r="J251" s="181">
        <f t="shared" si="119"/>
        <v>0</v>
      </c>
      <c r="L251" s="163" t="str">
        <f t="shared" si="95"/>
        <v>ok</v>
      </c>
      <c r="M251" s="137">
        <f t="shared" si="96"/>
        <v>0</v>
      </c>
      <c r="O251" s="129">
        <v>0</v>
      </c>
      <c r="Q251" s="129"/>
      <c r="S251" s="129"/>
      <c r="U251" s="129">
        <f t="shared" si="97"/>
        <v>0</v>
      </c>
      <c r="V251" s="175">
        <v>0</v>
      </c>
      <c r="W251" s="131">
        <f t="shared" si="98"/>
        <v>0</v>
      </c>
      <c r="X251" s="127">
        <f t="shared" si="99"/>
        <v>0</v>
      </c>
      <c r="Y251" s="186" t="s">
        <v>1236</v>
      </c>
      <c r="AC251" s="227">
        <f t="shared" si="107"/>
        <v>0</v>
      </c>
      <c r="AD251" s="228">
        <f t="shared" si="108"/>
        <v>0</v>
      </c>
      <c r="AE251" s="229">
        <f t="shared" si="109"/>
        <v>0</v>
      </c>
      <c r="AG251" s="227">
        <f>SUMIF('Balances 1 WP'!$G$5:$G$295,A251,'Balances 1 WP'!$M$5:$M$295)</f>
        <v>0</v>
      </c>
      <c r="AH251" s="228">
        <f>SUMIF('Balances 1 WP'!$G$5:$G$295,A251,'Balances 1 WP'!$N$5:$N$295)</f>
        <v>0</v>
      </c>
      <c r="AI251" s="229">
        <f t="shared" si="110"/>
        <v>0</v>
      </c>
      <c r="AK251" s="227">
        <f t="shared" si="111"/>
        <v>0</v>
      </c>
      <c r="AL251" s="228">
        <f t="shared" si="112"/>
        <v>0</v>
      </c>
      <c r="AM251" s="229">
        <f t="shared" si="113"/>
        <v>0</v>
      </c>
      <c r="AN251" s="244"/>
      <c r="AO251" s="228"/>
      <c r="AP251" s="228"/>
      <c r="AQ251" s="229">
        <f t="shared" si="122"/>
        <v>0</v>
      </c>
      <c r="AR251" s="244"/>
      <c r="AT251" s="117">
        <v>4021</v>
      </c>
      <c r="AU251" s="117" t="s">
        <v>884</v>
      </c>
      <c r="AW251" s="117" t="str">
        <f t="shared" si="100"/>
        <v>ED4021</v>
      </c>
      <c r="AX251" s="154">
        <v>1268</v>
      </c>
      <c r="AY251" s="151">
        <f t="shared" si="101"/>
        <v>0</v>
      </c>
      <c r="AZ251" s="151">
        <f t="shared" si="120"/>
        <v>0</v>
      </c>
      <c r="BA251">
        <f t="shared" si="121"/>
        <v>50</v>
      </c>
      <c r="BD251" s="117" t="str">
        <f t="shared" si="102"/>
        <v>ED4021</v>
      </c>
      <c r="BE251" s="154">
        <v>1617</v>
      </c>
      <c r="BF251" s="151">
        <f t="shared" si="103"/>
        <v>0</v>
      </c>
      <c r="BG251" s="151">
        <f t="shared" si="114"/>
        <v>0</v>
      </c>
      <c r="BH251">
        <f t="shared" si="115"/>
        <v>50</v>
      </c>
      <c r="BJ251" s="181"/>
      <c r="BK251" s="181"/>
      <c r="BM251" s="227">
        <f t="shared" si="104"/>
        <v>0</v>
      </c>
      <c r="BN251" s="228">
        <f t="shared" si="105"/>
        <v>0</v>
      </c>
      <c r="BO251" s="229">
        <f t="shared" si="116"/>
        <v>0</v>
      </c>
      <c r="BR251">
        <f t="shared" si="117"/>
        <v>0</v>
      </c>
      <c r="BS251"/>
      <c r="BT251" s="159"/>
    </row>
    <row r="252" spans="1:72" x14ac:dyDescent="0.2">
      <c r="A252" s="117">
        <v>4030</v>
      </c>
      <c r="B252" s="126" t="s">
        <v>501</v>
      </c>
      <c r="C252" s="126" t="s">
        <v>62</v>
      </c>
      <c r="D252" s="129">
        <v>0</v>
      </c>
      <c r="E252" s="175">
        <v>0</v>
      </c>
      <c r="F252" s="181">
        <f t="shared" si="106"/>
        <v>0</v>
      </c>
      <c r="G252" s="159"/>
      <c r="H252" s="181"/>
      <c r="I252" s="181">
        <f t="shared" si="118"/>
        <v>0</v>
      </c>
      <c r="J252" s="181">
        <f t="shared" si="119"/>
        <v>0</v>
      </c>
      <c r="L252" s="163" t="str">
        <f t="shared" si="95"/>
        <v>ok</v>
      </c>
      <c r="M252" s="137">
        <f t="shared" si="96"/>
        <v>0</v>
      </c>
      <c r="O252" s="129">
        <v>0</v>
      </c>
      <c r="Q252" s="129"/>
      <c r="S252" s="129"/>
      <c r="U252" s="129">
        <f t="shared" si="97"/>
        <v>0</v>
      </c>
      <c r="V252" s="175">
        <v>0</v>
      </c>
      <c r="W252" s="131">
        <f t="shared" si="98"/>
        <v>0</v>
      </c>
      <c r="X252" s="127">
        <f t="shared" si="99"/>
        <v>0</v>
      </c>
      <c r="Y252" s="186" t="s">
        <v>1257</v>
      </c>
      <c r="AC252" s="227">
        <f t="shared" si="107"/>
        <v>0</v>
      </c>
      <c r="AD252" s="228">
        <f t="shared" si="108"/>
        <v>0</v>
      </c>
      <c r="AE252" s="229">
        <f t="shared" si="109"/>
        <v>0</v>
      </c>
      <c r="AG252" s="227">
        <f>SUMIF('Balances 1 WP'!$G$5:$G$295,A252,'Balances 1 WP'!$M$5:$M$295)</f>
        <v>0</v>
      </c>
      <c r="AH252" s="228">
        <f>SUMIF('Balances 1 WP'!$G$5:$G$295,A252,'Balances 1 WP'!$N$5:$N$295)</f>
        <v>0</v>
      </c>
      <c r="AI252" s="229">
        <f t="shared" si="110"/>
        <v>0</v>
      </c>
      <c r="AK252" s="227">
        <f t="shared" si="111"/>
        <v>0</v>
      </c>
      <c r="AL252" s="228">
        <f t="shared" si="112"/>
        <v>0</v>
      </c>
      <c r="AM252" s="229">
        <f t="shared" si="113"/>
        <v>0</v>
      </c>
      <c r="AN252" s="244"/>
      <c r="AO252" s="228"/>
      <c r="AP252" s="228"/>
      <c r="AQ252" s="229">
        <f t="shared" si="122"/>
        <v>0</v>
      </c>
      <c r="AR252" s="244"/>
      <c r="AT252" s="117">
        <v>4030</v>
      </c>
      <c r="AU252" s="117" t="s">
        <v>62</v>
      </c>
      <c r="AW252" s="117" t="str">
        <f t="shared" si="100"/>
        <v>ED4030</v>
      </c>
      <c r="AX252" s="154">
        <v>1268</v>
      </c>
      <c r="AY252" s="151">
        <f t="shared" si="101"/>
        <v>0</v>
      </c>
      <c r="AZ252" s="151">
        <f t="shared" si="120"/>
        <v>0</v>
      </c>
      <c r="BA252">
        <f t="shared" si="121"/>
        <v>50</v>
      </c>
      <c r="BD252" s="117" t="str">
        <f t="shared" si="102"/>
        <v>ED4030</v>
      </c>
      <c r="BE252" s="154">
        <v>1617</v>
      </c>
      <c r="BF252" s="151">
        <f t="shared" si="103"/>
        <v>0</v>
      </c>
      <c r="BG252" s="151">
        <f t="shared" si="114"/>
        <v>0</v>
      </c>
      <c r="BH252">
        <f t="shared" si="115"/>
        <v>50</v>
      </c>
      <c r="BJ252" s="181"/>
      <c r="BK252" s="181"/>
      <c r="BM252" s="227">
        <f t="shared" si="104"/>
        <v>0</v>
      </c>
      <c r="BN252" s="228">
        <f t="shared" si="105"/>
        <v>0</v>
      </c>
      <c r="BO252" s="229">
        <f t="shared" si="116"/>
        <v>0</v>
      </c>
      <c r="BR252">
        <f t="shared" si="117"/>
        <v>0</v>
      </c>
      <c r="BS252"/>
      <c r="BT252" s="159"/>
    </row>
    <row r="253" spans="1:72" x14ac:dyDescent="0.2">
      <c r="A253" s="117">
        <v>4032</v>
      </c>
      <c r="B253" s="126" t="s">
        <v>1162</v>
      </c>
      <c r="C253" s="126" t="s">
        <v>63</v>
      </c>
      <c r="D253" s="129">
        <v>0</v>
      </c>
      <c r="E253" s="175">
        <v>0</v>
      </c>
      <c r="F253" s="181">
        <f t="shared" si="106"/>
        <v>0</v>
      </c>
      <c r="G253" s="159"/>
      <c r="H253" s="181"/>
      <c r="I253" s="181">
        <f t="shared" si="118"/>
        <v>0</v>
      </c>
      <c r="J253" s="181">
        <f t="shared" si="119"/>
        <v>0</v>
      </c>
      <c r="L253" s="163" t="str">
        <f t="shared" si="95"/>
        <v>ok</v>
      </c>
      <c r="M253" s="137">
        <f t="shared" si="96"/>
        <v>0</v>
      </c>
      <c r="O253" s="129">
        <v>0</v>
      </c>
      <c r="Q253" s="129"/>
      <c r="S253" s="129"/>
      <c r="U253" s="129">
        <f t="shared" si="97"/>
        <v>0</v>
      </c>
      <c r="V253" s="175">
        <v>0</v>
      </c>
      <c r="W253" s="131">
        <f t="shared" si="98"/>
        <v>0</v>
      </c>
      <c r="X253" s="127">
        <f t="shared" si="99"/>
        <v>0</v>
      </c>
      <c r="Y253" s="186" t="s">
        <v>1245</v>
      </c>
      <c r="AC253" s="227">
        <f t="shared" si="107"/>
        <v>0</v>
      </c>
      <c r="AD253" s="228">
        <f t="shared" si="108"/>
        <v>0</v>
      </c>
      <c r="AE253" s="229">
        <f t="shared" si="109"/>
        <v>0</v>
      </c>
      <c r="AG253" s="227">
        <f>SUMIF('Balances 1 WP'!$G$5:$G$295,A253,'Balances 1 WP'!$M$5:$M$295)</f>
        <v>0</v>
      </c>
      <c r="AH253" s="228">
        <f>SUMIF('Balances 1 WP'!$G$5:$G$295,A253,'Balances 1 WP'!$N$5:$N$295)</f>
        <v>0</v>
      </c>
      <c r="AI253" s="229">
        <f t="shared" si="110"/>
        <v>0</v>
      </c>
      <c r="AK253" s="227">
        <f t="shared" si="111"/>
        <v>0</v>
      </c>
      <c r="AL253" s="228">
        <f t="shared" si="112"/>
        <v>0</v>
      </c>
      <c r="AM253" s="229">
        <f t="shared" si="113"/>
        <v>0</v>
      </c>
      <c r="AN253" s="244"/>
      <c r="AO253" s="228"/>
      <c r="AP253" s="228"/>
      <c r="AQ253" s="229">
        <f t="shared" si="122"/>
        <v>0</v>
      </c>
      <c r="AR253" s="244"/>
      <c r="AT253" s="117">
        <v>4032</v>
      </c>
      <c r="AU253" s="117" t="s">
        <v>885</v>
      </c>
      <c r="AW253" s="117" t="str">
        <f t="shared" si="100"/>
        <v>ED4032</v>
      </c>
      <c r="AX253" s="154">
        <v>1268</v>
      </c>
      <c r="AY253" s="151">
        <f t="shared" si="101"/>
        <v>0</v>
      </c>
      <c r="AZ253" s="151">
        <f t="shared" si="120"/>
        <v>0</v>
      </c>
      <c r="BA253">
        <f t="shared" si="121"/>
        <v>50</v>
      </c>
      <c r="BD253" s="117" t="str">
        <f t="shared" si="102"/>
        <v>ED4032</v>
      </c>
      <c r="BE253" s="154">
        <v>1617</v>
      </c>
      <c r="BF253" s="151">
        <f t="shared" si="103"/>
        <v>0</v>
      </c>
      <c r="BG253" s="151">
        <f t="shared" si="114"/>
        <v>0</v>
      </c>
      <c r="BH253">
        <f t="shared" si="115"/>
        <v>50</v>
      </c>
      <c r="BJ253" s="181"/>
      <c r="BK253" s="181"/>
      <c r="BM253" s="227">
        <f t="shared" si="104"/>
        <v>0</v>
      </c>
      <c r="BN253" s="228">
        <f t="shared" si="105"/>
        <v>0</v>
      </c>
      <c r="BO253" s="229">
        <f t="shared" si="116"/>
        <v>0</v>
      </c>
      <c r="BR253">
        <f t="shared" si="117"/>
        <v>0</v>
      </c>
      <c r="BS253"/>
      <c r="BT253" s="159"/>
    </row>
    <row r="254" spans="1:72" x14ac:dyDescent="0.2">
      <c r="A254" s="117">
        <v>4040</v>
      </c>
      <c r="B254" s="126" t="s">
        <v>440</v>
      </c>
      <c r="C254" s="126" t="s">
        <v>64</v>
      </c>
      <c r="D254" s="129">
        <v>0</v>
      </c>
      <c r="E254" s="175">
        <v>0</v>
      </c>
      <c r="F254" s="181">
        <f t="shared" si="106"/>
        <v>0</v>
      </c>
      <c r="G254" s="159"/>
      <c r="H254" s="181"/>
      <c r="I254" s="181">
        <f t="shared" si="118"/>
        <v>0</v>
      </c>
      <c r="J254" s="181">
        <f t="shared" si="119"/>
        <v>0</v>
      </c>
      <c r="L254" s="163" t="str">
        <f t="shared" si="95"/>
        <v>ok</v>
      </c>
      <c r="M254" s="137">
        <f t="shared" si="96"/>
        <v>0</v>
      </c>
      <c r="O254" s="129">
        <v>0</v>
      </c>
      <c r="Q254" s="129"/>
      <c r="S254" s="129"/>
      <c r="U254" s="129">
        <f t="shared" si="97"/>
        <v>0</v>
      </c>
      <c r="V254" s="175">
        <v>0</v>
      </c>
      <c r="W254" s="131">
        <f t="shared" si="98"/>
        <v>0</v>
      </c>
      <c r="X254" s="127">
        <f t="shared" si="99"/>
        <v>0</v>
      </c>
      <c r="Y254" s="186" t="s">
        <v>1236</v>
      </c>
      <c r="AC254" s="227">
        <f t="shared" si="107"/>
        <v>0</v>
      </c>
      <c r="AD254" s="228">
        <f t="shared" si="108"/>
        <v>0</v>
      </c>
      <c r="AE254" s="229">
        <f t="shared" si="109"/>
        <v>0</v>
      </c>
      <c r="AG254" s="227">
        <f>SUMIF('Balances 1 WP'!$G$5:$G$295,A254,'Balances 1 WP'!$M$5:$M$295)</f>
        <v>0</v>
      </c>
      <c r="AH254" s="228">
        <f>SUMIF('Balances 1 WP'!$G$5:$G$295,A254,'Balances 1 WP'!$N$5:$N$295)</f>
        <v>0</v>
      </c>
      <c r="AI254" s="229">
        <f t="shared" si="110"/>
        <v>0</v>
      </c>
      <c r="AK254" s="227">
        <f t="shared" si="111"/>
        <v>0</v>
      </c>
      <c r="AL254" s="228">
        <f t="shared" si="112"/>
        <v>0</v>
      </c>
      <c r="AM254" s="229">
        <f t="shared" si="113"/>
        <v>0</v>
      </c>
      <c r="AN254" s="244"/>
      <c r="AO254" s="228"/>
      <c r="AP254" s="228"/>
      <c r="AQ254" s="229">
        <f t="shared" si="122"/>
        <v>0</v>
      </c>
      <c r="AR254" s="244"/>
      <c r="AT254" s="117">
        <v>4040</v>
      </c>
      <c r="AU254" s="117" t="s">
        <v>886</v>
      </c>
      <c r="AW254" s="117" t="str">
        <f t="shared" si="100"/>
        <v>ED4040</v>
      </c>
      <c r="AX254" s="154">
        <v>1268</v>
      </c>
      <c r="AY254" s="151">
        <f t="shared" si="101"/>
        <v>0</v>
      </c>
      <c r="AZ254" s="151">
        <f t="shared" si="120"/>
        <v>0</v>
      </c>
      <c r="BA254">
        <f t="shared" si="121"/>
        <v>50</v>
      </c>
      <c r="BD254" s="117" t="str">
        <f t="shared" si="102"/>
        <v>ED4040</v>
      </c>
      <c r="BE254" s="154">
        <v>1617</v>
      </c>
      <c r="BF254" s="151">
        <f t="shared" si="103"/>
        <v>0</v>
      </c>
      <c r="BG254" s="151">
        <f t="shared" si="114"/>
        <v>0</v>
      </c>
      <c r="BH254">
        <f t="shared" si="115"/>
        <v>50</v>
      </c>
      <c r="BJ254" s="181"/>
      <c r="BK254" s="181"/>
      <c r="BM254" s="227">
        <f t="shared" si="104"/>
        <v>0</v>
      </c>
      <c r="BN254" s="228">
        <f t="shared" si="105"/>
        <v>0</v>
      </c>
      <c r="BO254" s="229">
        <f t="shared" si="116"/>
        <v>0</v>
      </c>
      <c r="BR254">
        <f t="shared" si="117"/>
        <v>0</v>
      </c>
      <c r="BS254"/>
      <c r="BT254" s="159"/>
    </row>
    <row r="255" spans="1:72" x14ac:dyDescent="0.2">
      <c r="A255" s="117">
        <v>4041</v>
      </c>
      <c r="B255" s="126" t="s">
        <v>441</v>
      </c>
      <c r="C255" s="126" t="s">
        <v>65</v>
      </c>
      <c r="D255" s="129">
        <v>-69816</v>
      </c>
      <c r="E255" s="175">
        <v>0</v>
      </c>
      <c r="F255" s="181">
        <f t="shared" si="106"/>
        <v>-69816</v>
      </c>
      <c r="G255" s="159"/>
      <c r="H255" s="181"/>
      <c r="I255" s="181">
        <f t="shared" si="118"/>
        <v>-69816</v>
      </c>
      <c r="J255" s="181">
        <f t="shared" si="119"/>
        <v>0</v>
      </c>
      <c r="L255" s="163" t="str">
        <f t="shared" si="95"/>
        <v>ok</v>
      </c>
      <c r="M255" s="137">
        <f t="shared" si="96"/>
        <v>0</v>
      </c>
      <c r="O255" s="129">
        <v>-69816</v>
      </c>
      <c r="Q255" s="129"/>
      <c r="S255" s="129"/>
      <c r="U255" s="129">
        <f t="shared" si="97"/>
        <v>-69816</v>
      </c>
      <c r="V255" s="175">
        <v>0</v>
      </c>
      <c r="W255" s="131">
        <f t="shared" si="98"/>
        <v>-69816</v>
      </c>
      <c r="X255" s="127">
        <f t="shared" si="99"/>
        <v>0</v>
      </c>
      <c r="Y255" s="186"/>
      <c r="AC255" s="227">
        <f t="shared" si="107"/>
        <v>-69816</v>
      </c>
      <c r="AD255" s="228">
        <f t="shared" si="108"/>
        <v>0</v>
      </c>
      <c r="AE255" s="229">
        <f t="shared" si="109"/>
        <v>-69816</v>
      </c>
      <c r="AG255" s="227">
        <f>SUMIF('Balances 1 WP'!$G$5:$G$295,A255,'Balances 1 WP'!$M$5:$M$295)</f>
        <v>-63568</v>
      </c>
      <c r="AH255" s="228">
        <f>SUMIF('Balances 1 WP'!$G$5:$G$295,A255,'Balances 1 WP'!$N$5:$N$295)</f>
        <v>0</v>
      </c>
      <c r="AI255" s="229">
        <f t="shared" si="110"/>
        <v>-63568</v>
      </c>
      <c r="AK255" s="227">
        <f t="shared" si="111"/>
        <v>6248</v>
      </c>
      <c r="AL255" s="228">
        <f t="shared" si="112"/>
        <v>0</v>
      </c>
      <c r="AM255" s="229">
        <f t="shared" si="113"/>
        <v>6248</v>
      </c>
      <c r="AN255" s="244"/>
      <c r="AO255" s="228"/>
      <c r="AP255" s="228"/>
      <c r="AQ255" s="229">
        <f t="shared" si="122"/>
        <v>0</v>
      </c>
      <c r="AR255" s="244"/>
      <c r="AT255" s="117">
        <v>4041</v>
      </c>
      <c r="AU255" s="117" t="s">
        <v>65</v>
      </c>
      <c r="AW255" s="117" t="str">
        <f t="shared" si="100"/>
        <v>ED4041</v>
      </c>
      <c r="AX255" s="154">
        <v>1268</v>
      </c>
      <c r="AY255" s="151">
        <f t="shared" si="101"/>
        <v>6248</v>
      </c>
      <c r="AZ255" s="151">
        <f t="shared" si="120"/>
        <v>6248</v>
      </c>
      <c r="BA255">
        <f t="shared" si="121"/>
        <v>40</v>
      </c>
      <c r="BD255" s="117" t="str">
        <f t="shared" si="102"/>
        <v>ED4041</v>
      </c>
      <c r="BE255" s="154">
        <v>1617</v>
      </c>
      <c r="BF255" s="151">
        <f t="shared" si="103"/>
        <v>0</v>
      </c>
      <c r="BG255" s="151">
        <f t="shared" si="114"/>
        <v>0</v>
      </c>
      <c r="BH255">
        <f t="shared" si="115"/>
        <v>50</v>
      </c>
      <c r="BJ255" s="181"/>
      <c r="BK255" s="181"/>
      <c r="BM255" s="227">
        <f t="shared" si="104"/>
        <v>-63568</v>
      </c>
      <c r="BN255" s="228">
        <f t="shared" si="105"/>
        <v>0</v>
      </c>
      <c r="BO255" s="229">
        <f t="shared" si="116"/>
        <v>-63568</v>
      </c>
      <c r="BR255">
        <f t="shared" si="117"/>
        <v>0</v>
      </c>
      <c r="BS255"/>
      <c r="BT255" s="159"/>
    </row>
    <row r="256" spans="1:72" ht="15" customHeight="1" x14ac:dyDescent="0.2">
      <c r="A256" s="117">
        <v>4050</v>
      </c>
      <c r="B256" s="126" t="s">
        <v>442</v>
      </c>
      <c r="C256" s="126" t="s">
        <v>66</v>
      </c>
      <c r="D256" s="129">
        <v>0</v>
      </c>
      <c r="E256" s="175">
        <v>0</v>
      </c>
      <c r="F256" s="181">
        <f t="shared" si="106"/>
        <v>0</v>
      </c>
      <c r="G256" s="159"/>
      <c r="H256" s="181"/>
      <c r="I256" s="181">
        <f t="shared" si="118"/>
        <v>0</v>
      </c>
      <c r="J256" s="181">
        <f t="shared" si="119"/>
        <v>0</v>
      </c>
      <c r="L256" s="163" t="str">
        <f t="shared" si="95"/>
        <v>ok</v>
      </c>
      <c r="M256" s="137">
        <f t="shared" si="96"/>
        <v>0</v>
      </c>
      <c r="O256" s="129">
        <v>0</v>
      </c>
      <c r="Q256" s="129"/>
      <c r="S256" s="129"/>
      <c r="U256" s="129">
        <f t="shared" si="97"/>
        <v>0</v>
      </c>
      <c r="V256" s="175">
        <v>0</v>
      </c>
      <c r="W256" s="131">
        <f t="shared" si="98"/>
        <v>0</v>
      </c>
      <c r="X256" s="127">
        <f t="shared" si="99"/>
        <v>0</v>
      </c>
      <c r="Y256" s="186" t="s">
        <v>1236</v>
      </c>
      <c r="AC256" s="227">
        <f t="shared" si="107"/>
        <v>0</v>
      </c>
      <c r="AD256" s="228">
        <f t="shared" si="108"/>
        <v>0</v>
      </c>
      <c r="AE256" s="229">
        <f t="shared" si="109"/>
        <v>0</v>
      </c>
      <c r="AG256" s="227">
        <f>SUMIF('Balances 1 WP'!$G$5:$G$295,A256,'Balances 1 WP'!$M$5:$M$295)</f>
        <v>0</v>
      </c>
      <c r="AH256" s="228">
        <f>SUMIF('Balances 1 WP'!$G$5:$G$295,A256,'Balances 1 WP'!$N$5:$N$295)</f>
        <v>0</v>
      </c>
      <c r="AI256" s="229">
        <f t="shared" si="110"/>
        <v>0</v>
      </c>
      <c r="AK256" s="227">
        <f t="shared" si="111"/>
        <v>0</v>
      </c>
      <c r="AL256" s="228">
        <f t="shared" si="112"/>
        <v>0</v>
      </c>
      <c r="AM256" s="229">
        <f t="shared" si="113"/>
        <v>0</v>
      </c>
      <c r="AN256" s="244"/>
      <c r="AO256" s="228"/>
      <c r="AP256" s="228"/>
      <c r="AQ256" s="229">
        <f t="shared" si="122"/>
        <v>0</v>
      </c>
      <c r="AR256" s="244"/>
      <c r="AT256" s="117">
        <v>4050</v>
      </c>
      <c r="AU256" s="117" t="s">
        <v>887</v>
      </c>
      <c r="AW256" s="117" t="str">
        <f t="shared" si="100"/>
        <v>ED4050</v>
      </c>
      <c r="AX256" s="154">
        <v>1268</v>
      </c>
      <c r="AY256" s="151">
        <f t="shared" si="101"/>
        <v>0</v>
      </c>
      <c r="AZ256" s="151">
        <f t="shared" si="120"/>
        <v>0</v>
      </c>
      <c r="BA256">
        <f t="shared" si="121"/>
        <v>50</v>
      </c>
      <c r="BD256" s="117" t="str">
        <f t="shared" si="102"/>
        <v>ED4050</v>
      </c>
      <c r="BE256" s="154">
        <v>1617</v>
      </c>
      <c r="BF256" s="151">
        <f t="shared" si="103"/>
        <v>0</v>
      </c>
      <c r="BG256" s="151">
        <f t="shared" si="114"/>
        <v>0</v>
      </c>
      <c r="BH256">
        <f t="shared" si="115"/>
        <v>50</v>
      </c>
      <c r="BJ256" s="181"/>
      <c r="BK256" s="181"/>
      <c r="BM256" s="227">
        <f t="shared" si="104"/>
        <v>0</v>
      </c>
      <c r="BN256" s="228">
        <f t="shared" si="105"/>
        <v>0</v>
      </c>
      <c r="BO256" s="229">
        <f t="shared" si="116"/>
        <v>0</v>
      </c>
      <c r="BR256">
        <f t="shared" si="117"/>
        <v>0</v>
      </c>
      <c r="BS256"/>
      <c r="BT256" s="159"/>
    </row>
    <row r="257" spans="1:72" x14ac:dyDescent="0.2">
      <c r="A257" s="117">
        <v>4052</v>
      </c>
      <c r="B257" s="126" t="s">
        <v>443</v>
      </c>
      <c r="C257" s="126" t="s">
        <v>67</v>
      </c>
      <c r="D257" s="129">
        <v>0</v>
      </c>
      <c r="E257" s="175">
        <v>0</v>
      </c>
      <c r="F257" s="181">
        <f t="shared" si="106"/>
        <v>0</v>
      </c>
      <c r="G257" s="159"/>
      <c r="H257" s="181"/>
      <c r="I257" s="181">
        <f t="shared" si="118"/>
        <v>0</v>
      </c>
      <c r="J257" s="181">
        <f t="shared" si="119"/>
        <v>0</v>
      </c>
      <c r="L257" s="163" t="str">
        <f t="shared" si="95"/>
        <v>ok</v>
      </c>
      <c r="M257" s="137">
        <f t="shared" si="96"/>
        <v>0</v>
      </c>
      <c r="O257" s="129">
        <v>0</v>
      </c>
      <c r="Q257" s="129"/>
      <c r="S257" s="129"/>
      <c r="U257" s="129">
        <f t="shared" si="97"/>
        <v>0</v>
      </c>
      <c r="V257" s="175">
        <v>0</v>
      </c>
      <c r="W257" s="131">
        <f t="shared" si="98"/>
        <v>0</v>
      </c>
      <c r="X257" s="127">
        <f t="shared" si="99"/>
        <v>0</v>
      </c>
      <c r="Y257" s="186" t="s">
        <v>1258</v>
      </c>
      <c r="AC257" s="227">
        <f t="shared" si="107"/>
        <v>0</v>
      </c>
      <c r="AD257" s="228">
        <f t="shared" si="108"/>
        <v>0</v>
      </c>
      <c r="AE257" s="229">
        <f t="shared" si="109"/>
        <v>0</v>
      </c>
      <c r="AG257" s="227">
        <f>SUMIF('Balances 1 WP'!$G$5:$G$295,A257,'Balances 1 WP'!$M$5:$M$295)</f>
        <v>0</v>
      </c>
      <c r="AH257" s="228">
        <f>SUMIF('Balances 1 WP'!$G$5:$G$295,A257,'Balances 1 WP'!$N$5:$N$295)</f>
        <v>0</v>
      </c>
      <c r="AI257" s="229">
        <f t="shared" si="110"/>
        <v>0</v>
      </c>
      <c r="AK257" s="227">
        <f>SUM(AG257-AC257)</f>
        <v>0</v>
      </c>
      <c r="AL257" s="228">
        <f t="shared" si="112"/>
        <v>0</v>
      </c>
      <c r="AM257" s="229">
        <f t="shared" si="113"/>
        <v>0</v>
      </c>
      <c r="AN257" s="244"/>
      <c r="AO257" s="228"/>
      <c r="AP257" s="228"/>
      <c r="AQ257" s="229">
        <f t="shared" si="122"/>
        <v>0</v>
      </c>
      <c r="AR257" s="244"/>
      <c r="AT257" s="117">
        <v>4052</v>
      </c>
      <c r="AU257" s="117" t="s">
        <v>888</v>
      </c>
      <c r="AW257" s="117" t="str">
        <f t="shared" si="100"/>
        <v>ED4052</v>
      </c>
      <c r="AX257" s="154">
        <v>1268</v>
      </c>
      <c r="AY257" s="151">
        <f t="shared" si="101"/>
        <v>0</v>
      </c>
      <c r="AZ257" s="151">
        <f t="shared" si="120"/>
        <v>0</v>
      </c>
      <c r="BA257">
        <f t="shared" si="121"/>
        <v>50</v>
      </c>
      <c r="BD257" s="117" t="str">
        <f t="shared" si="102"/>
        <v>ED4052</v>
      </c>
      <c r="BE257" s="154">
        <v>1617</v>
      </c>
      <c r="BF257" s="151">
        <f t="shared" si="103"/>
        <v>0</v>
      </c>
      <c r="BG257" s="151">
        <f t="shared" si="114"/>
        <v>0</v>
      </c>
      <c r="BH257">
        <f t="shared" si="115"/>
        <v>50</v>
      </c>
      <c r="BJ257" s="181"/>
      <c r="BK257" s="181"/>
      <c r="BM257" s="227">
        <f t="shared" si="104"/>
        <v>0</v>
      </c>
      <c r="BN257" s="228">
        <f t="shared" si="105"/>
        <v>0</v>
      </c>
      <c r="BO257" s="229">
        <f t="shared" si="116"/>
        <v>0</v>
      </c>
      <c r="BR257">
        <f t="shared" si="117"/>
        <v>0</v>
      </c>
      <c r="BS257"/>
      <c r="BT257" s="159"/>
    </row>
    <row r="258" spans="1:72" x14ac:dyDescent="0.2">
      <c r="A258" s="117">
        <v>4054</v>
      </c>
      <c r="B258" s="126" t="s">
        <v>444</v>
      </c>
      <c r="C258" s="126" t="s">
        <v>68</v>
      </c>
      <c r="D258" s="129">
        <v>0</v>
      </c>
      <c r="E258" s="175">
        <v>0</v>
      </c>
      <c r="F258" s="181">
        <f t="shared" si="106"/>
        <v>0</v>
      </c>
      <c r="G258" s="159"/>
      <c r="H258" s="181"/>
      <c r="I258" s="181">
        <f t="shared" si="118"/>
        <v>0</v>
      </c>
      <c r="J258" s="181">
        <f t="shared" si="119"/>
        <v>0</v>
      </c>
      <c r="L258" s="163" t="str">
        <f t="shared" si="95"/>
        <v>ok</v>
      </c>
      <c r="M258" s="137">
        <f t="shared" si="96"/>
        <v>0</v>
      </c>
      <c r="O258" s="129">
        <v>0</v>
      </c>
      <c r="Q258" s="129"/>
      <c r="S258" s="129"/>
      <c r="U258" s="129">
        <f t="shared" si="97"/>
        <v>0</v>
      </c>
      <c r="V258" s="175">
        <v>0</v>
      </c>
      <c r="W258" s="131">
        <f t="shared" si="98"/>
        <v>0</v>
      </c>
      <c r="X258" s="127">
        <f t="shared" si="99"/>
        <v>0</v>
      </c>
      <c r="Y258" s="186" t="s">
        <v>1247</v>
      </c>
      <c r="AC258" s="227">
        <f t="shared" si="107"/>
        <v>0</v>
      </c>
      <c r="AD258" s="228">
        <f t="shared" si="108"/>
        <v>0</v>
      </c>
      <c r="AE258" s="229">
        <f t="shared" si="109"/>
        <v>0</v>
      </c>
      <c r="AG258" s="227">
        <f>SUMIF('Balances 1 WP'!$G$5:$G$295,A258,'Balances 1 WP'!$M$5:$M$295)</f>
        <v>0</v>
      </c>
      <c r="AH258" s="228">
        <f>SUMIF('Balances 1 WP'!$G$5:$G$295,A258,'Balances 1 WP'!$N$5:$N$295)</f>
        <v>0</v>
      </c>
      <c r="AI258" s="229">
        <f t="shared" si="110"/>
        <v>0</v>
      </c>
      <c r="AK258" s="227">
        <f t="shared" si="111"/>
        <v>0</v>
      </c>
      <c r="AL258" s="228">
        <f t="shared" si="112"/>
        <v>0</v>
      </c>
      <c r="AM258" s="229">
        <f t="shared" si="113"/>
        <v>0</v>
      </c>
      <c r="AN258" s="244"/>
      <c r="AO258" s="228"/>
      <c r="AP258" s="228"/>
      <c r="AQ258" s="229">
        <f t="shared" si="122"/>
        <v>0</v>
      </c>
      <c r="AR258" s="244"/>
      <c r="AT258" s="117">
        <v>4054</v>
      </c>
      <c r="AU258" s="117" t="s">
        <v>889</v>
      </c>
      <c r="AW258" s="117" t="str">
        <f t="shared" si="100"/>
        <v>ED4054</v>
      </c>
      <c r="AX258" s="154">
        <v>1268</v>
      </c>
      <c r="AY258" s="151">
        <f t="shared" si="101"/>
        <v>0</v>
      </c>
      <c r="AZ258" s="151">
        <f t="shared" si="120"/>
        <v>0</v>
      </c>
      <c r="BA258">
        <f t="shared" si="121"/>
        <v>50</v>
      </c>
      <c r="BD258" s="117" t="str">
        <f t="shared" si="102"/>
        <v>ED4054</v>
      </c>
      <c r="BE258" s="154">
        <v>1617</v>
      </c>
      <c r="BF258" s="151">
        <f t="shared" si="103"/>
        <v>0</v>
      </c>
      <c r="BG258" s="151">
        <f t="shared" si="114"/>
        <v>0</v>
      </c>
      <c r="BH258">
        <f t="shared" si="115"/>
        <v>50</v>
      </c>
      <c r="BJ258" s="181"/>
      <c r="BK258" s="181"/>
      <c r="BM258" s="227">
        <f t="shared" si="104"/>
        <v>0</v>
      </c>
      <c r="BN258" s="228">
        <f t="shared" si="105"/>
        <v>0</v>
      </c>
      <c r="BO258" s="229">
        <f t="shared" si="116"/>
        <v>0</v>
      </c>
      <c r="BR258">
        <f t="shared" si="117"/>
        <v>0</v>
      </c>
      <c r="BS258"/>
      <c r="BT258" s="159"/>
    </row>
    <row r="259" spans="1:72" x14ac:dyDescent="0.2">
      <c r="A259" s="117">
        <v>4055</v>
      </c>
      <c r="B259" s="126" t="s">
        <v>445</v>
      </c>
      <c r="C259" s="126" t="s">
        <v>69</v>
      </c>
      <c r="D259" s="129">
        <v>0</v>
      </c>
      <c r="E259" s="175">
        <v>0</v>
      </c>
      <c r="F259" s="181">
        <f t="shared" si="106"/>
        <v>0</v>
      </c>
      <c r="G259" s="159"/>
      <c r="H259" s="181"/>
      <c r="I259" s="181">
        <f t="shared" si="118"/>
        <v>0</v>
      </c>
      <c r="J259" s="181">
        <f t="shared" si="119"/>
        <v>0</v>
      </c>
      <c r="L259" s="163" t="str">
        <f t="shared" si="95"/>
        <v>ok</v>
      </c>
      <c r="M259" s="137">
        <f t="shared" si="96"/>
        <v>0</v>
      </c>
      <c r="O259" s="129">
        <v>0</v>
      </c>
      <c r="Q259" s="129"/>
      <c r="S259" s="129"/>
      <c r="U259" s="129">
        <f t="shared" si="97"/>
        <v>0</v>
      </c>
      <c r="V259" s="175">
        <v>0</v>
      </c>
      <c r="W259" s="131">
        <f t="shared" si="98"/>
        <v>0</v>
      </c>
      <c r="X259" s="127">
        <f t="shared" si="99"/>
        <v>0</v>
      </c>
      <c r="Y259" s="186" t="s">
        <v>1247</v>
      </c>
      <c r="AC259" s="227">
        <f t="shared" si="107"/>
        <v>0</v>
      </c>
      <c r="AD259" s="228">
        <f t="shared" si="108"/>
        <v>0</v>
      </c>
      <c r="AE259" s="229">
        <f t="shared" si="109"/>
        <v>0</v>
      </c>
      <c r="AG259" s="227">
        <f>SUMIF('Balances 1 WP'!$G$5:$G$295,A259,'Balances 1 WP'!$M$5:$M$295)</f>
        <v>0</v>
      </c>
      <c r="AH259" s="228">
        <f>SUMIF('Balances 1 WP'!$G$5:$G$295,A259,'Balances 1 WP'!$N$5:$N$295)</f>
        <v>0</v>
      </c>
      <c r="AI259" s="229">
        <f t="shared" si="110"/>
        <v>0</v>
      </c>
      <c r="AK259" s="227">
        <f t="shared" si="111"/>
        <v>0</v>
      </c>
      <c r="AL259" s="228">
        <f t="shared" si="112"/>
        <v>0</v>
      </c>
      <c r="AM259" s="229">
        <f t="shared" si="113"/>
        <v>0</v>
      </c>
      <c r="AN259" s="244"/>
      <c r="AO259" s="228"/>
      <c r="AP259" s="228"/>
      <c r="AQ259" s="229">
        <f t="shared" si="122"/>
        <v>0</v>
      </c>
      <c r="AR259" s="244"/>
      <c r="AT259" s="117">
        <v>4055</v>
      </c>
      <c r="AU259" s="117" t="s">
        <v>890</v>
      </c>
      <c r="AW259" s="117" t="str">
        <f t="shared" si="100"/>
        <v>ED4055</v>
      </c>
      <c r="AX259" s="154">
        <v>1268</v>
      </c>
      <c r="AY259" s="151">
        <f t="shared" si="101"/>
        <v>0</v>
      </c>
      <c r="AZ259" s="151">
        <f t="shared" si="120"/>
        <v>0</v>
      </c>
      <c r="BA259">
        <f t="shared" si="121"/>
        <v>50</v>
      </c>
      <c r="BD259" s="117" t="str">
        <f t="shared" si="102"/>
        <v>ED4055</v>
      </c>
      <c r="BE259" s="154">
        <v>1617</v>
      </c>
      <c r="BF259" s="151">
        <f t="shared" si="103"/>
        <v>0</v>
      </c>
      <c r="BG259" s="151">
        <f t="shared" si="114"/>
        <v>0</v>
      </c>
      <c r="BH259">
        <f t="shared" si="115"/>
        <v>50</v>
      </c>
      <c r="BJ259" s="181"/>
      <c r="BK259" s="181"/>
      <c r="BM259" s="227">
        <f t="shared" si="104"/>
        <v>0</v>
      </c>
      <c r="BN259" s="228">
        <f t="shared" si="105"/>
        <v>0</v>
      </c>
      <c r="BO259" s="229">
        <f t="shared" si="116"/>
        <v>0</v>
      </c>
      <c r="BR259">
        <f t="shared" si="117"/>
        <v>0</v>
      </c>
      <c r="BS259"/>
      <c r="BT259" s="159"/>
    </row>
    <row r="260" spans="1:72" x14ac:dyDescent="0.2">
      <c r="A260" s="117">
        <v>4060</v>
      </c>
      <c r="B260" s="126" t="s">
        <v>502</v>
      </c>
      <c r="C260" s="126" t="s">
        <v>70</v>
      </c>
      <c r="D260" s="129">
        <v>0</v>
      </c>
      <c r="E260" s="175">
        <v>0</v>
      </c>
      <c r="F260" s="181">
        <f t="shared" si="106"/>
        <v>0</v>
      </c>
      <c r="G260" s="159"/>
      <c r="H260" s="181"/>
      <c r="I260" s="181">
        <f t="shared" si="118"/>
        <v>0</v>
      </c>
      <c r="J260" s="181">
        <f t="shared" si="119"/>
        <v>0</v>
      </c>
      <c r="L260" s="163" t="str">
        <f t="shared" si="95"/>
        <v>ok</v>
      </c>
      <c r="M260" s="137">
        <f t="shared" si="96"/>
        <v>0</v>
      </c>
      <c r="O260" s="129">
        <v>0</v>
      </c>
      <c r="Q260" s="129"/>
      <c r="S260" s="129"/>
      <c r="U260" s="129">
        <f t="shared" si="97"/>
        <v>0</v>
      </c>
      <c r="V260" s="175">
        <v>0</v>
      </c>
      <c r="W260" s="131">
        <f t="shared" si="98"/>
        <v>0</v>
      </c>
      <c r="X260" s="127">
        <f t="shared" si="99"/>
        <v>0</v>
      </c>
      <c r="Y260" s="186" t="s">
        <v>1236</v>
      </c>
      <c r="AC260" s="227">
        <f t="shared" si="107"/>
        <v>0</v>
      </c>
      <c r="AD260" s="228">
        <f t="shared" si="108"/>
        <v>0</v>
      </c>
      <c r="AE260" s="229">
        <f t="shared" si="109"/>
        <v>0</v>
      </c>
      <c r="AG260" s="227">
        <f>SUMIF('Balances 1 WP'!$G$5:$G$295,A260,'Balances 1 WP'!$M$5:$M$295)</f>
        <v>0</v>
      </c>
      <c r="AH260" s="228">
        <f>SUMIF('Balances 1 WP'!$G$5:$G$295,A260,'Balances 1 WP'!$N$5:$N$295)</f>
        <v>0</v>
      </c>
      <c r="AI260" s="229">
        <f t="shared" si="110"/>
        <v>0</v>
      </c>
      <c r="AK260" s="227">
        <f t="shared" si="111"/>
        <v>0</v>
      </c>
      <c r="AL260" s="228">
        <f t="shared" si="112"/>
        <v>0</v>
      </c>
      <c r="AM260" s="229">
        <f t="shared" si="113"/>
        <v>0</v>
      </c>
      <c r="AN260" s="244"/>
      <c r="AO260" s="228"/>
      <c r="AP260" s="228"/>
      <c r="AQ260" s="229">
        <f t="shared" si="122"/>
        <v>0</v>
      </c>
      <c r="AR260" s="244"/>
      <c r="AT260" s="117">
        <v>4060</v>
      </c>
      <c r="AU260" s="117" t="s">
        <v>891</v>
      </c>
      <c r="AW260" s="117" t="str">
        <f t="shared" si="100"/>
        <v>ED4060</v>
      </c>
      <c r="AX260" s="154">
        <v>1268</v>
      </c>
      <c r="AY260" s="151">
        <f t="shared" si="101"/>
        <v>0</v>
      </c>
      <c r="AZ260" s="151">
        <f t="shared" si="120"/>
        <v>0</v>
      </c>
      <c r="BA260">
        <f t="shared" si="121"/>
        <v>50</v>
      </c>
      <c r="BD260" s="117" t="str">
        <f t="shared" si="102"/>
        <v>ED4060</v>
      </c>
      <c r="BE260" s="154">
        <v>1617</v>
      </c>
      <c r="BF260" s="151">
        <f t="shared" si="103"/>
        <v>0</v>
      </c>
      <c r="BG260" s="151">
        <f t="shared" si="114"/>
        <v>0</v>
      </c>
      <c r="BH260">
        <f t="shared" si="115"/>
        <v>50</v>
      </c>
      <c r="BJ260" s="181"/>
      <c r="BK260" s="181"/>
      <c r="BM260" s="227">
        <f t="shared" si="104"/>
        <v>0</v>
      </c>
      <c r="BN260" s="228">
        <f t="shared" si="105"/>
        <v>0</v>
      </c>
      <c r="BO260" s="229">
        <f t="shared" si="116"/>
        <v>0</v>
      </c>
      <c r="BR260">
        <f t="shared" si="117"/>
        <v>0</v>
      </c>
      <c r="BS260"/>
      <c r="BT260" s="159"/>
    </row>
    <row r="261" spans="1:72" x14ac:dyDescent="0.2">
      <c r="A261" s="117">
        <v>4077</v>
      </c>
      <c r="B261" s="126" t="s">
        <v>446</v>
      </c>
      <c r="C261" s="126" t="s">
        <v>71</v>
      </c>
      <c r="D261" s="129">
        <v>0</v>
      </c>
      <c r="E261" s="175">
        <v>0</v>
      </c>
      <c r="F261" s="181">
        <f t="shared" si="106"/>
        <v>0</v>
      </c>
      <c r="G261" s="159"/>
      <c r="H261" s="181"/>
      <c r="I261" s="181">
        <f t="shared" si="118"/>
        <v>0</v>
      </c>
      <c r="J261" s="181">
        <f t="shared" si="119"/>
        <v>0</v>
      </c>
      <c r="L261" s="163" t="str">
        <f t="shared" ref="L261:L290" si="123">IF(F261&gt;0,"Deficit","ok")</f>
        <v>ok</v>
      </c>
      <c r="M261" s="137">
        <f t="shared" ref="M261:M290" si="124">SUMIF(L261,"Deficit",F261)</f>
        <v>0</v>
      </c>
      <c r="O261" s="129">
        <v>0</v>
      </c>
      <c r="Q261" s="129"/>
      <c r="S261" s="129"/>
      <c r="U261" s="129">
        <f t="shared" ref="U261:U294" si="125">SUM(O261:T261)</f>
        <v>0</v>
      </c>
      <c r="V261" s="175">
        <v>0</v>
      </c>
      <c r="W261" s="131">
        <f t="shared" ref="W261:W293" si="126">SUM(U261:V261)</f>
        <v>0</v>
      </c>
      <c r="X261" s="127">
        <f t="shared" ref="X261:X294" si="127">SUM(F261-W261)</f>
        <v>0</v>
      </c>
      <c r="Y261" s="186" t="s">
        <v>1245</v>
      </c>
      <c r="AC261" s="227">
        <f t="shared" si="107"/>
        <v>0</v>
      </c>
      <c r="AD261" s="228">
        <f t="shared" si="108"/>
        <v>0</v>
      </c>
      <c r="AE261" s="229">
        <f t="shared" si="109"/>
        <v>0</v>
      </c>
      <c r="AG261" s="227">
        <f>SUMIF('Balances 1 WP'!$G$5:$G$295,A261,'Balances 1 WP'!$M$5:$M$295)</f>
        <v>0</v>
      </c>
      <c r="AH261" s="228">
        <f>SUMIF('Balances 1 WP'!$G$5:$G$295,A261,'Balances 1 WP'!$N$5:$N$295)</f>
        <v>0</v>
      </c>
      <c r="AI261" s="229">
        <f t="shared" si="110"/>
        <v>0</v>
      </c>
      <c r="AK261" s="227">
        <f t="shared" si="111"/>
        <v>0</v>
      </c>
      <c r="AL261" s="228">
        <f t="shared" si="112"/>
        <v>0</v>
      </c>
      <c r="AM261" s="229">
        <f t="shared" si="113"/>
        <v>0</v>
      </c>
      <c r="AN261" s="244"/>
      <c r="AO261" s="228"/>
      <c r="AP261" s="228"/>
      <c r="AQ261" s="229">
        <f t="shared" si="122"/>
        <v>0</v>
      </c>
      <c r="AR261" s="244"/>
      <c r="AT261" s="117">
        <v>4077</v>
      </c>
      <c r="AU261" s="117" t="s">
        <v>892</v>
      </c>
      <c r="AW261" s="117" t="str">
        <f t="shared" ref="AW261:AW294" si="128">B261</f>
        <v>ED4077</v>
      </c>
      <c r="AX261" s="154">
        <v>1268</v>
      </c>
      <c r="AY261" s="151">
        <f t="shared" ref="AY261:AY294" si="129">SUM(AK261)</f>
        <v>0</v>
      </c>
      <c r="AZ261" s="151">
        <f t="shared" si="120"/>
        <v>0</v>
      </c>
      <c r="BA261">
        <f t="shared" si="121"/>
        <v>50</v>
      </c>
      <c r="BD261" s="117" t="str">
        <f t="shared" ref="BD261:BD294" si="130">B261</f>
        <v>ED4077</v>
      </c>
      <c r="BE261" s="154">
        <v>1617</v>
      </c>
      <c r="BF261" s="151">
        <f t="shared" ref="BF261:BF294" si="131">SUM(AL261)</f>
        <v>0</v>
      </c>
      <c r="BG261" s="151">
        <f t="shared" si="114"/>
        <v>0</v>
      </c>
      <c r="BH261">
        <f t="shared" si="115"/>
        <v>50</v>
      </c>
      <c r="BJ261" s="181"/>
      <c r="BK261" s="181"/>
      <c r="BM261" s="227">
        <f t="shared" ref="BM261:BM294" si="132">SUM(AG261,BJ261,BK261)</f>
        <v>0</v>
      </c>
      <c r="BN261" s="228">
        <f t="shared" ref="BN261:BN294" si="133">SUM(AH261)</f>
        <v>0</v>
      </c>
      <c r="BO261" s="229">
        <f t="shared" si="116"/>
        <v>0</v>
      </c>
      <c r="BR261">
        <f t="shared" si="117"/>
        <v>0</v>
      </c>
      <c r="BS261"/>
      <c r="BT261" s="159"/>
    </row>
    <row r="262" spans="1:72" ht="15" customHeight="1" x14ac:dyDescent="0.2">
      <c r="A262" s="117">
        <v>4082</v>
      </c>
      <c r="B262" s="126" t="s">
        <v>447</v>
      </c>
      <c r="C262" s="126" t="s">
        <v>72</v>
      </c>
      <c r="D262" s="129">
        <v>0</v>
      </c>
      <c r="E262" s="175">
        <v>0</v>
      </c>
      <c r="F262" s="181">
        <f t="shared" ref="F262:F294" si="134">SUM(D262:E262)</f>
        <v>0</v>
      </c>
      <c r="G262" s="159"/>
      <c r="H262" s="181"/>
      <c r="I262" s="181">
        <f t="shared" si="118"/>
        <v>0</v>
      </c>
      <c r="J262" s="181">
        <f t="shared" si="119"/>
        <v>0</v>
      </c>
      <c r="L262" s="163" t="str">
        <f t="shared" si="123"/>
        <v>ok</v>
      </c>
      <c r="M262" s="137">
        <f t="shared" si="124"/>
        <v>0</v>
      </c>
      <c r="O262" s="129">
        <v>0</v>
      </c>
      <c r="Q262" s="129"/>
      <c r="S262" s="129"/>
      <c r="U262" s="129">
        <f t="shared" si="125"/>
        <v>0</v>
      </c>
      <c r="V262" s="175">
        <v>0</v>
      </c>
      <c r="W262" s="131">
        <f t="shared" si="126"/>
        <v>0</v>
      </c>
      <c r="X262" s="127">
        <f t="shared" si="127"/>
        <v>0</v>
      </c>
      <c r="Y262" s="186" t="s">
        <v>1258</v>
      </c>
      <c r="AC262" s="227">
        <f t="shared" ref="AC262:AC294" si="135">SUM(U262)</f>
        <v>0</v>
      </c>
      <c r="AD262" s="228">
        <f t="shared" ref="AD262:AD294" si="136">SUM(V262)</f>
        <v>0</v>
      </c>
      <c r="AE262" s="229">
        <f t="shared" ref="AE262:AE294" si="137">SUM(AC262:AD262)</f>
        <v>0</v>
      </c>
      <c r="AG262" s="227">
        <f>SUMIF('Balances 1 WP'!$G$5:$G$295,A262,'Balances 1 WP'!$M$5:$M$295)</f>
        <v>0</v>
      </c>
      <c r="AH262" s="228">
        <f>SUMIF('Balances 1 WP'!$G$5:$G$295,A262,'Balances 1 WP'!$N$5:$N$295)</f>
        <v>0</v>
      </c>
      <c r="AI262" s="229">
        <f t="shared" ref="AI262:AI294" si="138">SUM(AG262:AH262)</f>
        <v>0</v>
      </c>
      <c r="AK262" s="227">
        <f t="shared" ref="AK262:AK294" si="139">SUM(AG262-AC262)</f>
        <v>0</v>
      </c>
      <c r="AL262" s="228">
        <f t="shared" ref="AL262:AL294" si="140">SUM(AH262-AD262)</f>
        <v>0</v>
      </c>
      <c r="AM262" s="229">
        <f t="shared" ref="AM262:AM294" si="141">SUM(AK262:AL262)</f>
        <v>0</v>
      </c>
      <c r="AN262" s="244"/>
      <c r="AO262" s="228"/>
      <c r="AP262" s="228"/>
      <c r="AQ262" s="229">
        <f t="shared" si="122"/>
        <v>0</v>
      </c>
      <c r="AR262" s="244"/>
      <c r="AT262" s="117">
        <v>4082</v>
      </c>
      <c r="AU262" s="117" t="s">
        <v>72</v>
      </c>
      <c r="AW262" s="117" t="str">
        <f t="shared" si="128"/>
        <v>ED4082</v>
      </c>
      <c r="AX262" s="154">
        <v>1268</v>
      </c>
      <c r="AY262" s="151">
        <f t="shared" si="129"/>
        <v>0</v>
      </c>
      <c r="AZ262" s="151">
        <f t="shared" si="120"/>
        <v>0</v>
      </c>
      <c r="BA262">
        <f t="shared" si="121"/>
        <v>50</v>
      </c>
      <c r="BD262" s="117" t="str">
        <f t="shared" si="130"/>
        <v>ED4082</v>
      </c>
      <c r="BE262" s="154">
        <v>1617</v>
      </c>
      <c r="BF262" s="151">
        <f t="shared" si="131"/>
        <v>0</v>
      </c>
      <c r="BG262" s="151">
        <f t="shared" ref="BG262:BG294" si="142">IF(BF262&lt;0,BF262*-1,BF262)</f>
        <v>0</v>
      </c>
      <c r="BH262">
        <f t="shared" ref="BH262:BH294" si="143">IF(BF262&gt;0,40,50)</f>
        <v>50</v>
      </c>
      <c r="BJ262" s="181"/>
      <c r="BK262" s="181"/>
      <c r="BM262" s="227">
        <f t="shared" si="132"/>
        <v>0</v>
      </c>
      <c r="BN262" s="228">
        <f t="shared" si="133"/>
        <v>0</v>
      </c>
      <c r="BO262" s="229">
        <f t="shared" ref="BO262:BO294" si="144">SUM(BM262:BN262)</f>
        <v>0</v>
      </c>
      <c r="BR262">
        <f t="shared" ref="BR262:BR295" si="145">IF(BM262&lt;1,0,"Error")</f>
        <v>0</v>
      </c>
      <c r="BS262"/>
      <c r="BT262" s="159"/>
    </row>
    <row r="263" spans="1:72" x14ac:dyDescent="0.2">
      <c r="A263" s="117">
        <v>4092</v>
      </c>
      <c r="B263" s="126" t="s">
        <v>535</v>
      </c>
      <c r="C263" s="126" t="s">
        <v>73</v>
      </c>
      <c r="D263" s="129">
        <v>0</v>
      </c>
      <c r="E263" s="175">
        <v>0</v>
      </c>
      <c r="F263" s="181">
        <f t="shared" si="134"/>
        <v>0</v>
      </c>
      <c r="G263" s="159"/>
      <c r="H263" s="181"/>
      <c r="I263" s="181">
        <f t="shared" si="118"/>
        <v>0</v>
      </c>
      <c r="J263" s="181">
        <f t="shared" si="119"/>
        <v>0</v>
      </c>
      <c r="L263" s="163" t="str">
        <f t="shared" si="123"/>
        <v>ok</v>
      </c>
      <c r="M263" s="137">
        <f t="shared" si="124"/>
        <v>0</v>
      </c>
      <c r="O263" s="129">
        <v>0</v>
      </c>
      <c r="Q263" s="129"/>
      <c r="S263" s="129"/>
      <c r="U263" s="129">
        <f t="shared" si="125"/>
        <v>0</v>
      </c>
      <c r="V263" s="175">
        <v>0</v>
      </c>
      <c r="W263" s="131">
        <f t="shared" si="126"/>
        <v>0</v>
      </c>
      <c r="X263" s="127">
        <f t="shared" si="127"/>
        <v>0</v>
      </c>
      <c r="Y263" s="186" t="s">
        <v>1284</v>
      </c>
      <c r="AC263" s="227">
        <f t="shared" si="135"/>
        <v>0</v>
      </c>
      <c r="AD263" s="228">
        <f t="shared" si="136"/>
        <v>0</v>
      </c>
      <c r="AE263" s="229">
        <f t="shared" si="137"/>
        <v>0</v>
      </c>
      <c r="AG263" s="227">
        <f>SUMIF('Balances 1 WP'!$G$5:$G$295,A263,'Balances 1 WP'!$M$5:$M$295)</f>
        <v>0</v>
      </c>
      <c r="AH263" s="228">
        <f>SUMIF('Balances 1 WP'!$G$5:$G$295,A263,'Balances 1 WP'!$N$5:$N$295)</f>
        <v>0</v>
      </c>
      <c r="AI263" s="229">
        <f t="shared" si="138"/>
        <v>0</v>
      </c>
      <c r="AK263" s="227">
        <f t="shared" si="139"/>
        <v>0</v>
      </c>
      <c r="AL263" s="228">
        <f t="shared" si="140"/>
        <v>0</v>
      </c>
      <c r="AM263" s="229">
        <f t="shared" si="141"/>
        <v>0</v>
      </c>
      <c r="AN263" s="244"/>
      <c r="AO263" s="228"/>
      <c r="AP263" s="228"/>
      <c r="AQ263" s="229">
        <f t="shared" si="122"/>
        <v>0</v>
      </c>
      <c r="AR263" s="244"/>
      <c r="AT263" s="117">
        <v>4092</v>
      </c>
      <c r="AU263" s="117" t="s">
        <v>893</v>
      </c>
      <c r="AW263" s="117" t="str">
        <f t="shared" si="128"/>
        <v>ED4092</v>
      </c>
      <c r="AX263" s="154">
        <v>1268</v>
      </c>
      <c r="AY263" s="151">
        <f t="shared" si="129"/>
        <v>0</v>
      </c>
      <c r="AZ263" s="151">
        <f t="shared" si="120"/>
        <v>0</v>
      </c>
      <c r="BA263">
        <f t="shared" si="121"/>
        <v>50</v>
      </c>
      <c r="BD263" s="117" t="str">
        <f t="shared" si="130"/>
        <v>ED4092</v>
      </c>
      <c r="BE263" s="154">
        <v>1617</v>
      </c>
      <c r="BF263" s="151">
        <f t="shared" si="131"/>
        <v>0</v>
      </c>
      <c r="BG263" s="151">
        <f t="shared" si="142"/>
        <v>0</v>
      </c>
      <c r="BH263">
        <f t="shared" si="143"/>
        <v>50</v>
      </c>
      <c r="BJ263" s="181"/>
      <c r="BK263" s="181"/>
      <c r="BM263" s="227">
        <f t="shared" si="132"/>
        <v>0</v>
      </c>
      <c r="BN263" s="228">
        <f t="shared" si="133"/>
        <v>0</v>
      </c>
      <c r="BO263" s="229">
        <f t="shared" si="144"/>
        <v>0</v>
      </c>
      <c r="BR263">
        <f t="shared" si="145"/>
        <v>0</v>
      </c>
      <c r="BS263"/>
      <c r="BT263" s="159"/>
    </row>
    <row r="264" spans="1:72" x14ac:dyDescent="0.2">
      <c r="A264" s="117">
        <v>4094</v>
      </c>
      <c r="B264" s="126" t="s">
        <v>427</v>
      </c>
      <c r="C264" s="126" t="s">
        <v>74</v>
      </c>
      <c r="D264" s="129">
        <v>0</v>
      </c>
      <c r="E264" s="175">
        <v>0</v>
      </c>
      <c r="F264" s="181">
        <f t="shared" si="134"/>
        <v>0</v>
      </c>
      <c r="G264" s="159"/>
      <c r="H264" s="181"/>
      <c r="I264" s="181">
        <f t="shared" si="118"/>
        <v>0</v>
      </c>
      <c r="J264" s="181">
        <f t="shared" si="119"/>
        <v>0</v>
      </c>
      <c r="L264" s="163" t="str">
        <f t="shared" si="123"/>
        <v>ok</v>
      </c>
      <c r="M264" s="137">
        <f t="shared" si="124"/>
        <v>0</v>
      </c>
      <c r="O264" s="129">
        <v>0</v>
      </c>
      <c r="Q264" s="129"/>
      <c r="S264" s="129"/>
      <c r="U264" s="129">
        <f t="shared" si="125"/>
        <v>0</v>
      </c>
      <c r="V264" s="175">
        <v>0</v>
      </c>
      <c r="W264" s="131">
        <f t="shared" si="126"/>
        <v>0</v>
      </c>
      <c r="X264" s="127">
        <f t="shared" si="127"/>
        <v>0</v>
      </c>
      <c r="Y264" s="186" t="s">
        <v>1236</v>
      </c>
      <c r="AC264" s="227">
        <f t="shared" si="135"/>
        <v>0</v>
      </c>
      <c r="AD264" s="228">
        <f t="shared" si="136"/>
        <v>0</v>
      </c>
      <c r="AE264" s="229">
        <f t="shared" si="137"/>
        <v>0</v>
      </c>
      <c r="AG264" s="227">
        <f>SUMIF('Balances 1 WP'!$G$5:$G$295,A264,'Balances 1 WP'!$M$5:$M$295)</f>
        <v>0</v>
      </c>
      <c r="AH264" s="228">
        <f>SUMIF('Balances 1 WP'!$G$5:$G$295,A264,'Balances 1 WP'!$N$5:$N$295)</f>
        <v>0</v>
      </c>
      <c r="AI264" s="229">
        <f t="shared" si="138"/>
        <v>0</v>
      </c>
      <c r="AK264" s="227">
        <f t="shared" si="139"/>
        <v>0</v>
      </c>
      <c r="AL264" s="228">
        <f t="shared" si="140"/>
        <v>0</v>
      </c>
      <c r="AM264" s="229">
        <f t="shared" si="141"/>
        <v>0</v>
      </c>
      <c r="AN264" s="244"/>
      <c r="AO264" s="228"/>
      <c r="AP264" s="228"/>
      <c r="AQ264" s="229">
        <f t="shared" si="122"/>
        <v>0</v>
      </c>
      <c r="AR264" s="244"/>
      <c r="AT264" s="117">
        <v>4094</v>
      </c>
      <c r="AU264" s="117" t="s">
        <v>894</v>
      </c>
      <c r="AW264" s="117" t="str">
        <f t="shared" si="128"/>
        <v>ED4094</v>
      </c>
      <c r="AX264" s="154">
        <v>1268</v>
      </c>
      <c r="AY264" s="151">
        <f t="shared" si="129"/>
        <v>0</v>
      </c>
      <c r="AZ264" s="151">
        <f t="shared" si="120"/>
        <v>0</v>
      </c>
      <c r="BA264">
        <f t="shared" si="121"/>
        <v>50</v>
      </c>
      <c r="BD264" s="117" t="str">
        <f t="shared" si="130"/>
        <v>ED4094</v>
      </c>
      <c r="BE264" s="154">
        <v>1617</v>
      </c>
      <c r="BF264" s="151">
        <f t="shared" si="131"/>
        <v>0</v>
      </c>
      <c r="BG264" s="151">
        <f t="shared" si="142"/>
        <v>0</v>
      </c>
      <c r="BH264">
        <f t="shared" si="143"/>
        <v>50</v>
      </c>
      <c r="BJ264" s="181"/>
      <c r="BK264" s="181"/>
      <c r="BM264" s="227">
        <f t="shared" si="132"/>
        <v>0</v>
      </c>
      <c r="BN264" s="228">
        <f t="shared" si="133"/>
        <v>0</v>
      </c>
      <c r="BO264" s="229">
        <f t="shared" si="144"/>
        <v>0</v>
      </c>
      <c r="BR264">
        <f t="shared" si="145"/>
        <v>0</v>
      </c>
      <c r="BS264"/>
      <c r="BT264" s="159"/>
    </row>
    <row r="265" spans="1:72" x14ac:dyDescent="0.2">
      <c r="A265" s="117">
        <v>4116</v>
      </c>
      <c r="B265" s="126" t="s">
        <v>448</v>
      </c>
      <c r="C265" s="126" t="s">
        <v>75</v>
      </c>
      <c r="D265" s="129">
        <v>0</v>
      </c>
      <c r="E265" s="175">
        <v>0</v>
      </c>
      <c r="F265" s="181">
        <f t="shared" si="134"/>
        <v>0</v>
      </c>
      <c r="G265" s="159"/>
      <c r="H265" s="181"/>
      <c r="I265" s="181">
        <f t="shared" si="118"/>
        <v>0</v>
      </c>
      <c r="J265" s="181">
        <f t="shared" si="119"/>
        <v>0</v>
      </c>
      <c r="L265" s="163" t="str">
        <f t="shared" si="123"/>
        <v>ok</v>
      </c>
      <c r="M265" s="137">
        <f t="shared" si="124"/>
        <v>0</v>
      </c>
      <c r="O265" s="129">
        <v>0</v>
      </c>
      <c r="Q265" s="129"/>
      <c r="S265" s="129"/>
      <c r="U265" s="129">
        <f t="shared" si="125"/>
        <v>0</v>
      </c>
      <c r="V265" s="175">
        <v>0</v>
      </c>
      <c r="W265" s="131">
        <f t="shared" si="126"/>
        <v>0</v>
      </c>
      <c r="X265" s="127">
        <f t="shared" si="127"/>
        <v>0</v>
      </c>
      <c r="Y265" s="186" t="s">
        <v>1236</v>
      </c>
      <c r="AC265" s="227">
        <f t="shared" si="135"/>
        <v>0</v>
      </c>
      <c r="AD265" s="228">
        <f t="shared" si="136"/>
        <v>0</v>
      </c>
      <c r="AE265" s="229">
        <f t="shared" si="137"/>
        <v>0</v>
      </c>
      <c r="AG265" s="227">
        <f>SUMIF('Balances 1 WP'!$G$5:$G$295,A265,'Balances 1 WP'!$M$5:$M$295)</f>
        <v>0</v>
      </c>
      <c r="AH265" s="228">
        <f>SUMIF('Balances 1 WP'!$G$5:$G$295,A265,'Balances 1 WP'!$N$5:$N$295)</f>
        <v>0</v>
      </c>
      <c r="AI265" s="229">
        <f t="shared" si="138"/>
        <v>0</v>
      </c>
      <c r="AK265" s="227">
        <f t="shared" si="139"/>
        <v>0</v>
      </c>
      <c r="AL265" s="228">
        <f t="shared" si="140"/>
        <v>0</v>
      </c>
      <c r="AM265" s="229">
        <f t="shared" si="141"/>
        <v>0</v>
      </c>
      <c r="AN265" s="244"/>
      <c r="AO265" s="228"/>
      <c r="AP265" s="228"/>
      <c r="AQ265" s="229">
        <f t="shared" si="122"/>
        <v>0</v>
      </c>
      <c r="AR265" s="244"/>
      <c r="AT265" s="117">
        <v>4116</v>
      </c>
      <c r="AU265" s="117" t="s">
        <v>895</v>
      </c>
      <c r="AW265" s="117" t="str">
        <f t="shared" si="128"/>
        <v>ED4116</v>
      </c>
      <c r="AX265" s="154">
        <v>1268</v>
      </c>
      <c r="AY265" s="151">
        <f t="shared" si="129"/>
        <v>0</v>
      </c>
      <c r="AZ265" s="151">
        <f t="shared" si="120"/>
        <v>0</v>
      </c>
      <c r="BA265">
        <f t="shared" si="121"/>
        <v>50</v>
      </c>
      <c r="BD265" s="117" t="str">
        <f t="shared" si="130"/>
        <v>ED4116</v>
      </c>
      <c r="BE265" s="154">
        <v>1617</v>
      </c>
      <c r="BF265" s="151">
        <f t="shared" si="131"/>
        <v>0</v>
      </c>
      <c r="BG265" s="151">
        <f t="shared" si="142"/>
        <v>0</v>
      </c>
      <c r="BH265">
        <f t="shared" si="143"/>
        <v>50</v>
      </c>
      <c r="BJ265" s="181"/>
      <c r="BK265" s="181"/>
      <c r="BM265" s="227">
        <f t="shared" si="132"/>
        <v>0</v>
      </c>
      <c r="BN265" s="228">
        <f t="shared" si="133"/>
        <v>0</v>
      </c>
      <c r="BO265" s="229">
        <f t="shared" si="144"/>
        <v>0</v>
      </c>
      <c r="BR265">
        <f t="shared" si="145"/>
        <v>0</v>
      </c>
      <c r="BS265"/>
      <c r="BT265" s="159"/>
    </row>
    <row r="266" spans="1:72" x14ac:dyDescent="0.2">
      <c r="A266" s="117">
        <v>4117</v>
      </c>
      <c r="B266" s="126" t="s">
        <v>428</v>
      </c>
      <c r="C266" s="126" t="s">
        <v>76</v>
      </c>
      <c r="D266" s="129">
        <v>0</v>
      </c>
      <c r="E266" s="175">
        <v>0</v>
      </c>
      <c r="F266" s="181">
        <f t="shared" si="134"/>
        <v>0</v>
      </c>
      <c r="G266" s="159"/>
      <c r="H266" s="181"/>
      <c r="I266" s="181">
        <f t="shared" si="118"/>
        <v>0</v>
      </c>
      <c r="J266" s="181">
        <f t="shared" si="119"/>
        <v>0</v>
      </c>
      <c r="L266" s="163" t="str">
        <f t="shared" si="123"/>
        <v>ok</v>
      </c>
      <c r="M266" s="137">
        <f t="shared" si="124"/>
        <v>0</v>
      </c>
      <c r="O266" s="129">
        <v>0</v>
      </c>
      <c r="Q266" s="129"/>
      <c r="S266" s="129"/>
      <c r="U266" s="129">
        <f t="shared" si="125"/>
        <v>0</v>
      </c>
      <c r="V266" s="175">
        <v>0</v>
      </c>
      <c r="W266" s="131">
        <f t="shared" si="126"/>
        <v>0</v>
      </c>
      <c r="X266" s="127">
        <f t="shared" si="127"/>
        <v>0</v>
      </c>
      <c r="Y266" s="186"/>
      <c r="AC266" s="227">
        <f t="shared" si="135"/>
        <v>0</v>
      </c>
      <c r="AD266" s="228">
        <f t="shared" si="136"/>
        <v>0</v>
      </c>
      <c r="AE266" s="229">
        <f t="shared" si="137"/>
        <v>0</v>
      </c>
      <c r="AG266" s="227">
        <f>SUMIF('Balances 1 WP'!$G$5:$G$295,A266,'Balances 1 WP'!$M$5:$M$295)</f>
        <v>0</v>
      </c>
      <c r="AH266" s="228">
        <f>SUMIF('Balances 1 WP'!$G$5:$G$295,A266,'Balances 1 WP'!$N$5:$N$295)</f>
        <v>0</v>
      </c>
      <c r="AI266" s="229">
        <f t="shared" si="138"/>
        <v>0</v>
      </c>
      <c r="AK266" s="227">
        <f t="shared" si="139"/>
        <v>0</v>
      </c>
      <c r="AL266" s="228">
        <f t="shared" si="140"/>
        <v>0</v>
      </c>
      <c r="AM266" s="229">
        <f t="shared" si="141"/>
        <v>0</v>
      </c>
      <c r="AN266" s="244"/>
      <c r="AO266" s="228"/>
      <c r="AP266" s="228"/>
      <c r="AQ266" s="229">
        <f t="shared" si="122"/>
        <v>0</v>
      </c>
      <c r="AR266" s="244"/>
      <c r="AT266" s="117">
        <v>4117</v>
      </c>
      <c r="AU266" s="117" t="s">
        <v>896</v>
      </c>
      <c r="AW266" s="117" t="str">
        <f t="shared" si="128"/>
        <v>ED4117</v>
      </c>
      <c r="AX266" s="154">
        <v>1268</v>
      </c>
      <c r="AY266" s="151">
        <f t="shared" si="129"/>
        <v>0</v>
      </c>
      <c r="AZ266" s="151">
        <f t="shared" si="120"/>
        <v>0</v>
      </c>
      <c r="BA266">
        <f t="shared" si="121"/>
        <v>50</v>
      </c>
      <c r="BD266" s="117" t="str">
        <f t="shared" si="130"/>
        <v>ED4117</v>
      </c>
      <c r="BE266" s="154">
        <v>1617</v>
      </c>
      <c r="BF266" s="151">
        <f t="shared" si="131"/>
        <v>0</v>
      </c>
      <c r="BG266" s="151">
        <f t="shared" si="142"/>
        <v>0</v>
      </c>
      <c r="BH266">
        <f t="shared" si="143"/>
        <v>50</v>
      </c>
      <c r="BJ266" s="181"/>
      <c r="BK266" s="181"/>
      <c r="BM266" s="227">
        <f t="shared" si="132"/>
        <v>0</v>
      </c>
      <c r="BN266" s="228">
        <f t="shared" si="133"/>
        <v>0</v>
      </c>
      <c r="BO266" s="229">
        <f t="shared" si="144"/>
        <v>0</v>
      </c>
      <c r="BR266">
        <f t="shared" si="145"/>
        <v>0</v>
      </c>
      <c r="BS266"/>
      <c r="BT266" s="159"/>
    </row>
    <row r="267" spans="1:72" x14ac:dyDescent="0.2">
      <c r="A267" s="117">
        <v>4120</v>
      </c>
      <c r="B267" s="126" t="s">
        <v>503</v>
      </c>
      <c r="C267" s="126" t="s">
        <v>77</v>
      </c>
      <c r="D267" s="129">
        <v>0</v>
      </c>
      <c r="E267" s="175">
        <v>0</v>
      </c>
      <c r="F267" s="181">
        <f t="shared" si="134"/>
        <v>0</v>
      </c>
      <c r="G267" s="159"/>
      <c r="H267" s="181"/>
      <c r="I267" s="181">
        <f t="shared" si="118"/>
        <v>0</v>
      </c>
      <c r="J267" s="181">
        <f t="shared" si="119"/>
        <v>0</v>
      </c>
      <c r="L267" s="163" t="str">
        <f t="shared" si="123"/>
        <v>ok</v>
      </c>
      <c r="M267" s="137">
        <f t="shared" si="124"/>
        <v>0</v>
      </c>
      <c r="O267" s="129">
        <v>0</v>
      </c>
      <c r="Q267" s="129"/>
      <c r="S267" s="129"/>
      <c r="U267" s="129">
        <f t="shared" si="125"/>
        <v>0</v>
      </c>
      <c r="V267" s="175">
        <v>0</v>
      </c>
      <c r="W267" s="131">
        <f t="shared" si="126"/>
        <v>0</v>
      </c>
      <c r="X267" s="127">
        <f t="shared" si="127"/>
        <v>0</v>
      </c>
      <c r="Y267" s="186" t="s">
        <v>1236</v>
      </c>
      <c r="AC267" s="227">
        <f t="shared" si="135"/>
        <v>0</v>
      </c>
      <c r="AD267" s="228">
        <f t="shared" si="136"/>
        <v>0</v>
      </c>
      <c r="AE267" s="229">
        <f t="shared" si="137"/>
        <v>0</v>
      </c>
      <c r="AG267" s="227">
        <f>SUMIF('Balances 1 WP'!$G$5:$G$295,A267,'Balances 1 WP'!$M$5:$M$295)</f>
        <v>0</v>
      </c>
      <c r="AH267" s="228">
        <f>SUMIF('Balances 1 WP'!$G$5:$G$295,A267,'Balances 1 WP'!$N$5:$N$295)</f>
        <v>0</v>
      </c>
      <c r="AI267" s="229">
        <f t="shared" si="138"/>
        <v>0</v>
      </c>
      <c r="AK267" s="227">
        <f t="shared" si="139"/>
        <v>0</v>
      </c>
      <c r="AL267" s="228">
        <f t="shared" si="140"/>
        <v>0</v>
      </c>
      <c r="AM267" s="229">
        <f t="shared" si="141"/>
        <v>0</v>
      </c>
      <c r="AN267" s="244"/>
      <c r="AO267" s="228"/>
      <c r="AP267" s="228"/>
      <c r="AQ267" s="229">
        <f t="shared" si="122"/>
        <v>0</v>
      </c>
      <c r="AR267" s="244"/>
      <c r="AT267" s="117">
        <v>4120</v>
      </c>
      <c r="AU267" s="117" t="s">
        <v>897</v>
      </c>
      <c r="AW267" s="117" t="str">
        <f t="shared" si="128"/>
        <v>ED4120</v>
      </c>
      <c r="AX267" s="154">
        <v>1268</v>
      </c>
      <c r="AY267" s="151">
        <f t="shared" si="129"/>
        <v>0</v>
      </c>
      <c r="AZ267" s="151">
        <f t="shared" si="120"/>
        <v>0</v>
      </c>
      <c r="BA267">
        <f t="shared" si="121"/>
        <v>50</v>
      </c>
      <c r="BD267" s="117" t="str">
        <f t="shared" si="130"/>
        <v>ED4120</v>
      </c>
      <c r="BE267" s="154">
        <v>1617</v>
      </c>
      <c r="BF267" s="151">
        <f t="shared" si="131"/>
        <v>0</v>
      </c>
      <c r="BG267" s="151">
        <f t="shared" si="142"/>
        <v>0</v>
      </c>
      <c r="BH267">
        <f t="shared" si="143"/>
        <v>50</v>
      </c>
      <c r="BJ267" s="181"/>
      <c r="BK267" s="181"/>
      <c r="BM267" s="227">
        <f t="shared" si="132"/>
        <v>0</v>
      </c>
      <c r="BN267" s="228">
        <f t="shared" si="133"/>
        <v>0</v>
      </c>
      <c r="BO267" s="229">
        <f t="shared" si="144"/>
        <v>0</v>
      </c>
      <c r="BR267">
        <f t="shared" si="145"/>
        <v>0</v>
      </c>
      <c r="BS267"/>
      <c r="BT267" s="159"/>
    </row>
    <row r="268" spans="1:72" ht="15" customHeight="1" x14ac:dyDescent="0.2">
      <c r="A268" s="117">
        <v>4125</v>
      </c>
      <c r="B268" s="126" t="s">
        <v>449</v>
      </c>
      <c r="C268" s="126" t="s">
        <v>78</v>
      </c>
      <c r="D268" s="129">
        <v>0</v>
      </c>
      <c r="E268" s="175">
        <v>0</v>
      </c>
      <c r="F268" s="181">
        <f t="shared" si="134"/>
        <v>0</v>
      </c>
      <c r="G268" s="159"/>
      <c r="H268" s="181"/>
      <c r="I268" s="181">
        <f t="shared" si="118"/>
        <v>0</v>
      </c>
      <c r="J268" s="181">
        <f t="shared" si="119"/>
        <v>0</v>
      </c>
      <c r="L268" s="163" t="str">
        <f t="shared" si="123"/>
        <v>ok</v>
      </c>
      <c r="M268" s="137">
        <f t="shared" si="124"/>
        <v>0</v>
      </c>
      <c r="O268" s="129">
        <v>0</v>
      </c>
      <c r="Q268" s="129"/>
      <c r="S268" s="129"/>
      <c r="U268" s="129">
        <f t="shared" si="125"/>
        <v>0</v>
      </c>
      <c r="V268" s="175">
        <v>0</v>
      </c>
      <c r="W268" s="131">
        <f t="shared" si="126"/>
        <v>0</v>
      </c>
      <c r="X268" s="127">
        <f t="shared" si="127"/>
        <v>0</v>
      </c>
      <c r="Y268" s="186" t="s">
        <v>1258</v>
      </c>
      <c r="AC268" s="227">
        <f t="shared" si="135"/>
        <v>0</v>
      </c>
      <c r="AD268" s="228">
        <f t="shared" si="136"/>
        <v>0</v>
      </c>
      <c r="AE268" s="229">
        <f t="shared" si="137"/>
        <v>0</v>
      </c>
      <c r="AG268" s="227">
        <f>SUMIF('Balances 1 WP'!$G$5:$G$295,A268,'Balances 1 WP'!$M$5:$M$295)</f>
        <v>0</v>
      </c>
      <c r="AH268" s="228">
        <f>SUMIF('Balances 1 WP'!$G$5:$G$295,A268,'Balances 1 WP'!$N$5:$N$295)</f>
        <v>0</v>
      </c>
      <c r="AI268" s="229">
        <f t="shared" si="138"/>
        <v>0</v>
      </c>
      <c r="AK268" s="227">
        <f t="shared" si="139"/>
        <v>0</v>
      </c>
      <c r="AL268" s="228">
        <f t="shared" si="140"/>
        <v>0</v>
      </c>
      <c r="AM268" s="229">
        <f t="shared" si="141"/>
        <v>0</v>
      </c>
      <c r="AN268" s="244"/>
      <c r="AO268" s="228"/>
      <c r="AP268" s="228"/>
      <c r="AQ268" s="229">
        <f t="shared" si="122"/>
        <v>0</v>
      </c>
      <c r="AR268" s="244"/>
      <c r="AT268" s="117">
        <v>4125</v>
      </c>
      <c r="AU268" s="117" t="s">
        <v>898</v>
      </c>
      <c r="AW268" s="117" t="str">
        <f t="shared" si="128"/>
        <v>ED4125</v>
      </c>
      <c r="AX268" s="154">
        <v>1268</v>
      </c>
      <c r="AY268" s="151">
        <f t="shared" si="129"/>
        <v>0</v>
      </c>
      <c r="AZ268" s="151">
        <f t="shared" si="120"/>
        <v>0</v>
      </c>
      <c r="BA268">
        <f t="shared" si="121"/>
        <v>50</v>
      </c>
      <c r="BD268" s="117" t="str">
        <f t="shared" si="130"/>
        <v>ED4125</v>
      </c>
      <c r="BE268" s="154">
        <v>1617</v>
      </c>
      <c r="BF268" s="151">
        <f t="shared" si="131"/>
        <v>0</v>
      </c>
      <c r="BG268" s="151">
        <f t="shared" si="142"/>
        <v>0</v>
      </c>
      <c r="BH268">
        <f t="shared" si="143"/>
        <v>50</v>
      </c>
      <c r="BJ268" s="181"/>
      <c r="BK268" s="181"/>
      <c r="BM268" s="227">
        <f t="shared" si="132"/>
        <v>0</v>
      </c>
      <c r="BN268" s="228">
        <f t="shared" si="133"/>
        <v>0</v>
      </c>
      <c r="BO268" s="229">
        <f t="shared" si="144"/>
        <v>0</v>
      </c>
      <c r="BR268">
        <f t="shared" si="145"/>
        <v>0</v>
      </c>
      <c r="BS268"/>
      <c r="BT268" s="159"/>
    </row>
    <row r="269" spans="1:72" x14ac:dyDescent="0.2">
      <c r="A269" s="117">
        <v>4126</v>
      </c>
      <c r="B269" s="126" t="s">
        <v>536</v>
      </c>
      <c r="C269" s="126" t="s">
        <v>79</v>
      </c>
      <c r="D269" s="129">
        <v>0</v>
      </c>
      <c r="E269" s="175">
        <v>0</v>
      </c>
      <c r="F269" s="181">
        <f t="shared" si="134"/>
        <v>0</v>
      </c>
      <c r="G269" s="159"/>
      <c r="H269" s="181"/>
      <c r="I269" s="181">
        <f t="shared" si="118"/>
        <v>0</v>
      </c>
      <c r="J269" s="181">
        <f t="shared" si="119"/>
        <v>0</v>
      </c>
      <c r="L269" s="163" t="str">
        <f t="shared" si="123"/>
        <v>ok</v>
      </c>
      <c r="M269" s="137">
        <f t="shared" si="124"/>
        <v>0</v>
      </c>
      <c r="O269" s="129">
        <v>0</v>
      </c>
      <c r="Q269" s="129"/>
      <c r="S269" s="129"/>
      <c r="U269" s="129">
        <f t="shared" si="125"/>
        <v>0</v>
      </c>
      <c r="V269" s="175">
        <v>0</v>
      </c>
      <c r="W269" s="131">
        <f t="shared" si="126"/>
        <v>0</v>
      </c>
      <c r="X269" s="127">
        <f t="shared" si="127"/>
        <v>0</v>
      </c>
      <c r="Y269" s="186" t="s">
        <v>1246</v>
      </c>
      <c r="AC269" s="227">
        <f t="shared" si="135"/>
        <v>0</v>
      </c>
      <c r="AD269" s="228">
        <f t="shared" si="136"/>
        <v>0</v>
      </c>
      <c r="AE269" s="229">
        <f t="shared" si="137"/>
        <v>0</v>
      </c>
      <c r="AG269" s="227">
        <f>SUMIF('Balances 1 WP'!$G$5:$G$295,A269,'Balances 1 WP'!$M$5:$M$295)</f>
        <v>0</v>
      </c>
      <c r="AH269" s="228">
        <f>SUMIF('Balances 1 WP'!$G$5:$G$295,A269,'Balances 1 WP'!$N$5:$N$295)</f>
        <v>0</v>
      </c>
      <c r="AI269" s="229">
        <f t="shared" si="138"/>
        <v>0</v>
      </c>
      <c r="AK269" s="227">
        <f t="shared" si="139"/>
        <v>0</v>
      </c>
      <c r="AL269" s="228">
        <f t="shared" si="140"/>
        <v>0</v>
      </c>
      <c r="AM269" s="229">
        <f t="shared" si="141"/>
        <v>0</v>
      </c>
      <c r="AN269" s="244"/>
      <c r="AO269" s="228"/>
      <c r="AP269" s="228"/>
      <c r="AQ269" s="229">
        <f t="shared" si="122"/>
        <v>0</v>
      </c>
      <c r="AR269" s="244"/>
      <c r="AT269" s="117">
        <v>4126</v>
      </c>
      <c r="AU269" s="117" t="s">
        <v>899</v>
      </c>
      <c r="AW269" s="117" t="str">
        <f t="shared" si="128"/>
        <v>ED4126</v>
      </c>
      <c r="AX269" s="154">
        <v>1268</v>
      </c>
      <c r="AY269" s="151">
        <f t="shared" si="129"/>
        <v>0</v>
      </c>
      <c r="AZ269" s="151">
        <f t="shared" si="120"/>
        <v>0</v>
      </c>
      <c r="BA269">
        <f t="shared" si="121"/>
        <v>50</v>
      </c>
      <c r="BD269" s="117" t="str">
        <f t="shared" si="130"/>
        <v>ED4126</v>
      </c>
      <c r="BE269" s="154">
        <v>1617</v>
      </c>
      <c r="BF269" s="151">
        <f t="shared" si="131"/>
        <v>0</v>
      </c>
      <c r="BG269" s="151">
        <f t="shared" si="142"/>
        <v>0</v>
      </c>
      <c r="BH269">
        <f t="shared" si="143"/>
        <v>50</v>
      </c>
      <c r="BJ269" s="181"/>
      <c r="BK269" s="181"/>
      <c r="BM269" s="227">
        <f t="shared" si="132"/>
        <v>0</v>
      </c>
      <c r="BN269" s="228">
        <f t="shared" si="133"/>
        <v>0</v>
      </c>
      <c r="BO269" s="229">
        <f t="shared" si="144"/>
        <v>0</v>
      </c>
      <c r="BR269">
        <f t="shared" si="145"/>
        <v>0</v>
      </c>
      <c r="BS269"/>
      <c r="BT269" s="159"/>
    </row>
    <row r="270" spans="1:72" x14ac:dyDescent="0.2">
      <c r="A270" s="117">
        <v>4127</v>
      </c>
      <c r="B270" s="126" t="s">
        <v>450</v>
      </c>
      <c r="C270" s="126" t="s">
        <v>80</v>
      </c>
      <c r="D270" s="129">
        <v>0</v>
      </c>
      <c r="E270" s="175">
        <v>0</v>
      </c>
      <c r="F270" s="181">
        <f t="shared" si="134"/>
        <v>0</v>
      </c>
      <c r="G270" s="159"/>
      <c r="H270" s="181"/>
      <c r="I270" s="181">
        <f t="shared" si="118"/>
        <v>0</v>
      </c>
      <c r="J270" s="181">
        <f t="shared" si="119"/>
        <v>0</v>
      </c>
      <c r="L270" s="163" t="str">
        <f t="shared" si="123"/>
        <v>ok</v>
      </c>
      <c r="M270" s="137">
        <f t="shared" si="124"/>
        <v>0</v>
      </c>
      <c r="O270" s="129">
        <v>0</v>
      </c>
      <c r="Q270" s="129"/>
      <c r="S270" s="129"/>
      <c r="U270" s="129">
        <f t="shared" si="125"/>
        <v>0</v>
      </c>
      <c r="V270" s="175">
        <v>0</v>
      </c>
      <c r="W270" s="131">
        <f t="shared" si="126"/>
        <v>0</v>
      </c>
      <c r="X270" s="127">
        <f t="shared" si="127"/>
        <v>0</v>
      </c>
      <c r="Y270" s="186" t="s">
        <v>1284</v>
      </c>
      <c r="AC270" s="227">
        <f t="shared" si="135"/>
        <v>0</v>
      </c>
      <c r="AD270" s="228">
        <f t="shared" si="136"/>
        <v>0</v>
      </c>
      <c r="AE270" s="229">
        <f t="shared" si="137"/>
        <v>0</v>
      </c>
      <c r="AG270" s="227">
        <f>SUMIF('Balances 1 WP'!$G$5:$G$295,A270,'Balances 1 WP'!$M$5:$M$295)</f>
        <v>0</v>
      </c>
      <c r="AH270" s="228">
        <f>SUMIF('Balances 1 WP'!$G$5:$G$295,A270,'Balances 1 WP'!$N$5:$N$295)</f>
        <v>0</v>
      </c>
      <c r="AI270" s="229">
        <f t="shared" si="138"/>
        <v>0</v>
      </c>
      <c r="AK270" s="227">
        <f t="shared" si="139"/>
        <v>0</v>
      </c>
      <c r="AL270" s="228">
        <f t="shared" si="140"/>
        <v>0</v>
      </c>
      <c r="AM270" s="229">
        <f t="shared" si="141"/>
        <v>0</v>
      </c>
      <c r="AN270" s="244"/>
      <c r="AO270" s="228"/>
      <c r="AP270" s="228"/>
      <c r="AQ270" s="229">
        <f t="shared" si="122"/>
        <v>0</v>
      </c>
      <c r="AR270" s="244"/>
      <c r="AT270" s="117">
        <v>4127</v>
      </c>
      <c r="AU270" s="117" t="s">
        <v>900</v>
      </c>
      <c r="AW270" s="117" t="str">
        <f t="shared" si="128"/>
        <v>ED4127</v>
      </c>
      <c r="AX270" s="154">
        <v>1268</v>
      </c>
      <c r="AY270" s="151">
        <f t="shared" si="129"/>
        <v>0</v>
      </c>
      <c r="AZ270" s="151">
        <f t="shared" si="120"/>
        <v>0</v>
      </c>
      <c r="BA270">
        <f t="shared" si="121"/>
        <v>50</v>
      </c>
      <c r="BD270" s="117" t="str">
        <f t="shared" si="130"/>
        <v>ED4127</v>
      </c>
      <c r="BE270" s="154">
        <v>1617</v>
      </c>
      <c r="BF270" s="151">
        <f t="shared" si="131"/>
        <v>0</v>
      </c>
      <c r="BG270" s="151">
        <f t="shared" si="142"/>
        <v>0</v>
      </c>
      <c r="BH270">
        <f t="shared" si="143"/>
        <v>50</v>
      </c>
      <c r="BJ270" s="181"/>
      <c r="BK270" s="181"/>
      <c r="BM270" s="227">
        <f t="shared" si="132"/>
        <v>0</v>
      </c>
      <c r="BN270" s="228">
        <f t="shared" si="133"/>
        <v>0</v>
      </c>
      <c r="BO270" s="229">
        <f t="shared" si="144"/>
        <v>0</v>
      </c>
      <c r="BR270">
        <f t="shared" si="145"/>
        <v>0</v>
      </c>
      <c r="BS270"/>
      <c r="BT270" s="159"/>
    </row>
    <row r="271" spans="1:72" x14ac:dyDescent="0.2">
      <c r="A271" s="117">
        <v>4128</v>
      </c>
      <c r="B271" s="126" t="s">
        <v>451</v>
      </c>
      <c r="C271" s="126" t="s">
        <v>81</v>
      </c>
      <c r="D271" s="129">
        <v>0</v>
      </c>
      <c r="E271" s="175">
        <v>0</v>
      </c>
      <c r="F271" s="181">
        <f t="shared" si="134"/>
        <v>0</v>
      </c>
      <c r="G271" s="159"/>
      <c r="H271" s="181"/>
      <c r="I271" s="181">
        <f t="shared" si="118"/>
        <v>0</v>
      </c>
      <c r="J271" s="181">
        <f t="shared" si="119"/>
        <v>0</v>
      </c>
      <c r="L271" s="163" t="str">
        <f t="shared" si="123"/>
        <v>ok</v>
      </c>
      <c r="M271" s="137">
        <f t="shared" si="124"/>
        <v>0</v>
      </c>
      <c r="O271" s="129">
        <v>0</v>
      </c>
      <c r="Q271" s="129"/>
      <c r="S271" s="129"/>
      <c r="U271" s="129">
        <f t="shared" si="125"/>
        <v>0</v>
      </c>
      <c r="V271" s="175">
        <v>0</v>
      </c>
      <c r="W271" s="131">
        <f t="shared" si="126"/>
        <v>0</v>
      </c>
      <c r="X271" s="127">
        <f t="shared" si="127"/>
        <v>0</v>
      </c>
      <c r="Y271" s="186" t="s">
        <v>1257</v>
      </c>
      <c r="AC271" s="227">
        <f t="shared" si="135"/>
        <v>0</v>
      </c>
      <c r="AD271" s="228">
        <f t="shared" si="136"/>
        <v>0</v>
      </c>
      <c r="AE271" s="229">
        <f t="shared" si="137"/>
        <v>0</v>
      </c>
      <c r="AG271" s="227">
        <f>SUMIF('Balances 1 WP'!$G$5:$G$295,A271,'Balances 1 WP'!$M$5:$M$295)</f>
        <v>0</v>
      </c>
      <c r="AH271" s="228">
        <f>SUMIF('Balances 1 WP'!$G$5:$G$295,A271,'Balances 1 WP'!$N$5:$N$295)</f>
        <v>0</v>
      </c>
      <c r="AI271" s="229">
        <f t="shared" si="138"/>
        <v>0</v>
      </c>
      <c r="AK271" s="227">
        <f t="shared" si="139"/>
        <v>0</v>
      </c>
      <c r="AL271" s="228">
        <f t="shared" si="140"/>
        <v>0</v>
      </c>
      <c r="AM271" s="229">
        <f t="shared" si="141"/>
        <v>0</v>
      </c>
      <c r="AN271" s="244"/>
      <c r="AO271" s="228"/>
      <c r="AP271" s="228"/>
      <c r="AQ271" s="229">
        <f t="shared" si="122"/>
        <v>0</v>
      </c>
      <c r="AR271" s="244"/>
      <c r="AT271" s="117">
        <v>4128</v>
      </c>
      <c r="AU271" s="117" t="s">
        <v>901</v>
      </c>
      <c r="AW271" s="117" t="str">
        <f t="shared" si="128"/>
        <v>ED4128</v>
      </c>
      <c r="AX271" s="154">
        <v>1268</v>
      </c>
      <c r="AY271" s="151">
        <f t="shared" si="129"/>
        <v>0</v>
      </c>
      <c r="AZ271" s="151">
        <f t="shared" si="120"/>
        <v>0</v>
      </c>
      <c r="BA271">
        <f t="shared" si="121"/>
        <v>50</v>
      </c>
      <c r="BD271" s="117" t="str">
        <f t="shared" si="130"/>
        <v>ED4128</v>
      </c>
      <c r="BE271" s="154">
        <v>1617</v>
      </c>
      <c r="BF271" s="151">
        <f t="shared" si="131"/>
        <v>0</v>
      </c>
      <c r="BG271" s="151">
        <f t="shared" si="142"/>
        <v>0</v>
      </c>
      <c r="BH271">
        <f t="shared" si="143"/>
        <v>50</v>
      </c>
      <c r="BJ271" s="181"/>
      <c r="BK271" s="181"/>
      <c r="BM271" s="227">
        <f t="shared" si="132"/>
        <v>0</v>
      </c>
      <c r="BN271" s="228">
        <f t="shared" si="133"/>
        <v>0</v>
      </c>
      <c r="BO271" s="229">
        <f t="shared" si="144"/>
        <v>0</v>
      </c>
      <c r="BR271">
        <f t="shared" si="145"/>
        <v>0</v>
      </c>
      <c r="BS271"/>
      <c r="BT271" s="159"/>
    </row>
    <row r="272" spans="1:72" x14ac:dyDescent="0.2">
      <c r="A272" s="117">
        <v>4129</v>
      </c>
      <c r="B272" s="126" t="s">
        <v>504</v>
      </c>
      <c r="C272" s="126" t="s">
        <v>82</v>
      </c>
      <c r="D272" s="129">
        <v>0</v>
      </c>
      <c r="E272" s="175">
        <v>0</v>
      </c>
      <c r="F272" s="181">
        <f t="shared" si="134"/>
        <v>0</v>
      </c>
      <c r="G272" s="159"/>
      <c r="H272" s="181"/>
      <c r="I272" s="181">
        <f t="shared" si="118"/>
        <v>0</v>
      </c>
      <c r="J272" s="181">
        <f t="shared" si="119"/>
        <v>0</v>
      </c>
      <c r="L272" s="163" t="str">
        <f t="shared" si="123"/>
        <v>ok</v>
      </c>
      <c r="M272" s="137">
        <f t="shared" si="124"/>
        <v>0</v>
      </c>
      <c r="O272" s="129">
        <v>0</v>
      </c>
      <c r="Q272" s="129"/>
      <c r="S272" s="129"/>
      <c r="U272" s="129">
        <f t="shared" si="125"/>
        <v>0</v>
      </c>
      <c r="V272" s="175">
        <v>0</v>
      </c>
      <c r="W272" s="131">
        <f t="shared" si="126"/>
        <v>0</v>
      </c>
      <c r="X272" s="127">
        <f t="shared" si="127"/>
        <v>0</v>
      </c>
      <c r="Y272" s="186" t="s">
        <v>1236</v>
      </c>
      <c r="AC272" s="227">
        <f t="shared" si="135"/>
        <v>0</v>
      </c>
      <c r="AD272" s="228">
        <f t="shared" si="136"/>
        <v>0</v>
      </c>
      <c r="AE272" s="229">
        <f t="shared" si="137"/>
        <v>0</v>
      </c>
      <c r="AG272" s="227">
        <f>SUMIF('Balances 1 WP'!$G$5:$G$295,A272,'Balances 1 WP'!$M$5:$M$295)</f>
        <v>0</v>
      </c>
      <c r="AH272" s="228">
        <f>SUMIF('Balances 1 WP'!$G$5:$G$295,A272,'Balances 1 WP'!$N$5:$N$295)</f>
        <v>0</v>
      </c>
      <c r="AI272" s="229">
        <f t="shared" si="138"/>
        <v>0</v>
      </c>
      <c r="AK272" s="227">
        <f t="shared" si="139"/>
        <v>0</v>
      </c>
      <c r="AL272" s="228">
        <f t="shared" si="140"/>
        <v>0</v>
      </c>
      <c r="AM272" s="229">
        <f t="shared" si="141"/>
        <v>0</v>
      </c>
      <c r="AN272" s="244"/>
      <c r="AO272" s="228"/>
      <c r="AP272" s="228"/>
      <c r="AQ272" s="229">
        <f t="shared" si="122"/>
        <v>0</v>
      </c>
      <c r="AR272" s="244"/>
      <c r="AT272" s="117">
        <v>4129</v>
      </c>
      <c r="AU272" s="117" t="s">
        <v>902</v>
      </c>
      <c r="AW272" s="117" t="str">
        <f t="shared" si="128"/>
        <v>ED4129</v>
      </c>
      <c r="AX272" s="154">
        <v>1268</v>
      </c>
      <c r="AY272" s="151">
        <f t="shared" si="129"/>
        <v>0</v>
      </c>
      <c r="AZ272" s="151">
        <f t="shared" si="120"/>
        <v>0</v>
      </c>
      <c r="BA272">
        <f t="shared" si="121"/>
        <v>50</v>
      </c>
      <c r="BD272" s="117" t="str">
        <f t="shared" si="130"/>
        <v>ED4129</v>
      </c>
      <c r="BE272" s="154">
        <v>1617</v>
      </c>
      <c r="BF272" s="151">
        <f t="shared" si="131"/>
        <v>0</v>
      </c>
      <c r="BG272" s="151">
        <f t="shared" si="142"/>
        <v>0</v>
      </c>
      <c r="BH272">
        <f t="shared" si="143"/>
        <v>50</v>
      </c>
      <c r="BJ272" s="181"/>
      <c r="BK272" s="181"/>
      <c r="BM272" s="227">
        <f t="shared" si="132"/>
        <v>0</v>
      </c>
      <c r="BN272" s="228">
        <f t="shared" si="133"/>
        <v>0</v>
      </c>
      <c r="BO272" s="229">
        <f t="shared" si="144"/>
        <v>0</v>
      </c>
      <c r="BR272">
        <f t="shared" si="145"/>
        <v>0</v>
      </c>
      <c r="BS272"/>
      <c r="BT272" s="159"/>
    </row>
    <row r="273" spans="1:72" x14ac:dyDescent="0.2">
      <c r="A273" s="117">
        <v>4139</v>
      </c>
      <c r="B273" s="126" t="s">
        <v>505</v>
      </c>
      <c r="C273" s="126" t="s">
        <v>83</v>
      </c>
      <c r="D273" s="129">
        <v>0</v>
      </c>
      <c r="E273" s="175">
        <v>0</v>
      </c>
      <c r="F273" s="181">
        <f t="shared" si="134"/>
        <v>0</v>
      </c>
      <c r="G273" s="159"/>
      <c r="H273" s="181"/>
      <c r="I273" s="181">
        <f t="shared" si="118"/>
        <v>0</v>
      </c>
      <c r="J273" s="181">
        <f t="shared" si="119"/>
        <v>0</v>
      </c>
      <c r="L273" s="163" t="str">
        <f t="shared" si="123"/>
        <v>ok</v>
      </c>
      <c r="M273" s="137">
        <f t="shared" si="124"/>
        <v>0</v>
      </c>
      <c r="O273" s="129">
        <v>0</v>
      </c>
      <c r="Q273" s="129"/>
      <c r="S273" s="129"/>
      <c r="U273" s="129">
        <f t="shared" si="125"/>
        <v>0</v>
      </c>
      <c r="V273" s="175">
        <v>0</v>
      </c>
      <c r="W273" s="131">
        <f t="shared" si="126"/>
        <v>0</v>
      </c>
      <c r="X273" s="127">
        <f t="shared" si="127"/>
        <v>0</v>
      </c>
      <c r="Y273" s="186" t="s">
        <v>1236</v>
      </c>
      <c r="AC273" s="227">
        <f t="shared" si="135"/>
        <v>0</v>
      </c>
      <c r="AD273" s="228">
        <f t="shared" si="136"/>
        <v>0</v>
      </c>
      <c r="AE273" s="229">
        <f t="shared" si="137"/>
        <v>0</v>
      </c>
      <c r="AG273" s="227">
        <f>SUMIF('Balances 1 WP'!$G$5:$G$295,A273,'Balances 1 WP'!$M$5:$M$295)</f>
        <v>0</v>
      </c>
      <c r="AH273" s="228">
        <f>SUMIF('Balances 1 WP'!$G$5:$G$295,A273,'Balances 1 WP'!$N$5:$N$295)</f>
        <v>0</v>
      </c>
      <c r="AI273" s="229">
        <f t="shared" si="138"/>
        <v>0</v>
      </c>
      <c r="AK273" s="227">
        <f t="shared" si="139"/>
        <v>0</v>
      </c>
      <c r="AL273" s="228">
        <f t="shared" si="140"/>
        <v>0</v>
      </c>
      <c r="AM273" s="229">
        <f t="shared" si="141"/>
        <v>0</v>
      </c>
      <c r="AN273" s="244"/>
      <c r="AO273" s="228"/>
      <c r="AP273" s="228"/>
      <c r="AQ273" s="229">
        <f t="shared" si="122"/>
        <v>0</v>
      </c>
      <c r="AR273" s="244"/>
      <c r="AT273" s="117">
        <v>4139</v>
      </c>
      <c r="AU273" s="117" t="s">
        <v>903</v>
      </c>
      <c r="AW273" s="117" t="str">
        <f t="shared" si="128"/>
        <v>ED4139</v>
      </c>
      <c r="AX273" s="154">
        <v>1268</v>
      </c>
      <c r="AY273" s="151">
        <f t="shared" si="129"/>
        <v>0</v>
      </c>
      <c r="AZ273" s="151">
        <f t="shared" si="120"/>
        <v>0</v>
      </c>
      <c r="BA273">
        <f t="shared" si="121"/>
        <v>50</v>
      </c>
      <c r="BD273" s="117" t="str">
        <f t="shared" si="130"/>
        <v>ED4139</v>
      </c>
      <c r="BE273" s="154">
        <v>1617</v>
      </c>
      <c r="BF273" s="151">
        <f t="shared" si="131"/>
        <v>0</v>
      </c>
      <c r="BG273" s="151">
        <f t="shared" si="142"/>
        <v>0</v>
      </c>
      <c r="BH273">
        <f t="shared" si="143"/>
        <v>50</v>
      </c>
      <c r="BJ273" s="181"/>
      <c r="BK273" s="181"/>
      <c r="BM273" s="227">
        <f t="shared" si="132"/>
        <v>0</v>
      </c>
      <c r="BN273" s="228">
        <f t="shared" si="133"/>
        <v>0</v>
      </c>
      <c r="BO273" s="229">
        <f t="shared" si="144"/>
        <v>0</v>
      </c>
      <c r="BR273">
        <f t="shared" si="145"/>
        <v>0</v>
      </c>
      <c r="BS273"/>
      <c r="BT273" s="159"/>
    </row>
    <row r="274" spans="1:72" ht="15" customHeight="1" x14ac:dyDescent="0.2">
      <c r="A274" s="117">
        <v>4140</v>
      </c>
      <c r="B274" s="126" t="s">
        <v>452</v>
      </c>
      <c r="C274" s="126" t="s">
        <v>84</v>
      </c>
      <c r="D274" s="129">
        <v>0</v>
      </c>
      <c r="E274" s="175">
        <v>0</v>
      </c>
      <c r="F274" s="181">
        <f t="shared" si="134"/>
        <v>0</v>
      </c>
      <c r="G274" s="159"/>
      <c r="H274" s="181"/>
      <c r="I274" s="181">
        <f t="shared" si="118"/>
        <v>0</v>
      </c>
      <c r="J274" s="181">
        <f t="shared" si="119"/>
        <v>0</v>
      </c>
      <c r="L274" s="163" t="str">
        <f t="shared" si="123"/>
        <v>ok</v>
      </c>
      <c r="M274" s="137">
        <f t="shared" si="124"/>
        <v>0</v>
      </c>
      <c r="O274" s="129">
        <v>0</v>
      </c>
      <c r="Q274" s="129"/>
      <c r="S274" s="129"/>
      <c r="U274" s="129">
        <f t="shared" si="125"/>
        <v>0</v>
      </c>
      <c r="V274" s="175">
        <v>0</v>
      </c>
      <c r="W274" s="131">
        <f t="shared" si="126"/>
        <v>0</v>
      </c>
      <c r="X274" s="127">
        <f t="shared" si="127"/>
        <v>0</v>
      </c>
      <c r="Y274" s="186" t="s">
        <v>1247</v>
      </c>
      <c r="AC274" s="227">
        <f t="shared" si="135"/>
        <v>0</v>
      </c>
      <c r="AD274" s="228">
        <f t="shared" si="136"/>
        <v>0</v>
      </c>
      <c r="AE274" s="229">
        <f t="shared" si="137"/>
        <v>0</v>
      </c>
      <c r="AG274" s="227">
        <f>SUMIF('Balances 1 WP'!$G$5:$G$295,A274,'Balances 1 WP'!$M$5:$M$295)</f>
        <v>0</v>
      </c>
      <c r="AH274" s="228">
        <f>SUMIF('Balances 1 WP'!$G$5:$G$295,A274,'Balances 1 WP'!$N$5:$N$295)</f>
        <v>0</v>
      </c>
      <c r="AI274" s="229">
        <f t="shared" si="138"/>
        <v>0</v>
      </c>
      <c r="AK274" s="227">
        <f t="shared" si="139"/>
        <v>0</v>
      </c>
      <c r="AL274" s="228">
        <f t="shared" si="140"/>
        <v>0</v>
      </c>
      <c r="AM274" s="229">
        <f t="shared" si="141"/>
        <v>0</v>
      </c>
      <c r="AN274" s="244"/>
      <c r="AO274" s="228"/>
      <c r="AP274" s="228"/>
      <c r="AQ274" s="229">
        <f t="shared" si="122"/>
        <v>0</v>
      </c>
      <c r="AR274" s="244"/>
      <c r="AT274" s="117">
        <v>4140</v>
      </c>
      <c r="AU274" s="117" t="s">
        <v>904</v>
      </c>
      <c r="AW274" s="117" t="str">
        <f t="shared" si="128"/>
        <v>ED4140</v>
      </c>
      <c r="AX274" s="154">
        <v>1268</v>
      </c>
      <c r="AY274" s="151">
        <f t="shared" si="129"/>
        <v>0</v>
      </c>
      <c r="AZ274" s="151">
        <f t="shared" si="120"/>
        <v>0</v>
      </c>
      <c r="BA274">
        <f t="shared" si="121"/>
        <v>50</v>
      </c>
      <c r="BD274" s="117" t="str">
        <f t="shared" si="130"/>
        <v>ED4140</v>
      </c>
      <c r="BE274" s="154">
        <v>1617</v>
      </c>
      <c r="BF274" s="151">
        <f t="shared" si="131"/>
        <v>0</v>
      </c>
      <c r="BG274" s="151">
        <f t="shared" si="142"/>
        <v>0</v>
      </c>
      <c r="BH274">
        <f t="shared" si="143"/>
        <v>50</v>
      </c>
      <c r="BJ274" s="181"/>
      <c r="BK274" s="181"/>
      <c r="BM274" s="227">
        <f t="shared" si="132"/>
        <v>0</v>
      </c>
      <c r="BN274" s="228">
        <f t="shared" si="133"/>
        <v>0</v>
      </c>
      <c r="BO274" s="229">
        <f t="shared" si="144"/>
        <v>0</v>
      </c>
      <c r="BR274">
        <f t="shared" si="145"/>
        <v>0</v>
      </c>
      <c r="BS274"/>
      <c r="BT274" s="159"/>
    </row>
    <row r="275" spans="1:72" x14ac:dyDescent="0.2">
      <c r="A275" s="117">
        <v>4141</v>
      </c>
      <c r="B275" s="126" t="s">
        <v>506</v>
      </c>
      <c r="C275" s="126" t="s">
        <v>20</v>
      </c>
      <c r="D275" s="129">
        <v>0</v>
      </c>
      <c r="E275" s="175">
        <v>0</v>
      </c>
      <c r="F275" s="181">
        <f t="shared" si="134"/>
        <v>0</v>
      </c>
      <c r="G275" s="159"/>
      <c r="H275" s="181"/>
      <c r="I275" s="181">
        <f t="shared" si="118"/>
        <v>0</v>
      </c>
      <c r="J275" s="181">
        <f t="shared" si="119"/>
        <v>0</v>
      </c>
      <c r="L275" s="163" t="str">
        <f t="shared" si="123"/>
        <v>ok</v>
      </c>
      <c r="M275" s="137">
        <f t="shared" si="124"/>
        <v>0</v>
      </c>
      <c r="O275" s="129">
        <v>0</v>
      </c>
      <c r="Q275" s="129"/>
      <c r="S275" s="129"/>
      <c r="U275" s="129">
        <f t="shared" si="125"/>
        <v>0</v>
      </c>
      <c r="V275" s="175">
        <v>0</v>
      </c>
      <c r="W275" s="131">
        <f t="shared" si="126"/>
        <v>0</v>
      </c>
      <c r="X275" s="127">
        <f t="shared" si="127"/>
        <v>0</v>
      </c>
      <c r="Y275" s="186" t="s">
        <v>1236</v>
      </c>
      <c r="AC275" s="227">
        <f t="shared" si="135"/>
        <v>0</v>
      </c>
      <c r="AD275" s="228">
        <f t="shared" si="136"/>
        <v>0</v>
      </c>
      <c r="AE275" s="229">
        <f t="shared" si="137"/>
        <v>0</v>
      </c>
      <c r="AG275" s="227">
        <f>SUMIF('Balances 1 WP'!$G$5:$G$295,A275,'Balances 1 WP'!$M$5:$M$295)</f>
        <v>0</v>
      </c>
      <c r="AH275" s="228">
        <f>SUMIF('Balances 1 WP'!$G$5:$G$295,A275,'Balances 1 WP'!$N$5:$N$295)</f>
        <v>0</v>
      </c>
      <c r="AI275" s="229">
        <f t="shared" si="138"/>
        <v>0</v>
      </c>
      <c r="AK275" s="227">
        <f t="shared" si="139"/>
        <v>0</v>
      </c>
      <c r="AL275" s="228">
        <f t="shared" si="140"/>
        <v>0</v>
      </c>
      <c r="AM275" s="229">
        <f t="shared" si="141"/>
        <v>0</v>
      </c>
      <c r="AN275" s="244"/>
      <c r="AO275" s="228"/>
      <c r="AP275" s="228"/>
      <c r="AQ275" s="229">
        <f t="shared" si="122"/>
        <v>0</v>
      </c>
      <c r="AR275" s="244"/>
      <c r="AT275" s="117">
        <v>4141</v>
      </c>
      <c r="AU275" s="117" t="s">
        <v>20</v>
      </c>
      <c r="AW275" s="117" t="str">
        <f t="shared" si="128"/>
        <v>ED4141</v>
      </c>
      <c r="AX275" s="154">
        <v>1268</v>
      </c>
      <c r="AY275" s="151">
        <f t="shared" si="129"/>
        <v>0</v>
      </c>
      <c r="AZ275" s="151">
        <f t="shared" si="120"/>
        <v>0</v>
      </c>
      <c r="BA275">
        <f t="shared" si="121"/>
        <v>50</v>
      </c>
      <c r="BD275" s="117" t="str">
        <f t="shared" si="130"/>
        <v>ED4141</v>
      </c>
      <c r="BE275" s="154">
        <v>1617</v>
      </c>
      <c r="BF275" s="151">
        <f t="shared" si="131"/>
        <v>0</v>
      </c>
      <c r="BG275" s="151">
        <f t="shared" si="142"/>
        <v>0</v>
      </c>
      <c r="BH275">
        <f t="shared" si="143"/>
        <v>50</v>
      </c>
      <c r="BJ275" s="181"/>
      <c r="BK275" s="181"/>
      <c r="BM275" s="227">
        <f t="shared" si="132"/>
        <v>0</v>
      </c>
      <c r="BN275" s="228">
        <f t="shared" si="133"/>
        <v>0</v>
      </c>
      <c r="BO275" s="229">
        <f t="shared" si="144"/>
        <v>0</v>
      </c>
      <c r="BR275">
        <f t="shared" si="145"/>
        <v>0</v>
      </c>
      <c r="BS275"/>
      <c r="BT275" s="159"/>
    </row>
    <row r="276" spans="1:72" x14ac:dyDescent="0.2">
      <c r="A276" s="117">
        <v>4142</v>
      </c>
      <c r="B276" s="126" t="s">
        <v>507</v>
      </c>
      <c r="C276" s="126" t="s">
        <v>21</v>
      </c>
      <c r="D276" s="129">
        <v>0</v>
      </c>
      <c r="E276" s="175">
        <v>0</v>
      </c>
      <c r="F276" s="181">
        <f t="shared" si="134"/>
        <v>0</v>
      </c>
      <c r="G276" s="159"/>
      <c r="H276" s="181"/>
      <c r="I276" s="181">
        <f t="shared" si="118"/>
        <v>0</v>
      </c>
      <c r="J276" s="181">
        <f t="shared" si="119"/>
        <v>0</v>
      </c>
      <c r="L276" s="163" t="str">
        <f t="shared" si="123"/>
        <v>ok</v>
      </c>
      <c r="M276" s="137">
        <f t="shared" si="124"/>
        <v>0</v>
      </c>
      <c r="O276" s="129">
        <v>0</v>
      </c>
      <c r="Q276" s="129"/>
      <c r="S276" s="129"/>
      <c r="U276" s="129">
        <f t="shared" si="125"/>
        <v>0</v>
      </c>
      <c r="V276" s="175">
        <v>0</v>
      </c>
      <c r="W276" s="131">
        <f t="shared" si="126"/>
        <v>0</v>
      </c>
      <c r="X276" s="127">
        <f t="shared" si="127"/>
        <v>0</v>
      </c>
      <c r="Y276" s="186" t="s">
        <v>1247</v>
      </c>
      <c r="AC276" s="227">
        <f t="shared" si="135"/>
        <v>0</v>
      </c>
      <c r="AD276" s="228">
        <f t="shared" si="136"/>
        <v>0</v>
      </c>
      <c r="AE276" s="229">
        <f t="shared" si="137"/>
        <v>0</v>
      </c>
      <c r="AG276" s="227">
        <f>SUMIF('Balances 1 WP'!$G$5:$G$295,A276,'Balances 1 WP'!$M$5:$M$295)</f>
        <v>0</v>
      </c>
      <c r="AH276" s="228">
        <f>SUMIF('Balances 1 WP'!$G$5:$G$295,A276,'Balances 1 WP'!$N$5:$N$295)</f>
        <v>0</v>
      </c>
      <c r="AI276" s="229">
        <f t="shared" si="138"/>
        <v>0</v>
      </c>
      <c r="AK276" s="227">
        <f t="shared" si="139"/>
        <v>0</v>
      </c>
      <c r="AL276" s="228">
        <f t="shared" si="140"/>
        <v>0</v>
      </c>
      <c r="AM276" s="229">
        <f t="shared" si="141"/>
        <v>0</v>
      </c>
      <c r="AN276" s="244"/>
      <c r="AO276" s="228"/>
      <c r="AP276" s="228"/>
      <c r="AQ276" s="229">
        <f t="shared" si="122"/>
        <v>0</v>
      </c>
      <c r="AR276" s="244"/>
      <c r="AT276" s="117">
        <v>4142</v>
      </c>
      <c r="AU276" s="117" t="s">
        <v>359</v>
      </c>
      <c r="AW276" s="117" t="str">
        <f t="shared" si="128"/>
        <v>ED4142</v>
      </c>
      <c r="AX276" s="154">
        <v>1268</v>
      </c>
      <c r="AY276" s="151">
        <f t="shared" si="129"/>
        <v>0</v>
      </c>
      <c r="AZ276" s="151">
        <f t="shared" si="120"/>
        <v>0</v>
      </c>
      <c r="BA276">
        <f t="shared" si="121"/>
        <v>50</v>
      </c>
      <c r="BD276" s="117" t="str">
        <f t="shared" si="130"/>
        <v>ED4142</v>
      </c>
      <c r="BE276" s="154">
        <v>1617</v>
      </c>
      <c r="BF276" s="151">
        <f t="shared" si="131"/>
        <v>0</v>
      </c>
      <c r="BG276" s="151">
        <f t="shared" si="142"/>
        <v>0</v>
      </c>
      <c r="BH276">
        <f t="shared" si="143"/>
        <v>50</v>
      </c>
      <c r="BJ276" s="181"/>
      <c r="BK276" s="181"/>
      <c r="BM276" s="227">
        <f t="shared" si="132"/>
        <v>0</v>
      </c>
      <c r="BN276" s="228">
        <f t="shared" si="133"/>
        <v>0</v>
      </c>
      <c r="BO276" s="229">
        <f t="shared" si="144"/>
        <v>0</v>
      </c>
      <c r="BR276">
        <f t="shared" si="145"/>
        <v>0</v>
      </c>
      <c r="BS276"/>
      <c r="BT276" s="159"/>
    </row>
    <row r="277" spans="1:72" x14ac:dyDescent="0.2">
      <c r="A277" s="117">
        <v>4145</v>
      </c>
      <c r="B277" s="126" t="s">
        <v>453</v>
      </c>
      <c r="C277" s="126" t="s">
        <v>22</v>
      </c>
      <c r="D277" s="129">
        <v>0</v>
      </c>
      <c r="E277" s="175">
        <v>0</v>
      </c>
      <c r="F277" s="181">
        <f t="shared" si="134"/>
        <v>0</v>
      </c>
      <c r="G277" s="159"/>
      <c r="H277" s="181"/>
      <c r="I277" s="181">
        <f t="shared" ref="I277:I294" si="146">SUM(D277+H277)</f>
        <v>0</v>
      </c>
      <c r="J277" s="181">
        <f t="shared" ref="J277:J294" si="147">SUM(E277)</f>
        <v>0</v>
      </c>
      <c r="L277" s="163" t="str">
        <f t="shared" si="123"/>
        <v>ok</v>
      </c>
      <c r="M277" s="137">
        <f t="shared" si="124"/>
        <v>0</v>
      </c>
      <c r="O277" s="129">
        <v>0</v>
      </c>
      <c r="Q277" s="129"/>
      <c r="S277" s="129"/>
      <c r="U277" s="129">
        <f t="shared" si="125"/>
        <v>0</v>
      </c>
      <c r="V277" s="175">
        <v>0</v>
      </c>
      <c r="W277" s="131">
        <f t="shared" si="126"/>
        <v>0</v>
      </c>
      <c r="X277" s="127">
        <f t="shared" si="127"/>
        <v>0</v>
      </c>
      <c r="Y277" s="186" t="s">
        <v>1246</v>
      </c>
      <c r="AC277" s="227">
        <f t="shared" si="135"/>
        <v>0</v>
      </c>
      <c r="AD277" s="228">
        <f t="shared" si="136"/>
        <v>0</v>
      </c>
      <c r="AE277" s="229">
        <f t="shared" si="137"/>
        <v>0</v>
      </c>
      <c r="AG277" s="227">
        <f>SUMIF('Balances 1 WP'!$G$5:$G$295,A277,'Balances 1 WP'!$M$5:$M$295)</f>
        <v>0</v>
      </c>
      <c r="AH277" s="228">
        <f>SUMIF('Balances 1 WP'!$G$5:$G$295,A277,'Balances 1 WP'!$N$5:$N$295)</f>
        <v>0</v>
      </c>
      <c r="AI277" s="229">
        <f t="shared" si="138"/>
        <v>0</v>
      </c>
      <c r="AK277" s="227">
        <f t="shared" si="139"/>
        <v>0</v>
      </c>
      <c r="AL277" s="228">
        <f t="shared" si="140"/>
        <v>0</v>
      </c>
      <c r="AM277" s="229">
        <f t="shared" si="141"/>
        <v>0</v>
      </c>
      <c r="AN277" s="244"/>
      <c r="AO277" s="228"/>
      <c r="AP277" s="228"/>
      <c r="AQ277" s="229">
        <f t="shared" si="122"/>
        <v>0</v>
      </c>
      <c r="AR277" s="244"/>
      <c r="AT277" s="117">
        <v>4145</v>
      </c>
      <c r="AU277" s="117" t="s">
        <v>905</v>
      </c>
      <c r="AW277" s="117" t="str">
        <f t="shared" si="128"/>
        <v>ED4145</v>
      </c>
      <c r="AX277" s="154">
        <v>1268</v>
      </c>
      <c r="AY277" s="151">
        <f t="shared" si="129"/>
        <v>0</v>
      </c>
      <c r="AZ277" s="151">
        <f t="shared" si="120"/>
        <v>0</v>
      </c>
      <c r="BA277">
        <f t="shared" si="121"/>
        <v>50</v>
      </c>
      <c r="BD277" s="117" t="str">
        <f t="shared" si="130"/>
        <v>ED4145</v>
      </c>
      <c r="BE277" s="154">
        <v>1617</v>
      </c>
      <c r="BF277" s="151">
        <f t="shared" si="131"/>
        <v>0</v>
      </c>
      <c r="BG277" s="151">
        <f t="shared" si="142"/>
        <v>0</v>
      </c>
      <c r="BH277">
        <f t="shared" si="143"/>
        <v>50</v>
      </c>
      <c r="BJ277" s="181"/>
      <c r="BK277" s="181"/>
      <c r="BM277" s="227">
        <f t="shared" si="132"/>
        <v>0</v>
      </c>
      <c r="BN277" s="228">
        <f t="shared" si="133"/>
        <v>0</v>
      </c>
      <c r="BO277" s="229">
        <f t="shared" si="144"/>
        <v>0</v>
      </c>
      <c r="BR277">
        <f t="shared" si="145"/>
        <v>0</v>
      </c>
      <c r="BS277"/>
      <c r="BT277" s="159"/>
    </row>
    <row r="278" spans="1:72" x14ac:dyDescent="0.2">
      <c r="A278" s="117">
        <v>4560</v>
      </c>
      <c r="B278" s="126" t="s">
        <v>454</v>
      </c>
      <c r="C278" s="126" t="s">
        <v>23</v>
      </c>
      <c r="D278" s="129">
        <v>0</v>
      </c>
      <c r="E278" s="175">
        <v>0</v>
      </c>
      <c r="F278" s="181">
        <f t="shared" si="134"/>
        <v>0</v>
      </c>
      <c r="G278" s="159"/>
      <c r="H278" s="181"/>
      <c r="I278" s="181">
        <f t="shared" si="146"/>
        <v>0</v>
      </c>
      <c r="J278" s="181">
        <f t="shared" si="147"/>
        <v>0</v>
      </c>
      <c r="L278" s="163" t="str">
        <f t="shared" si="123"/>
        <v>ok</v>
      </c>
      <c r="M278" s="137">
        <f t="shared" si="124"/>
        <v>0</v>
      </c>
      <c r="O278" s="129">
        <v>0</v>
      </c>
      <c r="Q278" s="129"/>
      <c r="S278" s="129"/>
      <c r="U278" s="129">
        <f t="shared" si="125"/>
        <v>0</v>
      </c>
      <c r="V278" s="175">
        <v>0</v>
      </c>
      <c r="W278" s="131">
        <f t="shared" si="126"/>
        <v>0</v>
      </c>
      <c r="X278" s="127">
        <f t="shared" si="127"/>
        <v>0</v>
      </c>
      <c r="Y278" s="186" t="s">
        <v>1236</v>
      </c>
      <c r="AC278" s="227">
        <f t="shared" si="135"/>
        <v>0</v>
      </c>
      <c r="AD278" s="228">
        <f t="shared" si="136"/>
        <v>0</v>
      </c>
      <c r="AE278" s="229">
        <f t="shared" si="137"/>
        <v>0</v>
      </c>
      <c r="AG278" s="227">
        <f>SUMIF('Balances 1 WP'!$G$5:$G$295,A278,'Balances 1 WP'!$M$5:$M$295)</f>
        <v>0</v>
      </c>
      <c r="AH278" s="228">
        <f>SUMIF('Balances 1 WP'!$G$5:$G$295,A278,'Balances 1 WP'!$N$5:$N$295)</f>
        <v>0</v>
      </c>
      <c r="AI278" s="229">
        <f t="shared" si="138"/>
        <v>0</v>
      </c>
      <c r="AK278" s="227">
        <f t="shared" si="139"/>
        <v>0</v>
      </c>
      <c r="AL278" s="228">
        <f t="shared" si="140"/>
        <v>0</v>
      </c>
      <c r="AM278" s="229">
        <f t="shared" si="141"/>
        <v>0</v>
      </c>
      <c r="AN278" s="244"/>
      <c r="AO278" s="228"/>
      <c r="AP278" s="228"/>
      <c r="AQ278" s="229">
        <f t="shared" si="122"/>
        <v>0</v>
      </c>
      <c r="AR278" s="244"/>
      <c r="AT278" s="117">
        <v>4560</v>
      </c>
      <c r="AU278" s="117" t="s">
        <v>1154</v>
      </c>
      <c r="AW278" s="117" t="str">
        <f t="shared" si="128"/>
        <v>ED4560</v>
      </c>
      <c r="AX278" s="154">
        <v>1268</v>
      </c>
      <c r="AY278" s="151">
        <f t="shared" si="129"/>
        <v>0</v>
      </c>
      <c r="AZ278" s="151">
        <f t="shared" si="120"/>
        <v>0</v>
      </c>
      <c r="BA278">
        <f t="shared" si="121"/>
        <v>50</v>
      </c>
      <c r="BD278" s="117" t="str">
        <f t="shared" si="130"/>
        <v>ED4560</v>
      </c>
      <c r="BE278" s="154">
        <v>1617</v>
      </c>
      <c r="BF278" s="151">
        <f t="shared" si="131"/>
        <v>0</v>
      </c>
      <c r="BG278" s="151">
        <f t="shared" si="142"/>
        <v>0</v>
      </c>
      <c r="BH278">
        <f t="shared" si="143"/>
        <v>50</v>
      </c>
      <c r="BJ278" s="181"/>
      <c r="BK278" s="181"/>
      <c r="BM278" s="227">
        <f t="shared" si="132"/>
        <v>0</v>
      </c>
      <c r="BN278" s="228">
        <f t="shared" si="133"/>
        <v>0</v>
      </c>
      <c r="BO278" s="229">
        <f t="shared" si="144"/>
        <v>0</v>
      </c>
      <c r="BR278">
        <f t="shared" si="145"/>
        <v>0</v>
      </c>
      <c r="BS278"/>
      <c r="BT278" s="159"/>
    </row>
    <row r="279" spans="1:72" x14ac:dyDescent="0.2">
      <c r="A279" s="117">
        <v>4580</v>
      </c>
      <c r="B279" s="126" t="s">
        <v>455</v>
      </c>
      <c r="C279" s="126" t="s">
        <v>24</v>
      </c>
      <c r="D279" s="129">
        <v>0</v>
      </c>
      <c r="E279" s="175">
        <v>0</v>
      </c>
      <c r="F279" s="181">
        <f t="shared" si="134"/>
        <v>0</v>
      </c>
      <c r="G279" s="159"/>
      <c r="H279" s="181"/>
      <c r="I279" s="181">
        <f t="shared" si="146"/>
        <v>0</v>
      </c>
      <c r="J279" s="181">
        <f t="shared" si="147"/>
        <v>0</v>
      </c>
      <c r="L279" s="163" t="str">
        <f t="shared" si="123"/>
        <v>ok</v>
      </c>
      <c r="M279" s="137">
        <f t="shared" si="124"/>
        <v>0</v>
      </c>
      <c r="O279" s="129">
        <v>0</v>
      </c>
      <c r="Q279" s="129"/>
      <c r="S279" s="129"/>
      <c r="U279" s="129">
        <f t="shared" si="125"/>
        <v>0</v>
      </c>
      <c r="V279" s="175">
        <v>0</v>
      </c>
      <c r="W279" s="131">
        <f t="shared" si="126"/>
        <v>0</v>
      </c>
      <c r="X279" s="127">
        <f t="shared" si="127"/>
        <v>0</v>
      </c>
      <c r="Y279" s="186" t="s">
        <v>1236</v>
      </c>
      <c r="AC279" s="227">
        <f t="shared" si="135"/>
        <v>0</v>
      </c>
      <c r="AD279" s="228">
        <f t="shared" si="136"/>
        <v>0</v>
      </c>
      <c r="AE279" s="229">
        <f t="shared" si="137"/>
        <v>0</v>
      </c>
      <c r="AG279" s="227">
        <f>SUMIF('Balances 1 WP'!$G$5:$G$295,A279,'Balances 1 WP'!$M$5:$M$295)</f>
        <v>0</v>
      </c>
      <c r="AH279" s="228">
        <f>SUMIF('Balances 1 WP'!$G$5:$G$295,A279,'Balances 1 WP'!$N$5:$N$295)</f>
        <v>0</v>
      </c>
      <c r="AI279" s="229">
        <f t="shared" si="138"/>
        <v>0</v>
      </c>
      <c r="AK279" s="227">
        <f t="shared" si="139"/>
        <v>0</v>
      </c>
      <c r="AL279" s="228">
        <f t="shared" si="140"/>
        <v>0</v>
      </c>
      <c r="AM279" s="229">
        <f t="shared" si="141"/>
        <v>0</v>
      </c>
      <c r="AN279" s="244"/>
      <c r="AO279" s="228"/>
      <c r="AP279" s="228"/>
      <c r="AQ279" s="229">
        <f t="shared" si="122"/>
        <v>0</v>
      </c>
      <c r="AR279" s="244"/>
      <c r="AT279" s="117">
        <v>4580</v>
      </c>
      <c r="AU279" s="117" t="s">
        <v>1177</v>
      </c>
      <c r="AW279" s="117" t="str">
        <f t="shared" si="128"/>
        <v>ED4580</v>
      </c>
      <c r="AX279" s="154">
        <v>1268</v>
      </c>
      <c r="AY279" s="151">
        <f t="shared" si="129"/>
        <v>0</v>
      </c>
      <c r="AZ279" s="151">
        <f t="shared" si="120"/>
        <v>0</v>
      </c>
      <c r="BA279">
        <f t="shared" si="121"/>
        <v>50</v>
      </c>
      <c r="BD279" s="117" t="str">
        <f t="shared" si="130"/>
        <v>ED4580</v>
      </c>
      <c r="BE279" s="154">
        <v>1617</v>
      </c>
      <c r="BF279" s="151">
        <f t="shared" si="131"/>
        <v>0</v>
      </c>
      <c r="BG279" s="151">
        <f t="shared" si="142"/>
        <v>0</v>
      </c>
      <c r="BH279">
        <f t="shared" si="143"/>
        <v>50</v>
      </c>
      <c r="BJ279" s="181"/>
      <c r="BK279" s="181"/>
      <c r="BM279" s="227">
        <f t="shared" si="132"/>
        <v>0</v>
      </c>
      <c r="BN279" s="228">
        <f t="shared" si="133"/>
        <v>0</v>
      </c>
      <c r="BO279" s="229">
        <f t="shared" si="144"/>
        <v>0</v>
      </c>
      <c r="BR279">
        <f t="shared" si="145"/>
        <v>0</v>
      </c>
      <c r="BS279"/>
      <c r="BT279" s="159"/>
    </row>
    <row r="280" spans="1:72" ht="15" customHeight="1" x14ac:dyDescent="0.2">
      <c r="A280" s="117">
        <v>4600</v>
      </c>
      <c r="B280" s="126" t="s">
        <v>429</v>
      </c>
      <c r="C280" s="126" t="s">
        <v>25</v>
      </c>
      <c r="D280" s="129">
        <v>0</v>
      </c>
      <c r="E280" s="175">
        <v>0</v>
      </c>
      <c r="F280" s="181">
        <f t="shared" si="134"/>
        <v>0</v>
      </c>
      <c r="G280" s="159"/>
      <c r="H280" s="181"/>
      <c r="I280" s="181">
        <f t="shared" si="146"/>
        <v>0</v>
      </c>
      <c r="J280" s="181">
        <f t="shared" si="147"/>
        <v>0</v>
      </c>
      <c r="L280" s="163" t="str">
        <f t="shared" si="123"/>
        <v>ok</v>
      </c>
      <c r="M280" s="137">
        <f t="shared" si="124"/>
        <v>0</v>
      </c>
      <c r="O280" s="129">
        <v>0</v>
      </c>
      <c r="Q280" s="129"/>
      <c r="S280" s="129"/>
      <c r="U280" s="129">
        <f t="shared" si="125"/>
        <v>0</v>
      </c>
      <c r="V280" s="175">
        <v>0</v>
      </c>
      <c r="W280" s="131">
        <f t="shared" si="126"/>
        <v>0</v>
      </c>
      <c r="X280" s="127">
        <f t="shared" si="127"/>
        <v>0</v>
      </c>
      <c r="Y280" s="186" t="s">
        <v>1245</v>
      </c>
      <c r="AC280" s="227">
        <f t="shared" si="135"/>
        <v>0</v>
      </c>
      <c r="AD280" s="228">
        <f t="shared" si="136"/>
        <v>0</v>
      </c>
      <c r="AE280" s="229">
        <f t="shared" si="137"/>
        <v>0</v>
      </c>
      <c r="AG280" s="227">
        <f>SUMIF('Balances 1 WP'!$G$5:$G$295,A280,'Balances 1 WP'!$M$5:$M$295)</f>
        <v>0</v>
      </c>
      <c r="AH280" s="228">
        <f>SUMIF('Balances 1 WP'!$G$5:$G$295,A280,'Balances 1 WP'!$N$5:$N$295)</f>
        <v>0</v>
      </c>
      <c r="AI280" s="229">
        <f t="shared" si="138"/>
        <v>0</v>
      </c>
      <c r="AK280" s="227">
        <f t="shared" si="139"/>
        <v>0</v>
      </c>
      <c r="AL280" s="228">
        <f t="shared" si="140"/>
        <v>0</v>
      </c>
      <c r="AM280" s="229">
        <f t="shared" si="141"/>
        <v>0</v>
      </c>
      <c r="AN280" s="244"/>
      <c r="AO280" s="228"/>
      <c r="AP280" s="228"/>
      <c r="AQ280" s="229">
        <f t="shared" si="122"/>
        <v>0</v>
      </c>
      <c r="AR280" s="244"/>
      <c r="AT280" s="117">
        <v>4600</v>
      </c>
      <c r="AU280" s="117" t="s">
        <v>700</v>
      </c>
      <c r="AW280" s="117" t="str">
        <f t="shared" si="128"/>
        <v>ED4600</v>
      </c>
      <c r="AX280" s="154">
        <v>1268</v>
      </c>
      <c r="AY280" s="151">
        <f t="shared" si="129"/>
        <v>0</v>
      </c>
      <c r="AZ280" s="151">
        <f t="shared" si="120"/>
        <v>0</v>
      </c>
      <c r="BA280">
        <f t="shared" si="121"/>
        <v>50</v>
      </c>
      <c r="BD280" s="117" t="str">
        <f t="shared" si="130"/>
        <v>ED4600</v>
      </c>
      <c r="BE280" s="154">
        <v>1617</v>
      </c>
      <c r="BF280" s="151">
        <f t="shared" si="131"/>
        <v>0</v>
      </c>
      <c r="BG280" s="151">
        <f t="shared" si="142"/>
        <v>0</v>
      </c>
      <c r="BH280">
        <f t="shared" si="143"/>
        <v>50</v>
      </c>
      <c r="BJ280" s="181"/>
      <c r="BK280" s="181"/>
      <c r="BM280" s="227">
        <f t="shared" si="132"/>
        <v>0</v>
      </c>
      <c r="BN280" s="228">
        <f t="shared" si="133"/>
        <v>0</v>
      </c>
      <c r="BO280" s="229">
        <f t="shared" si="144"/>
        <v>0</v>
      </c>
      <c r="BR280">
        <f t="shared" si="145"/>
        <v>0</v>
      </c>
      <c r="BS280"/>
      <c r="BT280" s="159"/>
    </row>
    <row r="281" spans="1:72" x14ac:dyDescent="0.2">
      <c r="A281" s="117">
        <v>7002</v>
      </c>
      <c r="B281" s="126" t="s">
        <v>537</v>
      </c>
      <c r="C281" s="126" t="s">
        <v>26</v>
      </c>
      <c r="D281" s="129">
        <v>-83820</v>
      </c>
      <c r="E281" s="175">
        <v>0</v>
      </c>
      <c r="F281" s="181">
        <f t="shared" si="134"/>
        <v>-83820</v>
      </c>
      <c r="G281" s="159"/>
      <c r="H281" s="181"/>
      <c r="I281" s="181">
        <f t="shared" si="146"/>
        <v>-83820</v>
      </c>
      <c r="J281" s="181">
        <f t="shared" si="147"/>
        <v>0</v>
      </c>
      <c r="L281" s="163" t="str">
        <f t="shared" si="123"/>
        <v>ok</v>
      </c>
      <c r="M281" s="137">
        <f t="shared" si="124"/>
        <v>0</v>
      </c>
      <c r="O281" s="129">
        <v>-83820</v>
      </c>
      <c r="Q281" s="129"/>
      <c r="S281" s="129"/>
      <c r="U281" s="129">
        <f t="shared" si="125"/>
        <v>-83820</v>
      </c>
      <c r="V281" s="175">
        <v>0</v>
      </c>
      <c r="W281" s="131">
        <f t="shared" si="126"/>
        <v>-83820</v>
      </c>
      <c r="X281" s="127">
        <f t="shared" si="127"/>
        <v>0</v>
      </c>
      <c r="Y281" s="186"/>
      <c r="AC281" s="227">
        <f t="shared" si="135"/>
        <v>-83820</v>
      </c>
      <c r="AD281" s="228">
        <f t="shared" si="136"/>
        <v>0</v>
      </c>
      <c r="AE281" s="229">
        <f t="shared" si="137"/>
        <v>-83820</v>
      </c>
      <c r="AG281" s="227">
        <f>SUMIF('Balances 1 WP'!$G$5:$G$295,A281,'Balances 1 WP'!$M$5:$M$295)</f>
        <v>-18029</v>
      </c>
      <c r="AH281" s="228">
        <f>SUMIF('Balances 1 WP'!$G$5:$G$295,A281,'Balances 1 WP'!$N$5:$N$295)</f>
        <v>0</v>
      </c>
      <c r="AI281" s="229">
        <f t="shared" si="138"/>
        <v>-18029</v>
      </c>
      <c r="AK281" s="227">
        <f t="shared" si="139"/>
        <v>65791</v>
      </c>
      <c r="AL281" s="228">
        <f t="shared" si="140"/>
        <v>0</v>
      </c>
      <c r="AM281" s="229">
        <f t="shared" si="141"/>
        <v>65791</v>
      </c>
      <c r="AN281" s="244"/>
      <c r="AO281" s="228"/>
      <c r="AP281" s="228"/>
      <c r="AQ281" s="229">
        <f t="shared" si="122"/>
        <v>0</v>
      </c>
      <c r="AR281" s="244"/>
      <c r="AT281" s="117">
        <v>7002</v>
      </c>
      <c r="AU281" s="117" t="s">
        <v>26</v>
      </c>
      <c r="AW281" s="117" t="str">
        <f t="shared" si="128"/>
        <v>ED7002</v>
      </c>
      <c r="AX281" s="154">
        <v>1268</v>
      </c>
      <c r="AY281" s="151">
        <f t="shared" si="129"/>
        <v>65791</v>
      </c>
      <c r="AZ281" s="151">
        <f t="shared" si="120"/>
        <v>65791</v>
      </c>
      <c r="BA281">
        <f t="shared" si="121"/>
        <v>40</v>
      </c>
      <c r="BD281" s="117" t="str">
        <f t="shared" si="130"/>
        <v>ED7002</v>
      </c>
      <c r="BE281" s="154">
        <v>1617</v>
      </c>
      <c r="BF281" s="151">
        <f t="shared" si="131"/>
        <v>0</v>
      </c>
      <c r="BG281" s="151">
        <f t="shared" si="142"/>
        <v>0</v>
      </c>
      <c r="BH281">
        <f t="shared" si="143"/>
        <v>50</v>
      </c>
      <c r="BJ281" s="181"/>
      <c r="BK281" s="181"/>
      <c r="BM281" s="227">
        <f t="shared" si="132"/>
        <v>-18029</v>
      </c>
      <c r="BN281" s="228">
        <f t="shared" si="133"/>
        <v>0</v>
      </c>
      <c r="BO281" s="229">
        <f t="shared" si="144"/>
        <v>-18029</v>
      </c>
      <c r="BR281">
        <f t="shared" si="145"/>
        <v>0</v>
      </c>
      <c r="BS281"/>
      <c r="BT281" s="159"/>
    </row>
    <row r="282" spans="1:72" x14ac:dyDescent="0.2">
      <c r="A282" s="117">
        <v>7010</v>
      </c>
      <c r="B282" s="126" t="s">
        <v>795</v>
      </c>
      <c r="C282" s="126" t="s">
        <v>27</v>
      </c>
      <c r="D282" s="129">
        <v>-4904</v>
      </c>
      <c r="E282" s="175">
        <v>0</v>
      </c>
      <c r="F282" s="181">
        <f t="shared" si="134"/>
        <v>-4904</v>
      </c>
      <c r="G282" s="159"/>
      <c r="H282" s="181"/>
      <c r="I282" s="181">
        <f t="shared" si="146"/>
        <v>-4904</v>
      </c>
      <c r="J282" s="181">
        <f t="shared" si="147"/>
        <v>0</v>
      </c>
      <c r="L282" s="163" t="str">
        <f t="shared" si="123"/>
        <v>ok</v>
      </c>
      <c r="M282" s="137">
        <f t="shared" si="124"/>
        <v>0</v>
      </c>
      <c r="O282" s="129">
        <v>-4904</v>
      </c>
      <c r="Q282" s="129"/>
      <c r="S282" s="129"/>
      <c r="U282" s="129">
        <f t="shared" si="125"/>
        <v>-4904</v>
      </c>
      <c r="V282" s="175">
        <v>0</v>
      </c>
      <c r="W282" s="131">
        <f t="shared" si="126"/>
        <v>-4904</v>
      </c>
      <c r="X282" s="127">
        <f t="shared" si="127"/>
        <v>0</v>
      </c>
      <c r="Y282" s="186"/>
      <c r="AC282" s="227">
        <f t="shared" si="135"/>
        <v>-4904</v>
      </c>
      <c r="AD282" s="228">
        <f t="shared" si="136"/>
        <v>0</v>
      </c>
      <c r="AE282" s="229">
        <f t="shared" si="137"/>
        <v>-4904</v>
      </c>
      <c r="AG282" s="227">
        <f>SUMIF('Balances 1 WP'!$G$5:$G$295,A282,'Balances 1 WP'!$M$5:$M$295)</f>
        <v>0</v>
      </c>
      <c r="AH282" s="228">
        <f>SUMIF('Balances 1 WP'!$G$5:$G$295,A282,'Balances 1 WP'!$N$5:$N$295)</f>
        <v>0</v>
      </c>
      <c r="AI282" s="229">
        <f t="shared" si="138"/>
        <v>0</v>
      </c>
      <c r="AK282" s="227">
        <f t="shared" si="139"/>
        <v>4904</v>
      </c>
      <c r="AL282" s="228">
        <f t="shared" si="140"/>
        <v>0</v>
      </c>
      <c r="AM282" s="229">
        <f t="shared" si="141"/>
        <v>4904</v>
      </c>
      <c r="AN282" s="244"/>
      <c r="AO282" s="228"/>
      <c r="AP282" s="228"/>
      <c r="AQ282" s="229">
        <f t="shared" si="122"/>
        <v>0</v>
      </c>
      <c r="AR282" s="244"/>
      <c r="AT282" s="117">
        <v>7010</v>
      </c>
      <c r="AU282" s="117" t="s">
        <v>27</v>
      </c>
      <c r="AW282" s="117" t="str">
        <f t="shared" si="128"/>
        <v>ED7010</v>
      </c>
      <c r="AX282" s="154">
        <v>1268</v>
      </c>
      <c r="AY282" s="151">
        <f t="shared" si="129"/>
        <v>4904</v>
      </c>
      <c r="AZ282" s="151">
        <f t="shared" si="120"/>
        <v>4904</v>
      </c>
      <c r="BA282">
        <f t="shared" si="121"/>
        <v>40</v>
      </c>
      <c r="BD282" s="117" t="str">
        <f t="shared" si="130"/>
        <v>ED7010</v>
      </c>
      <c r="BE282" s="154">
        <v>1617</v>
      </c>
      <c r="BF282" s="151">
        <f t="shared" si="131"/>
        <v>0</v>
      </c>
      <c r="BG282" s="151">
        <f t="shared" si="142"/>
        <v>0</v>
      </c>
      <c r="BH282">
        <f t="shared" si="143"/>
        <v>50</v>
      </c>
      <c r="BJ282" s="181"/>
      <c r="BK282" s="181"/>
      <c r="BM282" s="227">
        <f t="shared" si="132"/>
        <v>0</v>
      </c>
      <c r="BN282" s="228">
        <f t="shared" si="133"/>
        <v>0</v>
      </c>
      <c r="BO282" s="229">
        <f t="shared" si="144"/>
        <v>0</v>
      </c>
      <c r="BR282">
        <f t="shared" si="145"/>
        <v>0</v>
      </c>
      <c r="BS282"/>
      <c r="BT282" s="159"/>
    </row>
    <row r="283" spans="1:72" x14ac:dyDescent="0.2">
      <c r="A283" s="117">
        <v>7011</v>
      </c>
      <c r="B283" s="126" t="s">
        <v>796</v>
      </c>
      <c r="C283" s="126" t="s">
        <v>28</v>
      </c>
      <c r="D283" s="129">
        <v>-13519</v>
      </c>
      <c r="E283" s="175">
        <v>0</v>
      </c>
      <c r="F283" s="181">
        <f t="shared" si="134"/>
        <v>-13519</v>
      </c>
      <c r="G283" s="159"/>
      <c r="H283" s="181"/>
      <c r="I283" s="181">
        <f t="shared" si="146"/>
        <v>-13519</v>
      </c>
      <c r="J283" s="181">
        <f t="shared" si="147"/>
        <v>0</v>
      </c>
      <c r="L283" s="163" t="str">
        <f t="shared" si="123"/>
        <v>ok</v>
      </c>
      <c r="M283" s="137">
        <f t="shared" si="124"/>
        <v>0</v>
      </c>
      <c r="O283" s="129">
        <v>-13519</v>
      </c>
      <c r="Q283" s="129"/>
      <c r="S283" s="129"/>
      <c r="U283" s="129">
        <f t="shared" si="125"/>
        <v>-13519</v>
      </c>
      <c r="V283" s="175">
        <v>0</v>
      </c>
      <c r="W283" s="131">
        <f t="shared" si="126"/>
        <v>-13519</v>
      </c>
      <c r="X283" s="127">
        <f t="shared" si="127"/>
        <v>0</v>
      </c>
      <c r="Y283" s="186"/>
      <c r="AC283" s="227">
        <f t="shared" si="135"/>
        <v>-13519</v>
      </c>
      <c r="AD283" s="228">
        <f t="shared" si="136"/>
        <v>0</v>
      </c>
      <c r="AE283" s="229">
        <f t="shared" si="137"/>
        <v>-13519</v>
      </c>
      <c r="AG283" s="227">
        <f>SUMIF('Balances 1 WP'!$G$5:$G$295,A283,'Balances 1 WP'!$M$5:$M$295)</f>
        <v>-189</v>
      </c>
      <c r="AH283" s="228">
        <f>SUMIF('Balances 1 WP'!$G$5:$G$295,A283,'Balances 1 WP'!$N$5:$N$295)</f>
        <v>0</v>
      </c>
      <c r="AI283" s="229">
        <f t="shared" si="138"/>
        <v>-189</v>
      </c>
      <c r="AK283" s="227">
        <f t="shared" si="139"/>
        <v>13330</v>
      </c>
      <c r="AL283" s="228">
        <f t="shared" si="140"/>
        <v>0</v>
      </c>
      <c r="AM283" s="229">
        <f t="shared" si="141"/>
        <v>13330</v>
      </c>
      <c r="AN283" s="244"/>
      <c r="AO283" s="228"/>
      <c r="AP283" s="228"/>
      <c r="AQ283" s="229">
        <f t="shared" si="122"/>
        <v>0</v>
      </c>
      <c r="AR283" s="244"/>
      <c r="AT283" s="117">
        <v>7011</v>
      </c>
      <c r="AU283" s="117" t="s">
        <v>28</v>
      </c>
      <c r="AW283" s="117" t="str">
        <f t="shared" si="128"/>
        <v>ED7011</v>
      </c>
      <c r="AX283" s="154">
        <v>1268</v>
      </c>
      <c r="AY283" s="151">
        <f t="shared" si="129"/>
        <v>13330</v>
      </c>
      <c r="AZ283" s="151">
        <f t="shared" si="120"/>
        <v>13330</v>
      </c>
      <c r="BA283">
        <f t="shared" si="121"/>
        <v>40</v>
      </c>
      <c r="BD283" s="117" t="str">
        <f t="shared" si="130"/>
        <v>ED7011</v>
      </c>
      <c r="BE283" s="154">
        <v>1617</v>
      </c>
      <c r="BF283" s="151">
        <f t="shared" si="131"/>
        <v>0</v>
      </c>
      <c r="BG283" s="151">
        <f t="shared" si="142"/>
        <v>0</v>
      </c>
      <c r="BH283">
        <f t="shared" si="143"/>
        <v>50</v>
      </c>
      <c r="BJ283" s="181"/>
      <c r="BK283" s="181"/>
      <c r="BM283" s="227">
        <f t="shared" si="132"/>
        <v>-189</v>
      </c>
      <c r="BN283" s="228">
        <f t="shared" si="133"/>
        <v>0</v>
      </c>
      <c r="BO283" s="229">
        <f t="shared" si="144"/>
        <v>-189</v>
      </c>
      <c r="BR283">
        <f t="shared" si="145"/>
        <v>0</v>
      </c>
      <c r="BS283"/>
      <c r="BT283" s="159"/>
    </row>
    <row r="284" spans="1:72" x14ac:dyDescent="0.2">
      <c r="A284" s="117">
        <v>7012</v>
      </c>
      <c r="B284" s="126" t="s">
        <v>538</v>
      </c>
      <c r="C284" s="126" t="s">
        <v>29</v>
      </c>
      <c r="D284" s="129">
        <v>0</v>
      </c>
      <c r="E284" s="175">
        <v>0</v>
      </c>
      <c r="F284" s="181">
        <f t="shared" si="134"/>
        <v>0</v>
      </c>
      <c r="G284" s="159"/>
      <c r="H284" s="181"/>
      <c r="I284" s="181">
        <f t="shared" si="146"/>
        <v>0</v>
      </c>
      <c r="J284" s="181">
        <f t="shared" si="147"/>
        <v>0</v>
      </c>
      <c r="L284" s="163" t="str">
        <f t="shared" si="123"/>
        <v>ok</v>
      </c>
      <c r="M284" s="137">
        <f t="shared" si="124"/>
        <v>0</v>
      </c>
      <c r="O284" s="129">
        <v>0</v>
      </c>
      <c r="Q284" s="129"/>
      <c r="S284" s="129"/>
      <c r="U284" s="129">
        <f t="shared" si="125"/>
        <v>0</v>
      </c>
      <c r="V284" s="175">
        <v>0</v>
      </c>
      <c r="W284" s="131">
        <f t="shared" si="126"/>
        <v>0</v>
      </c>
      <c r="X284" s="127">
        <f t="shared" si="127"/>
        <v>0</v>
      </c>
      <c r="Y284" s="186" t="s">
        <v>1320</v>
      </c>
      <c r="AC284" s="227">
        <f t="shared" si="135"/>
        <v>0</v>
      </c>
      <c r="AD284" s="228">
        <f t="shared" si="136"/>
        <v>0</v>
      </c>
      <c r="AE284" s="229">
        <f t="shared" si="137"/>
        <v>0</v>
      </c>
      <c r="AG284" s="227">
        <f>SUMIF('Balances 1 WP'!$G$5:$G$295,A284,'Balances 1 WP'!$M$5:$M$295)</f>
        <v>0</v>
      </c>
      <c r="AH284" s="228">
        <f>SUMIF('Balances 1 WP'!$G$5:$G$295,A284,'Balances 1 WP'!$N$5:$N$295)</f>
        <v>0</v>
      </c>
      <c r="AI284" s="229">
        <f t="shared" si="138"/>
        <v>0</v>
      </c>
      <c r="AK284" s="227">
        <f t="shared" si="139"/>
        <v>0</v>
      </c>
      <c r="AL284" s="228">
        <f t="shared" si="140"/>
        <v>0</v>
      </c>
      <c r="AM284" s="229">
        <f t="shared" si="141"/>
        <v>0</v>
      </c>
      <c r="AN284" s="244"/>
      <c r="AO284" s="228"/>
      <c r="AP284" s="228"/>
      <c r="AQ284" s="229">
        <f t="shared" si="122"/>
        <v>0</v>
      </c>
      <c r="AR284" s="244"/>
      <c r="AT284" s="117">
        <v>7012</v>
      </c>
      <c r="AU284" s="117" t="s">
        <v>29</v>
      </c>
      <c r="AW284" s="117" t="str">
        <f t="shared" si="128"/>
        <v>ED7012</v>
      </c>
      <c r="AX284" s="154">
        <v>1268</v>
      </c>
      <c r="AY284" s="151">
        <f t="shared" si="129"/>
        <v>0</v>
      </c>
      <c r="AZ284" s="151">
        <f t="shared" si="120"/>
        <v>0</v>
      </c>
      <c r="BA284">
        <f t="shared" si="121"/>
        <v>50</v>
      </c>
      <c r="BD284" s="117" t="str">
        <f t="shared" si="130"/>
        <v>ED7012</v>
      </c>
      <c r="BE284" s="154">
        <v>1617</v>
      </c>
      <c r="BF284" s="151">
        <f t="shared" si="131"/>
        <v>0</v>
      </c>
      <c r="BG284" s="151">
        <f t="shared" si="142"/>
        <v>0</v>
      </c>
      <c r="BH284">
        <f t="shared" si="143"/>
        <v>50</v>
      </c>
      <c r="BJ284" s="181"/>
      <c r="BK284" s="181"/>
      <c r="BM284" s="227">
        <f t="shared" si="132"/>
        <v>0</v>
      </c>
      <c r="BN284" s="228">
        <f t="shared" si="133"/>
        <v>0</v>
      </c>
      <c r="BO284" s="229">
        <f t="shared" si="144"/>
        <v>0</v>
      </c>
      <c r="BR284">
        <f t="shared" si="145"/>
        <v>0</v>
      </c>
      <c r="BS284"/>
      <c r="BT284" s="159"/>
    </row>
    <row r="285" spans="1:72" x14ac:dyDescent="0.2">
      <c r="A285" s="117">
        <v>7015</v>
      </c>
      <c r="B285" s="126" t="s">
        <v>681</v>
      </c>
      <c r="C285" s="126" t="s">
        <v>682</v>
      </c>
      <c r="D285" s="129">
        <v>0</v>
      </c>
      <c r="E285" s="175">
        <v>0</v>
      </c>
      <c r="F285" s="181">
        <f t="shared" si="134"/>
        <v>0</v>
      </c>
      <c r="G285" s="159"/>
      <c r="H285" s="181"/>
      <c r="I285" s="181">
        <f t="shared" si="146"/>
        <v>0</v>
      </c>
      <c r="J285" s="181">
        <f t="shared" si="147"/>
        <v>0</v>
      </c>
      <c r="L285" s="163" t="str">
        <f t="shared" si="123"/>
        <v>ok</v>
      </c>
      <c r="M285" s="137">
        <f t="shared" si="124"/>
        <v>0</v>
      </c>
      <c r="O285" s="129">
        <v>0</v>
      </c>
      <c r="Q285" s="129"/>
      <c r="S285" s="129"/>
      <c r="U285" s="129">
        <f t="shared" si="125"/>
        <v>0</v>
      </c>
      <c r="V285" s="175">
        <v>0</v>
      </c>
      <c r="W285" s="131">
        <f t="shared" si="126"/>
        <v>0</v>
      </c>
      <c r="X285" s="127">
        <f t="shared" si="127"/>
        <v>0</v>
      </c>
      <c r="Y285" s="186"/>
      <c r="AC285" s="227">
        <f t="shared" si="135"/>
        <v>0</v>
      </c>
      <c r="AD285" s="228">
        <f t="shared" si="136"/>
        <v>0</v>
      </c>
      <c r="AE285" s="229">
        <f t="shared" si="137"/>
        <v>0</v>
      </c>
      <c r="AG285" s="227">
        <f>SUMIF('Balances 1 WP'!$G$5:$G$295,A285,'Balances 1 WP'!$M$5:$M$295)</f>
        <v>0</v>
      </c>
      <c r="AH285" s="228">
        <f>SUMIF('Balances 1 WP'!$G$5:$G$295,A285,'Balances 1 WP'!$N$5:$N$295)</f>
        <v>0</v>
      </c>
      <c r="AI285" s="229">
        <f t="shared" si="138"/>
        <v>0</v>
      </c>
      <c r="AK285" s="227">
        <f t="shared" si="139"/>
        <v>0</v>
      </c>
      <c r="AL285" s="228">
        <f t="shared" si="140"/>
        <v>0</v>
      </c>
      <c r="AM285" s="229">
        <f t="shared" si="141"/>
        <v>0</v>
      </c>
      <c r="AN285" s="244"/>
      <c r="AO285" s="228"/>
      <c r="AP285" s="228"/>
      <c r="AQ285" s="229">
        <f t="shared" si="122"/>
        <v>0</v>
      </c>
      <c r="AR285" s="244"/>
      <c r="AT285" s="154"/>
      <c r="AW285" s="117" t="str">
        <f t="shared" si="128"/>
        <v>ED7015</v>
      </c>
      <c r="AX285" s="154">
        <v>1268</v>
      </c>
      <c r="AY285" s="151">
        <f t="shared" si="129"/>
        <v>0</v>
      </c>
      <c r="AZ285" s="151">
        <f t="shared" si="120"/>
        <v>0</v>
      </c>
      <c r="BA285">
        <f t="shared" si="121"/>
        <v>50</v>
      </c>
      <c r="BD285" s="117" t="str">
        <f t="shared" si="130"/>
        <v>ED7015</v>
      </c>
      <c r="BE285" s="154">
        <v>1617</v>
      </c>
      <c r="BF285" s="151">
        <f t="shared" si="131"/>
        <v>0</v>
      </c>
      <c r="BG285" s="151">
        <f t="shared" si="142"/>
        <v>0</v>
      </c>
      <c r="BH285">
        <f t="shared" si="143"/>
        <v>50</v>
      </c>
      <c r="BJ285" s="181"/>
      <c r="BK285" s="181"/>
      <c r="BM285" s="227">
        <f t="shared" si="132"/>
        <v>0</v>
      </c>
      <c r="BN285" s="228">
        <f t="shared" si="133"/>
        <v>0</v>
      </c>
      <c r="BO285" s="229">
        <f t="shared" si="144"/>
        <v>0</v>
      </c>
      <c r="BR285">
        <f t="shared" si="145"/>
        <v>0</v>
      </c>
      <c r="BS285"/>
      <c r="BT285" s="159"/>
    </row>
    <row r="286" spans="1:72" ht="15" customHeight="1" x14ac:dyDescent="0.2">
      <c r="A286" s="117">
        <v>7016</v>
      </c>
      <c r="B286" s="126" t="s">
        <v>797</v>
      </c>
      <c r="C286" s="126" t="s">
        <v>30</v>
      </c>
      <c r="D286" s="129">
        <v>0</v>
      </c>
      <c r="E286" s="175">
        <v>0</v>
      </c>
      <c r="F286" s="181">
        <f t="shared" si="134"/>
        <v>0</v>
      </c>
      <c r="G286" s="159"/>
      <c r="H286" s="181"/>
      <c r="I286" s="181">
        <f t="shared" si="146"/>
        <v>0</v>
      </c>
      <c r="J286" s="181">
        <f t="shared" si="147"/>
        <v>0</v>
      </c>
      <c r="L286" s="163" t="str">
        <f t="shared" si="123"/>
        <v>ok</v>
      </c>
      <c r="M286" s="137">
        <f t="shared" si="124"/>
        <v>0</v>
      </c>
      <c r="O286" s="129">
        <v>0</v>
      </c>
      <c r="Q286" s="129"/>
      <c r="S286" s="129"/>
      <c r="U286" s="129">
        <f t="shared" si="125"/>
        <v>0</v>
      </c>
      <c r="V286" s="175">
        <v>0</v>
      </c>
      <c r="W286" s="131">
        <f t="shared" si="126"/>
        <v>0</v>
      </c>
      <c r="X286" s="127">
        <f t="shared" si="127"/>
        <v>0</v>
      </c>
      <c r="Y286" s="186" t="s">
        <v>1236</v>
      </c>
      <c r="AC286" s="227">
        <f t="shared" si="135"/>
        <v>0</v>
      </c>
      <c r="AD286" s="228">
        <f t="shared" si="136"/>
        <v>0</v>
      </c>
      <c r="AE286" s="229">
        <f t="shared" si="137"/>
        <v>0</v>
      </c>
      <c r="AG286" s="227">
        <f>SUMIF('Balances 1 WP'!$G$5:$G$295,A286,'Balances 1 WP'!$M$5:$M$295)</f>
        <v>0</v>
      </c>
      <c r="AH286" s="228">
        <f>SUMIF('Balances 1 WP'!$G$5:$G$295,A286,'Balances 1 WP'!$N$5:$N$295)</f>
        <v>0</v>
      </c>
      <c r="AI286" s="229">
        <f t="shared" si="138"/>
        <v>0</v>
      </c>
      <c r="AK286" s="227">
        <f t="shared" si="139"/>
        <v>0</v>
      </c>
      <c r="AL286" s="228">
        <f t="shared" si="140"/>
        <v>0</v>
      </c>
      <c r="AM286" s="229">
        <f t="shared" si="141"/>
        <v>0</v>
      </c>
      <c r="AN286" s="244"/>
      <c r="AO286" s="228"/>
      <c r="AP286" s="228"/>
      <c r="AQ286" s="229">
        <f t="shared" si="122"/>
        <v>0</v>
      </c>
      <c r="AR286" s="244"/>
      <c r="AT286" s="117">
        <v>7016</v>
      </c>
      <c r="AU286" s="117" t="s">
        <v>30</v>
      </c>
      <c r="AW286" s="117" t="str">
        <f t="shared" si="128"/>
        <v>ED7016</v>
      </c>
      <c r="AX286" s="154">
        <v>1268</v>
      </c>
      <c r="AY286" s="151">
        <f t="shared" si="129"/>
        <v>0</v>
      </c>
      <c r="AZ286" s="151">
        <f t="shared" si="120"/>
        <v>0</v>
      </c>
      <c r="BA286">
        <f t="shared" si="121"/>
        <v>50</v>
      </c>
      <c r="BD286" s="117" t="str">
        <f t="shared" si="130"/>
        <v>ED7016</v>
      </c>
      <c r="BE286" s="154">
        <v>1617</v>
      </c>
      <c r="BF286" s="151">
        <f t="shared" si="131"/>
        <v>0</v>
      </c>
      <c r="BG286" s="151">
        <f t="shared" si="142"/>
        <v>0</v>
      </c>
      <c r="BH286">
        <f t="shared" si="143"/>
        <v>50</v>
      </c>
      <c r="BJ286" s="181"/>
      <c r="BK286" s="181"/>
      <c r="BM286" s="227">
        <f t="shared" si="132"/>
        <v>0</v>
      </c>
      <c r="BN286" s="228">
        <f t="shared" si="133"/>
        <v>0</v>
      </c>
      <c r="BO286" s="229">
        <f t="shared" si="144"/>
        <v>0</v>
      </c>
      <c r="BR286">
        <f t="shared" si="145"/>
        <v>0</v>
      </c>
      <c r="BS286"/>
      <c r="BT286" s="159"/>
    </row>
    <row r="287" spans="1:72" x14ac:dyDescent="0.2">
      <c r="A287" s="117">
        <v>7017</v>
      </c>
      <c r="B287" s="126" t="s">
        <v>798</v>
      </c>
      <c r="C287" s="126" t="s">
        <v>683</v>
      </c>
      <c r="D287" s="129">
        <v>-9601</v>
      </c>
      <c r="E287" s="175">
        <v>0</v>
      </c>
      <c r="F287" s="181">
        <f t="shared" si="134"/>
        <v>-9601</v>
      </c>
      <c r="G287" s="159"/>
      <c r="H287" s="181"/>
      <c r="I287" s="181">
        <f t="shared" si="146"/>
        <v>-9601</v>
      </c>
      <c r="J287" s="181">
        <f t="shared" si="147"/>
        <v>0</v>
      </c>
      <c r="L287" s="163" t="str">
        <f t="shared" si="123"/>
        <v>ok</v>
      </c>
      <c r="M287" s="137">
        <f t="shared" si="124"/>
        <v>0</v>
      </c>
      <c r="O287" s="129">
        <v>-9601</v>
      </c>
      <c r="Q287" s="129"/>
      <c r="S287" s="129"/>
      <c r="U287" s="129">
        <f t="shared" si="125"/>
        <v>-9601</v>
      </c>
      <c r="V287" s="175">
        <v>0</v>
      </c>
      <c r="W287" s="131">
        <f t="shared" si="126"/>
        <v>-9601</v>
      </c>
      <c r="X287" s="127">
        <f t="shared" si="127"/>
        <v>0</v>
      </c>
      <c r="Y287" s="186"/>
      <c r="AC287" s="227">
        <f t="shared" si="135"/>
        <v>-9601</v>
      </c>
      <c r="AD287" s="228">
        <f t="shared" si="136"/>
        <v>0</v>
      </c>
      <c r="AE287" s="229">
        <f t="shared" si="137"/>
        <v>-9601</v>
      </c>
      <c r="AG287" s="227">
        <f>SUMIF('Balances 1 WP'!$G$5:$G$295,A287,'Balances 1 WP'!$M$5:$M$295)</f>
        <v>-13601</v>
      </c>
      <c r="AH287" s="228">
        <f>SUMIF('Balances 1 WP'!$G$5:$G$295,A287,'Balances 1 WP'!$N$5:$N$295)</f>
        <v>0</v>
      </c>
      <c r="AI287" s="229">
        <f t="shared" si="138"/>
        <v>-13601</v>
      </c>
      <c r="AK287" s="227">
        <f t="shared" si="139"/>
        <v>-4000</v>
      </c>
      <c r="AL287" s="228">
        <f t="shared" si="140"/>
        <v>0</v>
      </c>
      <c r="AM287" s="229">
        <f t="shared" si="141"/>
        <v>-4000</v>
      </c>
      <c r="AN287" s="244"/>
      <c r="AO287" s="228"/>
      <c r="AP287" s="228"/>
      <c r="AQ287" s="229">
        <f t="shared" si="122"/>
        <v>0</v>
      </c>
      <c r="AR287" s="244"/>
      <c r="AT287" s="117">
        <v>7017</v>
      </c>
      <c r="AU287" s="117" t="s">
        <v>562</v>
      </c>
      <c r="AW287" s="117" t="str">
        <f t="shared" si="128"/>
        <v>ED7017</v>
      </c>
      <c r="AX287" s="154">
        <v>1268</v>
      </c>
      <c r="AY287" s="151">
        <f t="shared" si="129"/>
        <v>-4000</v>
      </c>
      <c r="AZ287" s="151">
        <f t="shared" si="120"/>
        <v>4000</v>
      </c>
      <c r="BA287">
        <f t="shared" si="121"/>
        <v>50</v>
      </c>
      <c r="BD287" s="117" t="str">
        <f t="shared" si="130"/>
        <v>ED7017</v>
      </c>
      <c r="BE287" s="154">
        <v>1617</v>
      </c>
      <c r="BF287" s="151">
        <f t="shared" si="131"/>
        <v>0</v>
      </c>
      <c r="BG287" s="151">
        <f t="shared" si="142"/>
        <v>0</v>
      </c>
      <c r="BH287">
        <f t="shared" si="143"/>
        <v>50</v>
      </c>
      <c r="BJ287" s="181"/>
      <c r="BK287" s="181"/>
      <c r="BM287" s="227">
        <f t="shared" si="132"/>
        <v>-13601</v>
      </c>
      <c r="BN287" s="228">
        <f t="shared" si="133"/>
        <v>0</v>
      </c>
      <c r="BO287" s="229">
        <f t="shared" si="144"/>
        <v>-13601</v>
      </c>
      <c r="BR287">
        <f t="shared" si="145"/>
        <v>0</v>
      </c>
      <c r="BS287"/>
      <c r="BT287" s="159"/>
    </row>
    <row r="288" spans="1:72" ht="15" customHeight="1" x14ac:dyDescent="0.2">
      <c r="A288" s="117">
        <v>7018</v>
      </c>
      <c r="B288" s="126" t="s">
        <v>799</v>
      </c>
      <c r="C288" s="126" t="s">
        <v>31</v>
      </c>
      <c r="D288" s="129">
        <v>0</v>
      </c>
      <c r="E288" s="175">
        <v>0</v>
      </c>
      <c r="F288" s="181">
        <f t="shared" si="134"/>
        <v>0</v>
      </c>
      <c r="G288" s="159"/>
      <c r="H288" s="181"/>
      <c r="I288" s="181">
        <f t="shared" si="146"/>
        <v>0</v>
      </c>
      <c r="J288" s="181">
        <f t="shared" si="147"/>
        <v>0</v>
      </c>
      <c r="L288" s="163" t="str">
        <f t="shared" si="123"/>
        <v>ok</v>
      </c>
      <c r="M288" s="137">
        <f t="shared" si="124"/>
        <v>0</v>
      </c>
      <c r="O288" s="129">
        <v>0</v>
      </c>
      <c r="Q288" s="129"/>
      <c r="S288" s="129"/>
      <c r="U288" s="129">
        <f t="shared" si="125"/>
        <v>0</v>
      </c>
      <c r="V288" s="175">
        <v>0</v>
      </c>
      <c r="W288" s="131">
        <f t="shared" si="126"/>
        <v>0</v>
      </c>
      <c r="X288" s="127">
        <f t="shared" si="127"/>
        <v>0</v>
      </c>
      <c r="Y288" s="186" t="s">
        <v>1236</v>
      </c>
      <c r="AC288" s="227">
        <f t="shared" si="135"/>
        <v>0</v>
      </c>
      <c r="AD288" s="228">
        <f t="shared" si="136"/>
        <v>0</v>
      </c>
      <c r="AE288" s="229">
        <f t="shared" si="137"/>
        <v>0</v>
      </c>
      <c r="AG288" s="227">
        <f>SUMIF('Balances 1 WP'!$G$5:$G$295,A288,'Balances 1 WP'!$M$5:$M$295)</f>
        <v>0</v>
      </c>
      <c r="AH288" s="228">
        <f>SUMIF('Balances 1 WP'!$G$5:$G$295,A288,'Balances 1 WP'!$N$5:$N$295)</f>
        <v>0</v>
      </c>
      <c r="AI288" s="229">
        <f t="shared" si="138"/>
        <v>0</v>
      </c>
      <c r="AK288" s="227">
        <f t="shared" si="139"/>
        <v>0</v>
      </c>
      <c r="AL288" s="228">
        <f t="shared" si="140"/>
        <v>0</v>
      </c>
      <c r="AM288" s="229">
        <f t="shared" si="141"/>
        <v>0</v>
      </c>
      <c r="AN288" s="244"/>
      <c r="AO288" s="228"/>
      <c r="AP288" s="228"/>
      <c r="AQ288" s="229">
        <f t="shared" si="122"/>
        <v>0</v>
      </c>
      <c r="AR288" s="244"/>
      <c r="AT288" s="117">
        <v>7018</v>
      </c>
      <c r="AU288" s="117" t="s">
        <v>31</v>
      </c>
      <c r="AW288" s="117" t="str">
        <f t="shared" si="128"/>
        <v>ED7018</v>
      </c>
      <c r="AX288" s="154">
        <v>1268</v>
      </c>
      <c r="AY288" s="151">
        <f t="shared" si="129"/>
        <v>0</v>
      </c>
      <c r="AZ288" s="151">
        <f t="shared" si="120"/>
        <v>0</v>
      </c>
      <c r="BA288">
        <f t="shared" si="121"/>
        <v>50</v>
      </c>
      <c r="BD288" s="117" t="str">
        <f t="shared" si="130"/>
        <v>ED7018</v>
      </c>
      <c r="BE288" s="154">
        <v>1617</v>
      </c>
      <c r="BF288" s="151">
        <f t="shared" si="131"/>
        <v>0</v>
      </c>
      <c r="BG288" s="151">
        <f t="shared" si="142"/>
        <v>0</v>
      </c>
      <c r="BH288">
        <f t="shared" si="143"/>
        <v>50</v>
      </c>
      <c r="BJ288" s="181"/>
      <c r="BK288" s="181"/>
      <c r="BM288" s="227">
        <f t="shared" si="132"/>
        <v>0</v>
      </c>
      <c r="BN288" s="228">
        <f t="shared" si="133"/>
        <v>0</v>
      </c>
      <c r="BO288" s="229">
        <f t="shared" si="144"/>
        <v>0</v>
      </c>
      <c r="BR288">
        <f t="shared" si="145"/>
        <v>0</v>
      </c>
      <c r="BS288"/>
      <c r="BT288" s="159"/>
    </row>
    <row r="289" spans="1:72" x14ac:dyDescent="0.2">
      <c r="A289" s="117">
        <v>7020</v>
      </c>
      <c r="B289" s="126" t="s">
        <v>845</v>
      </c>
      <c r="C289" s="126" t="s">
        <v>684</v>
      </c>
      <c r="D289" s="129">
        <v>0</v>
      </c>
      <c r="E289" s="175">
        <v>0</v>
      </c>
      <c r="F289" s="181">
        <f t="shared" si="134"/>
        <v>0</v>
      </c>
      <c r="G289" s="159"/>
      <c r="H289" s="181"/>
      <c r="I289" s="181">
        <f t="shared" si="146"/>
        <v>0</v>
      </c>
      <c r="J289" s="181">
        <f t="shared" si="147"/>
        <v>0</v>
      </c>
      <c r="L289" s="163" t="str">
        <f t="shared" si="123"/>
        <v>ok</v>
      </c>
      <c r="M289" s="137">
        <f t="shared" si="124"/>
        <v>0</v>
      </c>
      <c r="O289" s="129">
        <v>0</v>
      </c>
      <c r="Q289" s="129"/>
      <c r="S289" s="129"/>
      <c r="U289" s="129">
        <f t="shared" si="125"/>
        <v>0</v>
      </c>
      <c r="V289" s="175">
        <v>0</v>
      </c>
      <c r="W289" s="131">
        <f t="shared" si="126"/>
        <v>0</v>
      </c>
      <c r="X289" s="127">
        <f t="shared" si="127"/>
        <v>0</v>
      </c>
      <c r="Y289" s="186" t="s">
        <v>1320</v>
      </c>
      <c r="AC289" s="227">
        <f t="shared" si="135"/>
        <v>0</v>
      </c>
      <c r="AD289" s="228">
        <f t="shared" si="136"/>
        <v>0</v>
      </c>
      <c r="AE289" s="229">
        <f t="shared" si="137"/>
        <v>0</v>
      </c>
      <c r="AG289" s="227">
        <f>SUMIF('Balances 1 WP'!$G$5:$G$295,A289,'Balances 1 WP'!$M$5:$M$295)</f>
        <v>0</v>
      </c>
      <c r="AH289" s="228">
        <f>SUMIF('Balances 1 WP'!$G$5:$G$295,A289,'Balances 1 WP'!$N$5:$N$295)</f>
        <v>0</v>
      </c>
      <c r="AI289" s="229">
        <f t="shared" si="138"/>
        <v>0</v>
      </c>
      <c r="AK289" s="227">
        <f t="shared" si="139"/>
        <v>0</v>
      </c>
      <c r="AL289" s="228">
        <f t="shared" si="140"/>
        <v>0</v>
      </c>
      <c r="AM289" s="229">
        <f t="shared" si="141"/>
        <v>0</v>
      </c>
      <c r="AN289" s="244"/>
      <c r="AO289" s="228"/>
      <c r="AP289" s="228"/>
      <c r="AQ289" s="229">
        <f t="shared" si="122"/>
        <v>0</v>
      </c>
      <c r="AR289" s="244"/>
      <c r="AT289" s="117">
        <v>7020</v>
      </c>
      <c r="AU289" s="117" t="s">
        <v>684</v>
      </c>
      <c r="AW289" s="117" t="str">
        <f t="shared" si="128"/>
        <v>ED7020</v>
      </c>
      <c r="AX289" s="154">
        <v>1268</v>
      </c>
      <c r="AY289" s="151">
        <f t="shared" si="129"/>
        <v>0</v>
      </c>
      <c r="AZ289" s="151">
        <f t="shared" si="120"/>
        <v>0</v>
      </c>
      <c r="BA289">
        <f t="shared" si="121"/>
        <v>50</v>
      </c>
      <c r="BD289" s="117" t="str">
        <f t="shared" si="130"/>
        <v>ED7020</v>
      </c>
      <c r="BE289" s="154">
        <v>1617</v>
      </c>
      <c r="BF289" s="151">
        <f t="shared" si="131"/>
        <v>0</v>
      </c>
      <c r="BG289" s="151">
        <f t="shared" si="142"/>
        <v>0</v>
      </c>
      <c r="BH289">
        <f t="shared" si="143"/>
        <v>50</v>
      </c>
      <c r="BJ289" s="181"/>
      <c r="BK289" s="181"/>
      <c r="BM289" s="227">
        <f t="shared" si="132"/>
        <v>0</v>
      </c>
      <c r="BN289" s="228">
        <f t="shared" si="133"/>
        <v>0</v>
      </c>
      <c r="BO289" s="229">
        <f t="shared" si="144"/>
        <v>0</v>
      </c>
      <c r="BR289">
        <f t="shared" si="145"/>
        <v>0</v>
      </c>
      <c r="BS289"/>
      <c r="BT289" s="159"/>
    </row>
    <row r="290" spans="1:72" x14ac:dyDescent="0.2">
      <c r="A290" s="117">
        <v>7027</v>
      </c>
      <c r="B290" s="126" t="s">
        <v>800</v>
      </c>
      <c r="C290" s="126" t="s">
        <v>38</v>
      </c>
      <c r="D290" s="129">
        <v>0</v>
      </c>
      <c r="E290" s="175">
        <v>0</v>
      </c>
      <c r="F290" s="181">
        <f t="shared" si="134"/>
        <v>0</v>
      </c>
      <c r="G290" s="159"/>
      <c r="H290" s="181"/>
      <c r="I290" s="181">
        <f t="shared" si="146"/>
        <v>0</v>
      </c>
      <c r="J290" s="181">
        <f t="shared" si="147"/>
        <v>0</v>
      </c>
      <c r="L290" s="163" t="str">
        <f t="shared" si="123"/>
        <v>ok</v>
      </c>
      <c r="M290" s="137">
        <f t="shared" si="124"/>
        <v>0</v>
      </c>
      <c r="O290" s="129">
        <v>0</v>
      </c>
      <c r="Q290" s="129"/>
      <c r="S290" s="129"/>
      <c r="U290" s="129">
        <f t="shared" si="125"/>
        <v>0</v>
      </c>
      <c r="V290" s="175">
        <v>0</v>
      </c>
      <c r="W290" s="131">
        <f t="shared" si="126"/>
        <v>0</v>
      </c>
      <c r="X290" s="127">
        <f t="shared" si="127"/>
        <v>0</v>
      </c>
      <c r="Y290" s="186" t="s">
        <v>1236</v>
      </c>
      <c r="AC290" s="227">
        <f t="shared" si="135"/>
        <v>0</v>
      </c>
      <c r="AD290" s="228">
        <f t="shared" si="136"/>
        <v>0</v>
      </c>
      <c r="AE290" s="229">
        <f t="shared" si="137"/>
        <v>0</v>
      </c>
      <c r="AG290" s="227">
        <f>SUMIF('Balances 1 WP'!$G$5:$G$295,A290,'Balances 1 WP'!$M$5:$M$295)</f>
        <v>0</v>
      </c>
      <c r="AH290" s="228">
        <f>SUMIF('Balances 1 WP'!$G$5:$G$295,A290,'Balances 1 WP'!$N$5:$N$295)</f>
        <v>0</v>
      </c>
      <c r="AI290" s="229">
        <f t="shared" si="138"/>
        <v>0</v>
      </c>
      <c r="AK290" s="227">
        <f t="shared" si="139"/>
        <v>0</v>
      </c>
      <c r="AL290" s="228">
        <f t="shared" si="140"/>
        <v>0</v>
      </c>
      <c r="AM290" s="229">
        <f t="shared" si="141"/>
        <v>0</v>
      </c>
      <c r="AN290" s="244"/>
      <c r="AO290" s="228"/>
      <c r="AP290" s="228"/>
      <c r="AQ290" s="229">
        <f t="shared" si="122"/>
        <v>0</v>
      </c>
      <c r="AR290" s="244"/>
      <c r="AT290" s="117">
        <v>7027</v>
      </c>
      <c r="AU290" s="117" t="s">
        <v>38</v>
      </c>
      <c r="AW290" s="117" t="str">
        <f t="shared" si="128"/>
        <v>ED7027</v>
      </c>
      <c r="AX290" s="154">
        <v>1268</v>
      </c>
      <c r="AY290" s="151">
        <f t="shared" si="129"/>
        <v>0</v>
      </c>
      <c r="AZ290" s="151">
        <f t="shared" si="120"/>
        <v>0</v>
      </c>
      <c r="BA290">
        <f t="shared" si="121"/>
        <v>50</v>
      </c>
      <c r="BD290" s="117" t="str">
        <f t="shared" si="130"/>
        <v>ED7027</v>
      </c>
      <c r="BE290" s="154">
        <v>1617</v>
      </c>
      <c r="BF290" s="151">
        <f t="shared" si="131"/>
        <v>0</v>
      </c>
      <c r="BG290" s="151">
        <f t="shared" si="142"/>
        <v>0</v>
      </c>
      <c r="BH290">
        <f t="shared" si="143"/>
        <v>50</v>
      </c>
      <c r="BJ290" s="181"/>
      <c r="BK290" s="181"/>
      <c r="BM290" s="227">
        <f t="shared" si="132"/>
        <v>0</v>
      </c>
      <c r="BN290" s="228">
        <f t="shared" si="133"/>
        <v>0</v>
      </c>
      <c r="BO290" s="229">
        <f t="shared" si="144"/>
        <v>0</v>
      </c>
      <c r="BR290">
        <f t="shared" si="145"/>
        <v>0</v>
      </c>
      <c r="BS290"/>
      <c r="BT290" s="159"/>
    </row>
    <row r="291" spans="1:72" x14ac:dyDescent="0.2">
      <c r="A291" s="117">
        <v>7029</v>
      </c>
      <c r="B291" s="126" t="s">
        <v>801</v>
      </c>
      <c r="C291" s="126" t="s">
        <v>39</v>
      </c>
      <c r="D291" s="129">
        <v>0</v>
      </c>
      <c r="E291" s="175">
        <v>0</v>
      </c>
      <c r="F291" s="181">
        <f t="shared" si="134"/>
        <v>0</v>
      </c>
      <c r="G291" s="159"/>
      <c r="H291" s="181"/>
      <c r="I291" s="181">
        <f t="shared" si="146"/>
        <v>0</v>
      </c>
      <c r="J291" s="181">
        <f t="shared" si="147"/>
        <v>0</v>
      </c>
      <c r="L291" s="163" t="str">
        <f>IF(F291&gt;0,"Deficit","ok")</f>
        <v>ok</v>
      </c>
      <c r="M291" s="137">
        <f>SUMIF(L291,"Deficit",F291)</f>
        <v>0</v>
      </c>
      <c r="O291" s="129">
        <v>0</v>
      </c>
      <c r="Q291" s="129"/>
      <c r="S291" s="129"/>
      <c r="U291" s="129">
        <f t="shared" si="125"/>
        <v>0</v>
      </c>
      <c r="V291" s="175">
        <v>0</v>
      </c>
      <c r="W291" s="131">
        <f t="shared" si="126"/>
        <v>0</v>
      </c>
      <c r="X291" s="127">
        <f t="shared" si="127"/>
        <v>0</v>
      </c>
      <c r="Y291" s="186" t="s">
        <v>1310</v>
      </c>
      <c r="AC291" s="227">
        <f t="shared" si="135"/>
        <v>0</v>
      </c>
      <c r="AD291" s="228">
        <f t="shared" si="136"/>
        <v>0</v>
      </c>
      <c r="AE291" s="229">
        <f t="shared" si="137"/>
        <v>0</v>
      </c>
      <c r="AG291" s="227">
        <f>SUMIF('Balances 1 WP'!$G$5:$G$295,A291,'Balances 1 WP'!$M$5:$M$295)</f>
        <v>0</v>
      </c>
      <c r="AH291" s="228">
        <f>SUMIF('Balances 1 WP'!$G$5:$G$295,A291,'Balances 1 WP'!$N$5:$N$295)</f>
        <v>0</v>
      </c>
      <c r="AI291" s="229">
        <f t="shared" si="138"/>
        <v>0</v>
      </c>
      <c r="AK291" s="227">
        <f t="shared" si="139"/>
        <v>0</v>
      </c>
      <c r="AL291" s="228">
        <f t="shared" si="140"/>
        <v>0</v>
      </c>
      <c r="AM291" s="229">
        <f t="shared" si="141"/>
        <v>0</v>
      </c>
      <c r="AN291" s="244"/>
      <c r="AO291" s="228"/>
      <c r="AP291" s="228"/>
      <c r="AQ291" s="229">
        <f t="shared" si="122"/>
        <v>0</v>
      </c>
      <c r="AR291" s="244"/>
      <c r="AT291" s="117">
        <v>7029</v>
      </c>
      <c r="AU291" s="117" t="s">
        <v>39</v>
      </c>
      <c r="AW291" s="117" t="str">
        <f t="shared" si="128"/>
        <v>ED7029</v>
      </c>
      <c r="AX291" s="154">
        <v>1268</v>
      </c>
      <c r="AY291" s="151">
        <f t="shared" si="129"/>
        <v>0</v>
      </c>
      <c r="AZ291" s="151">
        <f t="shared" si="120"/>
        <v>0</v>
      </c>
      <c r="BA291">
        <f t="shared" si="121"/>
        <v>50</v>
      </c>
      <c r="BD291" s="117" t="str">
        <f t="shared" si="130"/>
        <v>ED7029</v>
      </c>
      <c r="BE291" s="154">
        <v>1617</v>
      </c>
      <c r="BF291" s="151">
        <f t="shared" si="131"/>
        <v>0</v>
      </c>
      <c r="BG291" s="151">
        <f t="shared" si="142"/>
        <v>0</v>
      </c>
      <c r="BH291">
        <f t="shared" si="143"/>
        <v>50</v>
      </c>
      <c r="BJ291" s="181"/>
      <c r="BK291" s="181"/>
      <c r="BM291" s="227">
        <f t="shared" si="132"/>
        <v>0</v>
      </c>
      <c r="BN291" s="228">
        <f t="shared" si="133"/>
        <v>0</v>
      </c>
      <c r="BO291" s="229">
        <f t="shared" si="144"/>
        <v>0</v>
      </c>
      <c r="BR291">
        <f t="shared" si="145"/>
        <v>0</v>
      </c>
      <c r="BS291"/>
      <c r="BT291" s="159"/>
    </row>
    <row r="292" spans="1:72" x14ac:dyDescent="0.2">
      <c r="A292" s="117">
        <v>7030</v>
      </c>
      <c r="B292" s="126" t="s">
        <v>456</v>
      </c>
      <c r="C292" s="126" t="s">
        <v>685</v>
      </c>
      <c r="D292" s="129">
        <v>0</v>
      </c>
      <c r="E292" s="175">
        <v>0</v>
      </c>
      <c r="F292" s="181">
        <f t="shared" si="134"/>
        <v>0</v>
      </c>
      <c r="G292" s="159"/>
      <c r="H292" s="181"/>
      <c r="I292" s="181">
        <f t="shared" si="146"/>
        <v>0</v>
      </c>
      <c r="J292" s="181">
        <f t="shared" si="147"/>
        <v>0</v>
      </c>
      <c r="L292" s="163" t="str">
        <f t="shared" ref="L292:L294" si="148">IF(F292&gt;0,"Deficit","ok")</f>
        <v>ok</v>
      </c>
      <c r="M292" s="137">
        <f t="shared" ref="M292:M294" si="149">SUMIF(L292,"Deficit",F292)</f>
        <v>0</v>
      </c>
      <c r="O292" s="129">
        <v>0</v>
      </c>
      <c r="Q292" s="129"/>
      <c r="S292" s="129"/>
      <c r="U292" s="129">
        <f t="shared" si="125"/>
        <v>0</v>
      </c>
      <c r="V292" s="175">
        <v>0</v>
      </c>
      <c r="W292" s="131">
        <f t="shared" si="126"/>
        <v>0</v>
      </c>
      <c r="X292" s="127">
        <f t="shared" si="127"/>
        <v>0</v>
      </c>
      <c r="Y292" s="186" t="s">
        <v>1345</v>
      </c>
      <c r="AC292" s="227">
        <f t="shared" si="135"/>
        <v>0</v>
      </c>
      <c r="AD292" s="228">
        <f t="shared" si="136"/>
        <v>0</v>
      </c>
      <c r="AE292" s="229">
        <f t="shared" si="137"/>
        <v>0</v>
      </c>
      <c r="AG292" s="227">
        <f>SUMIF('Balances 1 WP'!$G$5:$G$295,A292,'Balances 1 WP'!$M$5:$M$295)</f>
        <v>0</v>
      </c>
      <c r="AH292" s="228">
        <f>SUMIF('Balances 1 WP'!$G$5:$G$295,A292,'Balances 1 WP'!$N$5:$N$295)</f>
        <v>0</v>
      </c>
      <c r="AI292" s="229">
        <f t="shared" si="138"/>
        <v>0</v>
      </c>
      <c r="AK292" s="227">
        <f t="shared" si="139"/>
        <v>0</v>
      </c>
      <c r="AL292" s="228">
        <f t="shared" si="140"/>
        <v>0</v>
      </c>
      <c r="AM292" s="229">
        <f t="shared" si="141"/>
        <v>0</v>
      </c>
      <c r="AN292" s="244"/>
      <c r="AO292" s="228"/>
      <c r="AP292" s="228"/>
      <c r="AQ292" s="229">
        <f t="shared" si="122"/>
        <v>0</v>
      </c>
      <c r="AR292" s="244"/>
      <c r="AT292" s="117">
        <v>7030</v>
      </c>
      <c r="AU292" s="117" t="s">
        <v>685</v>
      </c>
      <c r="AW292" s="117" t="str">
        <f t="shared" si="128"/>
        <v>ED7030</v>
      </c>
      <c r="AX292" s="154">
        <v>1268</v>
      </c>
      <c r="AY292" s="151">
        <f t="shared" si="129"/>
        <v>0</v>
      </c>
      <c r="AZ292" s="151">
        <f t="shared" si="120"/>
        <v>0</v>
      </c>
      <c r="BA292">
        <f t="shared" si="121"/>
        <v>50</v>
      </c>
      <c r="BD292" s="117" t="str">
        <f t="shared" si="130"/>
        <v>ED7030</v>
      </c>
      <c r="BE292" s="154">
        <v>1617</v>
      </c>
      <c r="BF292" s="151">
        <f t="shared" si="131"/>
        <v>0</v>
      </c>
      <c r="BG292" s="151">
        <f t="shared" si="142"/>
        <v>0</v>
      </c>
      <c r="BH292">
        <f t="shared" si="143"/>
        <v>50</v>
      </c>
      <c r="BJ292" s="181"/>
      <c r="BK292" s="181"/>
      <c r="BM292" s="227">
        <f t="shared" si="132"/>
        <v>0</v>
      </c>
      <c r="BN292" s="228">
        <f t="shared" si="133"/>
        <v>0</v>
      </c>
      <c r="BO292" s="229">
        <f t="shared" si="144"/>
        <v>0</v>
      </c>
      <c r="BR292">
        <f t="shared" si="145"/>
        <v>0</v>
      </c>
      <c r="BS292"/>
      <c r="BT292" s="159"/>
    </row>
    <row r="293" spans="1:72" ht="15" customHeight="1" x14ac:dyDescent="0.2">
      <c r="A293" s="117">
        <v>7031</v>
      </c>
      <c r="B293" s="126" t="s">
        <v>508</v>
      </c>
      <c r="C293" s="126" t="s">
        <v>40</v>
      </c>
      <c r="D293" s="129">
        <v>0</v>
      </c>
      <c r="E293" s="175">
        <v>0</v>
      </c>
      <c r="F293" s="181">
        <f t="shared" si="134"/>
        <v>0</v>
      </c>
      <c r="G293" s="159"/>
      <c r="H293" s="181"/>
      <c r="I293" s="181">
        <f t="shared" si="146"/>
        <v>0</v>
      </c>
      <c r="J293" s="181">
        <f t="shared" si="147"/>
        <v>0</v>
      </c>
      <c r="L293" s="163" t="str">
        <f t="shared" si="148"/>
        <v>ok</v>
      </c>
      <c r="M293" s="137">
        <f t="shared" si="149"/>
        <v>0</v>
      </c>
      <c r="O293" s="129">
        <v>0</v>
      </c>
      <c r="Q293" s="129"/>
      <c r="S293" s="129"/>
      <c r="U293" s="129">
        <f t="shared" si="125"/>
        <v>0</v>
      </c>
      <c r="V293" s="175">
        <v>0</v>
      </c>
      <c r="W293" s="131">
        <f t="shared" si="126"/>
        <v>0</v>
      </c>
      <c r="X293" s="127">
        <f t="shared" si="127"/>
        <v>0</v>
      </c>
      <c r="Y293" s="186" t="s">
        <v>1310</v>
      </c>
      <c r="AC293" s="227">
        <f t="shared" si="135"/>
        <v>0</v>
      </c>
      <c r="AD293" s="228">
        <f t="shared" si="136"/>
        <v>0</v>
      </c>
      <c r="AE293" s="229">
        <f t="shared" si="137"/>
        <v>0</v>
      </c>
      <c r="AG293" s="227">
        <f>SUMIF('Balances 1 WP'!$G$5:$G$295,A293,'Balances 1 WP'!$M$5:$M$295)</f>
        <v>0</v>
      </c>
      <c r="AH293" s="228">
        <f>SUMIF('Balances 1 WP'!$G$5:$G$295,A293,'Balances 1 WP'!$N$5:$N$295)</f>
        <v>0</v>
      </c>
      <c r="AI293" s="229">
        <f t="shared" si="138"/>
        <v>0</v>
      </c>
      <c r="AK293" s="227">
        <f t="shared" si="139"/>
        <v>0</v>
      </c>
      <c r="AL293" s="228">
        <f t="shared" si="140"/>
        <v>0</v>
      </c>
      <c r="AM293" s="229">
        <f t="shared" si="141"/>
        <v>0</v>
      </c>
      <c r="AN293" s="244"/>
      <c r="AO293" s="228"/>
      <c r="AP293" s="228"/>
      <c r="AQ293" s="229">
        <f t="shared" si="122"/>
        <v>0</v>
      </c>
      <c r="AR293" s="244"/>
      <c r="AT293" s="117">
        <v>7031</v>
      </c>
      <c r="AU293" s="117" t="s">
        <v>40</v>
      </c>
      <c r="AW293" s="117" t="str">
        <f t="shared" si="128"/>
        <v>ED7031</v>
      </c>
      <c r="AX293" s="154">
        <v>1268</v>
      </c>
      <c r="AY293" s="151">
        <f t="shared" si="129"/>
        <v>0</v>
      </c>
      <c r="AZ293" s="151">
        <f t="shared" si="120"/>
        <v>0</v>
      </c>
      <c r="BA293">
        <f t="shared" si="121"/>
        <v>50</v>
      </c>
      <c r="BD293" s="117" t="str">
        <f t="shared" si="130"/>
        <v>ED7031</v>
      </c>
      <c r="BE293" s="154">
        <v>1617</v>
      </c>
      <c r="BF293" s="151">
        <f t="shared" si="131"/>
        <v>0</v>
      </c>
      <c r="BG293" s="151">
        <f t="shared" si="142"/>
        <v>0</v>
      </c>
      <c r="BH293">
        <f t="shared" si="143"/>
        <v>50</v>
      </c>
      <c r="BJ293" s="181"/>
      <c r="BK293" s="181"/>
      <c r="BM293" s="227">
        <f t="shared" si="132"/>
        <v>0</v>
      </c>
      <c r="BN293" s="228">
        <f t="shared" si="133"/>
        <v>0</v>
      </c>
      <c r="BO293" s="229">
        <f t="shared" si="144"/>
        <v>0</v>
      </c>
      <c r="BR293">
        <f t="shared" si="145"/>
        <v>0</v>
      </c>
      <c r="BS293"/>
      <c r="BT293" s="159"/>
    </row>
    <row r="294" spans="1:72" x14ac:dyDescent="0.2">
      <c r="A294" s="117">
        <v>7032</v>
      </c>
      <c r="B294" s="126" t="s">
        <v>802</v>
      </c>
      <c r="C294" s="126" t="s">
        <v>41</v>
      </c>
      <c r="D294" s="129">
        <v>0</v>
      </c>
      <c r="E294" s="175">
        <v>0</v>
      </c>
      <c r="F294" s="181">
        <f t="shared" si="134"/>
        <v>0</v>
      </c>
      <c r="G294" s="159"/>
      <c r="H294" s="181"/>
      <c r="I294" s="181">
        <f t="shared" si="146"/>
        <v>0</v>
      </c>
      <c r="J294" s="181">
        <f t="shared" si="147"/>
        <v>0</v>
      </c>
      <c r="L294" s="163" t="str">
        <f t="shared" si="148"/>
        <v>ok</v>
      </c>
      <c r="M294" s="137">
        <f t="shared" si="149"/>
        <v>0</v>
      </c>
      <c r="O294" s="129">
        <v>0</v>
      </c>
      <c r="Q294" s="129"/>
      <c r="S294" s="129"/>
      <c r="U294" s="129">
        <f t="shared" si="125"/>
        <v>0</v>
      </c>
      <c r="V294" s="175">
        <v>0</v>
      </c>
      <c r="W294" s="131">
        <f>SUM(U294:V294)</f>
        <v>0</v>
      </c>
      <c r="X294" s="127">
        <f t="shared" si="127"/>
        <v>0</v>
      </c>
      <c r="Y294" s="186" t="s">
        <v>1236</v>
      </c>
      <c r="AC294" s="227">
        <f t="shared" si="135"/>
        <v>0</v>
      </c>
      <c r="AD294" s="228">
        <f t="shared" si="136"/>
        <v>0</v>
      </c>
      <c r="AE294" s="229">
        <f t="shared" si="137"/>
        <v>0</v>
      </c>
      <c r="AG294" s="227">
        <f>SUMIF('Balances 1 WP'!$G$5:$G$295,A294,'Balances 1 WP'!$M$5:$M$295)</f>
        <v>0</v>
      </c>
      <c r="AH294" s="228">
        <f>SUMIF('Balances 1 WP'!$G$5:$G$295,A294,'Balances 1 WP'!$N$5:$N$295)</f>
        <v>0</v>
      </c>
      <c r="AI294" s="229">
        <f t="shared" si="138"/>
        <v>0</v>
      </c>
      <c r="AK294" s="227">
        <f t="shared" si="139"/>
        <v>0</v>
      </c>
      <c r="AL294" s="228">
        <f t="shared" si="140"/>
        <v>0</v>
      </c>
      <c r="AM294" s="229">
        <f t="shared" si="141"/>
        <v>0</v>
      </c>
      <c r="AN294" s="244"/>
      <c r="AO294" s="228"/>
      <c r="AP294" s="228"/>
      <c r="AQ294" s="229">
        <f t="shared" si="122"/>
        <v>0</v>
      </c>
      <c r="AR294" s="244"/>
      <c r="AT294" s="117">
        <v>7032</v>
      </c>
      <c r="AU294" s="117" t="s">
        <v>41</v>
      </c>
      <c r="AW294" s="117" t="str">
        <f t="shared" si="128"/>
        <v>ED7032</v>
      </c>
      <c r="AX294" s="154">
        <v>1268</v>
      </c>
      <c r="AY294" s="151">
        <f t="shared" si="129"/>
        <v>0</v>
      </c>
      <c r="AZ294" s="151">
        <f t="shared" si="120"/>
        <v>0</v>
      </c>
      <c r="BA294">
        <f t="shared" si="121"/>
        <v>50</v>
      </c>
      <c r="BD294" s="117" t="str">
        <f t="shared" si="130"/>
        <v>ED7032</v>
      </c>
      <c r="BE294" s="154">
        <v>1617</v>
      </c>
      <c r="BF294" s="151">
        <f t="shared" si="131"/>
        <v>0</v>
      </c>
      <c r="BG294" s="151">
        <f t="shared" si="142"/>
        <v>0</v>
      </c>
      <c r="BH294">
        <f t="shared" si="143"/>
        <v>50</v>
      </c>
      <c r="BJ294" s="181"/>
      <c r="BK294" s="181"/>
      <c r="BM294" s="227">
        <f t="shared" si="132"/>
        <v>0</v>
      </c>
      <c r="BN294" s="228">
        <f t="shared" si="133"/>
        <v>0</v>
      </c>
      <c r="BO294" s="229">
        <f t="shared" si="144"/>
        <v>0</v>
      </c>
      <c r="BR294">
        <f t="shared" si="145"/>
        <v>0</v>
      </c>
      <c r="BT294" s="159"/>
    </row>
    <row r="295" spans="1:72" x14ac:dyDescent="0.2">
      <c r="B295" s="126"/>
      <c r="C295" s="126"/>
      <c r="D295" s="126"/>
      <c r="E295" s="128"/>
      <c r="F295" s="128"/>
      <c r="H295" s="128"/>
      <c r="I295" s="128"/>
      <c r="J295" s="128"/>
      <c r="L295" s="128"/>
      <c r="M295" s="137"/>
      <c r="O295" s="129"/>
      <c r="Q295" s="129"/>
      <c r="S295" s="129"/>
      <c r="U295" s="129"/>
      <c r="V295" s="175"/>
      <c r="W295" s="131"/>
      <c r="X295" s="128"/>
      <c r="Y295" s="186"/>
      <c r="AC295" s="230"/>
      <c r="AD295" s="231"/>
      <c r="AE295" s="232"/>
      <c r="AG295" s="230"/>
      <c r="AH295" s="231"/>
      <c r="AI295" s="232"/>
      <c r="AK295" s="230"/>
      <c r="AL295" s="231"/>
      <c r="AM295" s="232"/>
      <c r="AO295" s="231"/>
      <c r="AP295" s="231"/>
      <c r="AQ295" s="231"/>
      <c r="AT295" s="117" t="s">
        <v>117</v>
      </c>
      <c r="BJ295" s="181"/>
      <c r="BK295" s="181"/>
      <c r="BM295" s="230"/>
      <c r="BN295" s="231"/>
      <c r="BO295" s="232"/>
      <c r="BR295">
        <f t="shared" si="145"/>
        <v>0</v>
      </c>
    </row>
    <row r="296" spans="1:72" x14ac:dyDescent="0.2">
      <c r="B296" s="132"/>
      <c r="C296" s="132" t="s">
        <v>117</v>
      </c>
      <c r="D296" s="180">
        <f>SUM(D5:D295)</f>
        <v>-1467217</v>
      </c>
      <c r="E296" s="164">
        <f t="shared" ref="E296:J296" si="150">SUM(E5:E295)</f>
        <v>-7685</v>
      </c>
      <c r="F296" s="164">
        <f t="shared" si="150"/>
        <v>-1474902</v>
      </c>
      <c r="G296" s="157"/>
      <c r="H296" s="164">
        <f t="shared" si="150"/>
        <v>0</v>
      </c>
      <c r="I296" s="164">
        <f t="shared" si="150"/>
        <v>-1467217</v>
      </c>
      <c r="J296" s="164">
        <f t="shared" si="150"/>
        <v>-7685</v>
      </c>
      <c r="L296" s="165"/>
      <c r="M296" s="164">
        <f t="shared" ref="M296" si="151">SUM(M5:M295)</f>
        <v>11463</v>
      </c>
      <c r="O296" s="164">
        <f>SUM(O5:O295)</f>
        <v>-1467217</v>
      </c>
      <c r="P296" s="164">
        <f t="shared" ref="P296:X296" si="152">SUM(P5:P295)</f>
        <v>0</v>
      </c>
      <c r="Q296" s="164">
        <f t="shared" si="152"/>
        <v>0</v>
      </c>
      <c r="R296" s="164">
        <f t="shared" si="152"/>
        <v>0</v>
      </c>
      <c r="S296" s="164">
        <f t="shared" si="152"/>
        <v>0</v>
      </c>
      <c r="T296" s="164">
        <f t="shared" si="152"/>
        <v>0</v>
      </c>
      <c r="U296" s="164">
        <f t="shared" si="152"/>
        <v>-1467217</v>
      </c>
      <c r="V296" s="164">
        <f t="shared" si="152"/>
        <v>-7685</v>
      </c>
      <c r="W296" s="164">
        <f t="shared" si="152"/>
        <v>-1474902</v>
      </c>
      <c r="X296" s="133">
        <f t="shared" si="152"/>
        <v>0</v>
      </c>
      <c r="Y296" s="187"/>
      <c r="AC296" s="233">
        <f>SUM(AC5:AC295)</f>
        <v>-1467217</v>
      </c>
      <c r="AD296" s="234">
        <f t="shared" ref="AD296:AE296" si="153">SUM(AD5:AD295)</f>
        <v>-7685</v>
      </c>
      <c r="AE296" s="235">
        <f t="shared" si="153"/>
        <v>-1474902</v>
      </c>
      <c r="AG296" s="233">
        <f>SUM(AG5:AG295)</f>
        <v>-1285392</v>
      </c>
      <c r="AH296" s="234">
        <f t="shared" ref="AH296:AI296" si="154">SUM(AH5:AH295)</f>
        <v>-23441</v>
      </c>
      <c r="AI296" s="235">
        <f t="shared" si="154"/>
        <v>-1308833</v>
      </c>
      <c r="AK296" s="233">
        <f>SUM(AK5:AK295)</f>
        <v>181825</v>
      </c>
      <c r="AL296" s="234">
        <f t="shared" ref="AL296:AM296" si="155">SUM(AL5:AL295)</f>
        <v>-15756</v>
      </c>
      <c r="AM296" s="235">
        <f t="shared" si="155"/>
        <v>166069</v>
      </c>
      <c r="AN296" s="245"/>
      <c r="AO296" s="233">
        <f>SUM(AO5:AO295)</f>
        <v>182714</v>
      </c>
      <c r="AP296" s="234">
        <f t="shared" ref="AP296:AQ296" si="156">SUM(AP5:AP295)</f>
        <v>0</v>
      </c>
      <c r="AQ296" s="235">
        <f t="shared" si="156"/>
        <v>182714</v>
      </c>
      <c r="AR296" s="245"/>
      <c r="AY296" s="157">
        <f>SUM(AY5:AY295)</f>
        <v>181825</v>
      </c>
      <c r="AZ296" s="157">
        <f>SUM(AZ5:AZ295)</f>
        <v>798871</v>
      </c>
      <c r="BF296" s="157">
        <f>SUM(BF5:BF295)</f>
        <v>-15756</v>
      </c>
      <c r="BG296" s="157">
        <f>SUM(BG5:BG295)</f>
        <v>31126</v>
      </c>
      <c r="BJ296" s="164">
        <f t="shared" ref="BJ296:BK296" si="157">SUM(BJ5:BJ295)</f>
        <v>0</v>
      </c>
      <c r="BK296" s="164">
        <f t="shared" si="157"/>
        <v>0</v>
      </c>
      <c r="BM296" s="233">
        <f>SUM(BM5:BM295)</f>
        <v>-1285392</v>
      </c>
      <c r="BN296" s="234">
        <f t="shared" ref="BN296:BO296" si="158">SUM(BN5:BN295)</f>
        <v>-23441</v>
      </c>
      <c r="BO296" s="235">
        <f t="shared" si="158"/>
        <v>-1308833</v>
      </c>
      <c r="BT296" s="159"/>
    </row>
    <row r="298" spans="1:72" x14ac:dyDescent="0.2">
      <c r="B298" s="134"/>
      <c r="C298" s="134" t="s">
        <v>686</v>
      </c>
      <c r="D298" s="183">
        <f>SUM(D5:D248)</f>
        <v>-1285557</v>
      </c>
      <c r="E298" s="184">
        <f>SUM(E5:E248)</f>
        <v>-7685</v>
      </c>
      <c r="F298" s="182">
        <f>SUM(D298:E298)</f>
        <v>-1293242</v>
      </c>
      <c r="G298" s="159"/>
      <c r="H298" s="257"/>
      <c r="I298" s="184">
        <f>SUM(I5:I248)</f>
        <v>-1285557</v>
      </c>
      <c r="J298" s="184">
        <f>SUM(J5:J248)</f>
        <v>-7685</v>
      </c>
      <c r="L298" s="134"/>
      <c r="M298" s="135">
        <f>SUM(M5:M248)</f>
        <v>11463</v>
      </c>
      <c r="O298" s="184">
        <f>SUM(O5:O248)</f>
        <v>-1285557</v>
      </c>
      <c r="P298" s="184">
        <f t="shared" ref="P298:T298" si="159">SUM(P5:P248)</f>
        <v>0</v>
      </c>
      <c r="Q298" s="184">
        <f t="shared" si="159"/>
        <v>0</v>
      </c>
      <c r="R298" s="184">
        <f t="shared" si="159"/>
        <v>0</v>
      </c>
      <c r="S298" s="184">
        <f t="shared" si="159"/>
        <v>0</v>
      </c>
      <c r="T298" s="184">
        <f t="shared" si="159"/>
        <v>0</v>
      </c>
      <c r="U298" s="190">
        <f>SUM(O298:T298)</f>
        <v>-1285557</v>
      </c>
      <c r="V298" s="184">
        <f t="shared" ref="V298" si="160">SUM(V5:V248)</f>
        <v>-7685</v>
      </c>
      <c r="W298" s="136">
        <f>SUM(U298:V298)</f>
        <v>-1293242</v>
      </c>
      <c r="AC298" s="236">
        <f>SUM(AC5:AC248)</f>
        <v>-1285557</v>
      </c>
      <c r="AD298" s="237">
        <f>SUM(AD5:AD248)</f>
        <v>-7685</v>
      </c>
      <c r="AE298" s="238">
        <f>SUM(AC298:AD298)</f>
        <v>-1293242</v>
      </c>
      <c r="AG298" s="236">
        <f>SUM(AG5:AG248)</f>
        <v>-1190005</v>
      </c>
      <c r="AH298" s="237">
        <f>SUM(AH5:AH248)</f>
        <v>-23441</v>
      </c>
      <c r="AI298" s="238">
        <f>SUM(AG298:AH298)</f>
        <v>-1213446</v>
      </c>
      <c r="AK298" s="236">
        <f>SUM(AK5:AK248)</f>
        <v>95552</v>
      </c>
      <c r="AL298" s="237">
        <f>SUM(AL5:AL248)</f>
        <v>-15756</v>
      </c>
      <c r="AM298" s="238">
        <f>SUM(AK298:AL298)</f>
        <v>79796</v>
      </c>
      <c r="AN298" s="244"/>
      <c r="AO298" s="236">
        <f>SUM(AO5:AO248)</f>
        <v>182714</v>
      </c>
      <c r="AP298" s="237">
        <f>SUM(AP5:AP248)</f>
        <v>0</v>
      </c>
      <c r="AQ298" s="238">
        <f>SUM(AO298:AP298)</f>
        <v>182714</v>
      </c>
      <c r="AR298" s="244"/>
      <c r="AZ298" s="151">
        <f>SUMIF($BA$5:$BA$295,BA298,$AZ$5:$AZ$295)</f>
        <v>490348</v>
      </c>
      <c r="BA298" s="117">
        <v>40</v>
      </c>
      <c r="BG298" s="151">
        <f>SUMIF($BH$5:$BH$295,BH298,$BG$5:$BG$295)</f>
        <v>7685</v>
      </c>
      <c r="BH298" s="117">
        <v>40</v>
      </c>
      <c r="BJ298" s="184">
        <f>SUM(BJ5:BJ248)</f>
        <v>0</v>
      </c>
      <c r="BK298" s="184">
        <f>SUM(BK5:BK248)</f>
        <v>0</v>
      </c>
      <c r="BM298" s="236">
        <f>SUM(BM5:BM248)</f>
        <v>-1190005</v>
      </c>
      <c r="BN298" s="237">
        <f>SUM(BN5:BN248)</f>
        <v>-23441</v>
      </c>
      <c r="BO298" s="238">
        <f>SUM(BM298:BN298)</f>
        <v>-1213446</v>
      </c>
    </row>
    <row r="299" spans="1:72" ht="15" customHeight="1" x14ac:dyDescent="0.2">
      <c r="B299" s="126"/>
      <c r="C299" s="126" t="s">
        <v>687</v>
      </c>
      <c r="D299" s="178">
        <f>SUM(D249:D280)</f>
        <v>-69816</v>
      </c>
      <c r="E299" s="181">
        <f>SUM(E249:E280)</f>
        <v>0</v>
      </c>
      <c r="F299" s="181">
        <f t="shared" ref="F299:F300" si="161">SUM(D299:E299)</f>
        <v>-69816</v>
      </c>
      <c r="G299" s="159"/>
      <c r="H299" s="178"/>
      <c r="I299" s="181">
        <f>SUM(I249:I280)</f>
        <v>-69816</v>
      </c>
      <c r="J299" s="181">
        <f>SUM(J249:J280)</f>
        <v>0</v>
      </c>
      <c r="L299" s="126"/>
      <c r="M299" s="127">
        <f>SUM(M249:M280)</f>
        <v>0</v>
      </c>
      <c r="O299" s="181">
        <f>SUM(O249:O280)</f>
        <v>-69816</v>
      </c>
      <c r="P299" s="181">
        <f t="shared" ref="P299:T299" si="162">SUM(P249:P280)</f>
        <v>0</v>
      </c>
      <c r="Q299" s="181">
        <f t="shared" si="162"/>
        <v>0</v>
      </c>
      <c r="R299" s="181">
        <f t="shared" si="162"/>
        <v>0</v>
      </c>
      <c r="S299" s="181">
        <f t="shared" si="162"/>
        <v>0</v>
      </c>
      <c r="T299" s="181">
        <f t="shared" si="162"/>
        <v>0</v>
      </c>
      <c r="U299" s="192">
        <f>SUM(O299:T299)</f>
        <v>-69816</v>
      </c>
      <c r="V299" s="181">
        <f t="shared" ref="V299" si="163">SUM(V249:V280)</f>
        <v>0</v>
      </c>
      <c r="W299" s="127">
        <f t="shared" ref="W299:W300" si="164">SUM(U299:V299)</f>
        <v>-69816</v>
      </c>
      <c r="AC299" s="227">
        <f>SUM(AC249:AC280)</f>
        <v>-69816</v>
      </c>
      <c r="AD299" s="228">
        <f>SUM(AD249:AD280)</f>
        <v>0</v>
      </c>
      <c r="AE299" s="228">
        <f t="shared" ref="AE299:AE300" si="165">SUM(AC299:AD299)</f>
        <v>-69816</v>
      </c>
      <c r="AG299" s="227">
        <f>SUM(AG249:AG280)</f>
        <v>-63568</v>
      </c>
      <c r="AH299" s="228">
        <f>SUM(AH249:AH280)</f>
        <v>0</v>
      </c>
      <c r="AI299" s="228">
        <f t="shared" ref="AI299:AI300" si="166">SUM(AG299:AH299)</f>
        <v>-63568</v>
      </c>
      <c r="AK299" s="227">
        <f>SUM(AK249:AK280)</f>
        <v>6248</v>
      </c>
      <c r="AL299" s="228">
        <f>SUM(AL249:AL280)</f>
        <v>0</v>
      </c>
      <c r="AM299" s="228">
        <f t="shared" ref="AM299:AM300" si="167">SUM(AK299:AL299)</f>
        <v>6248</v>
      </c>
      <c r="AN299" s="244"/>
      <c r="AO299" s="227">
        <f>SUM(AO249:AO280)</f>
        <v>0</v>
      </c>
      <c r="AP299" s="228">
        <f>SUM(AP249:AP280)</f>
        <v>0</v>
      </c>
      <c r="AQ299" s="228">
        <f t="shared" ref="AQ299:AQ300" si="168">SUM(AO299:AP299)</f>
        <v>0</v>
      </c>
      <c r="AR299" s="244"/>
      <c r="AZ299" s="151">
        <f>SUMIF($BA$5:$BA$295,BA299,$AZ$5:$AZ$295)</f>
        <v>308523</v>
      </c>
      <c r="BA299" s="117">
        <v>50</v>
      </c>
      <c r="BG299" s="151">
        <f>SUMIF($BH$5:$BH$295,BH299,$BG$5:$BG$295)</f>
        <v>23441</v>
      </c>
      <c r="BH299" s="117">
        <v>50</v>
      </c>
      <c r="BJ299" s="181">
        <f>SUM(BJ249:BJ280)</f>
        <v>0</v>
      </c>
      <c r="BK299" s="181">
        <f>SUM(BK249:BK280)</f>
        <v>0</v>
      </c>
      <c r="BM299" s="227">
        <f>SUM(BM249:BM280)</f>
        <v>-63568</v>
      </c>
      <c r="BN299" s="228">
        <f>SUM(BN249:BN280)</f>
        <v>0</v>
      </c>
      <c r="BO299" s="228">
        <f t="shared" ref="BO299:BO300" si="169">SUM(BM299:BN299)</f>
        <v>-63568</v>
      </c>
    </row>
    <row r="300" spans="1:72" x14ac:dyDescent="0.2">
      <c r="B300" s="126"/>
      <c r="C300" s="126" t="s">
        <v>688</v>
      </c>
      <c r="D300" s="178">
        <f>SUM(D281:D295)</f>
        <v>-111844</v>
      </c>
      <c r="E300" s="181">
        <f>SUM(E281:E295)</f>
        <v>0</v>
      </c>
      <c r="F300" s="179">
        <f t="shared" si="161"/>
        <v>-111844</v>
      </c>
      <c r="G300" s="159"/>
      <c r="H300" s="178"/>
      <c r="I300" s="181">
        <f>SUM(I281:I295)</f>
        <v>-111844</v>
      </c>
      <c r="J300" s="181">
        <f>SUM(J281:J295)</f>
        <v>0</v>
      </c>
      <c r="L300" s="126"/>
      <c r="M300" s="127">
        <f>SUM(M282:M295)</f>
        <v>0</v>
      </c>
      <c r="O300" s="181">
        <f>SUM(O281:O295)</f>
        <v>-111844</v>
      </c>
      <c r="P300" s="181">
        <f t="shared" ref="P300:T300" si="170">SUM(P281:P295)</f>
        <v>0</v>
      </c>
      <c r="Q300" s="181">
        <f t="shared" si="170"/>
        <v>0</v>
      </c>
      <c r="R300" s="181">
        <f t="shared" si="170"/>
        <v>0</v>
      </c>
      <c r="S300" s="181">
        <f t="shared" si="170"/>
        <v>0</v>
      </c>
      <c r="T300" s="181">
        <f t="shared" si="170"/>
        <v>0</v>
      </c>
      <c r="U300" s="191">
        <f>SUM(O300:T300)</f>
        <v>-111844</v>
      </c>
      <c r="V300" s="181">
        <f t="shared" ref="V300" si="171">SUM(V281:V295)</f>
        <v>0</v>
      </c>
      <c r="W300" s="137">
        <f t="shared" si="164"/>
        <v>-111844</v>
      </c>
      <c r="AC300" s="227">
        <f>SUM(AC281:AC295)</f>
        <v>-111844</v>
      </c>
      <c r="AD300" s="228">
        <f>SUM(AD281:AD295)</f>
        <v>0</v>
      </c>
      <c r="AE300" s="229">
        <f t="shared" si="165"/>
        <v>-111844</v>
      </c>
      <c r="AG300" s="227">
        <f>SUM(AG281:AG295)</f>
        <v>-31819</v>
      </c>
      <c r="AH300" s="228">
        <f>SUM(AH281:AH295)</f>
        <v>0</v>
      </c>
      <c r="AI300" s="229">
        <f t="shared" si="166"/>
        <v>-31819</v>
      </c>
      <c r="AK300" s="227">
        <f>SUM(AK281:AK295)</f>
        <v>80025</v>
      </c>
      <c r="AL300" s="228">
        <f>SUM(AL281:AL295)</f>
        <v>0</v>
      </c>
      <c r="AM300" s="229">
        <f t="shared" si="167"/>
        <v>80025</v>
      </c>
      <c r="AN300" s="244"/>
      <c r="AO300" s="227">
        <f>SUM(AO281:AO295)</f>
        <v>0</v>
      </c>
      <c r="AP300" s="228">
        <f>SUM(AP281:AP295)</f>
        <v>0</v>
      </c>
      <c r="AQ300" s="229">
        <f t="shared" si="168"/>
        <v>0</v>
      </c>
      <c r="AR300" s="244"/>
      <c r="AZ300" s="157">
        <f>SUM(AZ298-AZ299)</f>
        <v>181825</v>
      </c>
      <c r="BG300" s="157">
        <f>SUM(BG298-BG299)</f>
        <v>-15756</v>
      </c>
      <c r="BJ300" s="181">
        <f>SUM(BJ281:BJ295)</f>
        <v>0</v>
      </c>
      <c r="BK300" s="181">
        <f>SUM(BK281:BK295)</f>
        <v>0</v>
      </c>
      <c r="BM300" s="227">
        <f>SUM(BM281:BM295)</f>
        <v>-31819</v>
      </c>
      <c r="BN300" s="228">
        <f>SUM(BN281:BN295)</f>
        <v>0</v>
      </c>
      <c r="BO300" s="229">
        <f t="shared" si="169"/>
        <v>-31819</v>
      </c>
    </row>
    <row r="301" spans="1:72" x14ac:dyDescent="0.2">
      <c r="B301" s="126"/>
      <c r="C301" s="126"/>
      <c r="D301" s="178"/>
      <c r="E301" s="181"/>
      <c r="F301" s="179"/>
      <c r="G301" s="159"/>
      <c r="H301" s="258"/>
      <c r="I301" s="181"/>
      <c r="J301" s="259"/>
      <c r="L301" s="126"/>
      <c r="M301" s="128"/>
      <c r="O301" s="189"/>
      <c r="P301" s="189"/>
      <c r="Q301" s="189"/>
      <c r="R301" s="189"/>
      <c r="S301" s="189"/>
      <c r="T301" s="189"/>
      <c r="U301" s="191"/>
      <c r="V301" s="179"/>
      <c r="W301" s="137"/>
      <c r="AC301" s="227"/>
      <c r="AD301" s="228"/>
      <c r="AE301" s="229"/>
      <c r="AG301" s="227"/>
      <c r="AH301" s="228"/>
      <c r="AI301" s="229"/>
      <c r="AK301" s="227"/>
      <c r="AL301" s="228"/>
      <c r="AM301" s="229"/>
      <c r="AN301" s="244"/>
      <c r="AO301" s="227"/>
      <c r="AP301" s="228"/>
      <c r="AQ301" s="229"/>
      <c r="AR301" s="244"/>
      <c r="BJ301" s="181"/>
      <c r="BK301" s="181"/>
      <c r="BM301" s="227"/>
      <c r="BN301" s="228"/>
      <c r="BO301" s="229"/>
    </row>
    <row r="302" spans="1:72" x14ac:dyDescent="0.2">
      <c r="B302" s="138"/>
      <c r="C302" s="132" t="s">
        <v>117</v>
      </c>
      <c r="D302" s="180">
        <f>SUM(D298:D301)</f>
        <v>-1467217</v>
      </c>
      <c r="E302" s="164">
        <f t="shared" ref="E302:F302" si="172">SUM(E298:E301)</f>
        <v>-7685</v>
      </c>
      <c r="F302" s="164">
        <f t="shared" si="172"/>
        <v>-1474902</v>
      </c>
      <c r="G302" s="157"/>
      <c r="H302" s="180">
        <f>SUM(H298:H301)</f>
        <v>0</v>
      </c>
      <c r="I302" s="164">
        <f>SUM(I298:I301)</f>
        <v>-1467217</v>
      </c>
      <c r="J302" s="164">
        <f>SUM(J298:J301)</f>
        <v>-7685</v>
      </c>
      <c r="L302" s="138"/>
      <c r="M302" s="133">
        <f>SUM(M298:M301)</f>
        <v>11463</v>
      </c>
      <c r="O302" s="180">
        <f>SUM(O298:O301)</f>
        <v>-1467217</v>
      </c>
      <c r="P302" s="180">
        <f t="shared" ref="P302:W302" si="173">SUM(P298:P301)</f>
        <v>0</v>
      </c>
      <c r="Q302" s="180">
        <f t="shared" si="173"/>
        <v>0</v>
      </c>
      <c r="R302" s="180">
        <f t="shared" si="173"/>
        <v>0</v>
      </c>
      <c r="S302" s="180">
        <f t="shared" si="173"/>
        <v>0</v>
      </c>
      <c r="T302" s="180">
        <f t="shared" si="173"/>
        <v>0</v>
      </c>
      <c r="U302" s="180">
        <f t="shared" si="173"/>
        <v>-1467217</v>
      </c>
      <c r="V302" s="180">
        <f t="shared" si="173"/>
        <v>-7685</v>
      </c>
      <c r="W302" s="180">
        <f t="shared" si="173"/>
        <v>-1474902</v>
      </c>
      <c r="AC302" s="233">
        <f>SUM(AC298:AC301)</f>
        <v>-1467217</v>
      </c>
      <c r="AD302" s="234">
        <f t="shared" ref="AD302:AE302" si="174">SUM(AD298:AD301)</f>
        <v>-7685</v>
      </c>
      <c r="AE302" s="234">
        <f t="shared" si="174"/>
        <v>-1474902</v>
      </c>
      <c r="AG302" s="233">
        <f>SUM(AG298:AG301)</f>
        <v>-1285392</v>
      </c>
      <c r="AH302" s="234">
        <f t="shared" ref="AH302:AI302" si="175">SUM(AH298:AH301)</f>
        <v>-23441</v>
      </c>
      <c r="AI302" s="234">
        <f t="shared" si="175"/>
        <v>-1308833</v>
      </c>
      <c r="AK302" s="233">
        <f>SUM(AK298:AK301)</f>
        <v>181825</v>
      </c>
      <c r="AL302" s="234">
        <f t="shared" ref="AL302:AM302" si="176">SUM(AL298:AL301)</f>
        <v>-15756</v>
      </c>
      <c r="AM302" s="234">
        <f t="shared" si="176"/>
        <v>166069</v>
      </c>
      <c r="AN302" s="245"/>
      <c r="AO302" s="233">
        <f>SUM(AO298:AO301)</f>
        <v>182714</v>
      </c>
      <c r="AP302" s="234">
        <f t="shared" ref="AP302:AQ302" si="177">SUM(AP298:AP301)</f>
        <v>0</v>
      </c>
      <c r="AQ302" s="234">
        <f t="shared" si="177"/>
        <v>182714</v>
      </c>
      <c r="AR302" s="245"/>
      <c r="BJ302" s="164">
        <f>SUM(BJ298:BJ301)</f>
        <v>0</v>
      </c>
      <c r="BK302" s="164">
        <f>SUM(BK298:BK301)</f>
        <v>0</v>
      </c>
      <c r="BM302" s="233">
        <f>SUM(BM298:BM301)</f>
        <v>-1285392</v>
      </c>
      <c r="BN302" s="234">
        <f t="shared" ref="BN302:BO302" si="178">SUM(BN298:BN301)</f>
        <v>-23441</v>
      </c>
      <c r="BO302" s="234">
        <f t="shared" si="178"/>
        <v>-1308833</v>
      </c>
    </row>
    <row r="303" spans="1:72" x14ac:dyDescent="0.2">
      <c r="D303" s="159"/>
      <c r="E303" s="159"/>
      <c r="F303" s="159"/>
      <c r="G303" s="159"/>
      <c r="H303" s="159"/>
      <c r="I303" s="159"/>
      <c r="J303" s="159"/>
    </row>
    <row r="304" spans="1:72" x14ac:dyDescent="0.2">
      <c r="C304" s="154" t="s">
        <v>1231</v>
      </c>
      <c r="D304" s="246"/>
      <c r="E304" s="244">
        <v>-20391</v>
      </c>
      <c r="F304" s="244">
        <f>SUM(D304:E304)</f>
        <v>-20391</v>
      </c>
      <c r="G304" s="159"/>
      <c r="H304" s="159"/>
      <c r="I304" s="159"/>
      <c r="J304" s="159">
        <v>-20391</v>
      </c>
      <c r="U304" s="188" t="str">
        <f>IF(U296=I296,"OK","Error")</f>
        <v>OK</v>
      </c>
      <c r="V304" s="201" t="str">
        <f>IF(V296=E296,"OK","Error")</f>
        <v>OK</v>
      </c>
      <c r="W304" s="188" t="str">
        <f>IF(W296=F296,"OK","Error")</f>
        <v>OK</v>
      </c>
      <c r="AD304" s="244">
        <v>-20391</v>
      </c>
      <c r="AE304" s="244">
        <f>SUM(AC304:AD304)</f>
        <v>-20391</v>
      </c>
      <c r="AG304" s="246"/>
      <c r="AH304" s="244">
        <v>-20391</v>
      </c>
      <c r="AI304" s="244">
        <f>SUM(AG304:AH304)</f>
        <v>-20391</v>
      </c>
      <c r="AK304" s="244">
        <v>938949.55</v>
      </c>
      <c r="BM304" s="214"/>
      <c r="BN304" s="214">
        <v>-20391</v>
      </c>
      <c r="BO304" s="244">
        <f>SUM(BM304:BN304)</f>
        <v>-20391</v>
      </c>
    </row>
    <row r="305" spans="2:72" x14ac:dyDescent="0.2">
      <c r="C305" s="154" t="s">
        <v>1207</v>
      </c>
      <c r="D305" s="246"/>
      <c r="E305" s="246"/>
      <c r="F305" s="244">
        <f t="shared" ref="F305:F311" si="179">SUM(D305:E305)</f>
        <v>0</v>
      </c>
      <c r="G305" s="159"/>
      <c r="H305" s="159"/>
      <c r="I305" s="159"/>
      <c r="J305" s="159"/>
      <c r="U305" s="188"/>
      <c r="V305" s="262">
        <v>-20391</v>
      </c>
      <c r="W305" s="188"/>
      <c r="AD305" s="244"/>
      <c r="AE305" s="244">
        <f t="shared" ref="AE305:AE312" si="180">SUM(AC305:AD305)</f>
        <v>0</v>
      </c>
      <c r="AG305" s="244"/>
      <c r="AH305" s="246"/>
      <c r="AI305" s="244">
        <f t="shared" ref="AI305:AI312" si="181">SUM(AG305:AH305)</f>
        <v>0</v>
      </c>
      <c r="AK305" s="244">
        <v>838411.55</v>
      </c>
      <c r="AO305" s="244">
        <v>137714</v>
      </c>
      <c r="BM305" s="214"/>
      <c r="BN305" s="214"/>
      <c r="BO305" s="244">
        <f t="shared" ref="BO305:BO312" si="182">SUM(BM305:BN305)</f>
        <v>0</v>
      </c>
    </row>
    <row r="306" spans="2:72" x14ac:dyDescent="0.2">
      <c r="C306" s="154" t="s">
        <v>1267</v>
      </c>
      <c r="D306" s="246"/>
      <c r="E306" s="246"/>
      <c r="F306" s="244">
        <f t="shared" si="179"/>
        <v>0</v>
      </c>
      <c r="G306" s="159"/>
      <c r="H306" s="159"/>
      <c r="I306" s="159"/>
      <c r="J306" s="159"/>
      <c r="U306" s="188"/>
      <c r="V306" s="201"/>
      <c r="W306" s="188"/>
      <c r="AC306" s="244"/>
      <c r="AD306" s="244"/>
      <c r="AE306" s="244">
        <f t="shared" si="180"/>
        <v>0</v>
      </c>
      <c r="AG306" s="244"/>
      <c r="AH306" s="246"/>
      <c r="AI306" s="244">
        <f t="shared" si="181"/>
        <v>0</v>
      </c>
      <c r="AK306" s="244">
        <f>SUM(AK304-AK305)</f>
        <v>100538</v>
      </c>
      <c r="AO306" s="244">
        <v>45000</v>
      </c>
      <c r="BM306" s="214"/>
      <c r="BN306" s="214"/>
      <c r="BO306" s="244">
        <f t="shared" si="182"/>
        <v>0</v>
      </c>
    </row>
    <row r="307" spans="2:72" x14ac:dyDescent="0.2">
      <c r="C307" s="154" t="s">
        <v>1302</v>
      </c>
      <c r="D307" s="246"/>
      <c r="E307" s="246"/>
      <c r="F307" s="244">
        <f t="shared" si="179"/>
        <v>0</v>
      </c>
      <c r="G307" s="159"/>
      <c r="H307" s="159"/>
      <c r="I307" s="159"/>
      <c r="J307" s="159"/>
      <c r="U307" s="188"/>
      <c r="V307" s="201"/>
      <c r="W307" s="188"/>
      <c r="AC307" s="244"/>
      <c r="AD307" s="244"/>
      <c r="AE307" s="244">
        <f t="shared" si="180"/>
        <v>0</v>
      </c>
      <c r="AG307" s="244"/>
      <c r="AH307" s="246"/>
      <c r="AI307" s="244">
        <f t="shared" si="181"/>
        <v>0</v>
      </c>
      <c r="BM307" s="214"/>
      <c r="BN307" s="214"/>
      <c r="BO307" s="244">
        <f t="shared" si="182"/>
        <v>0</v>
      </c>
    </row>
    <row r="308" spans="2:72" x14ac:dyDescent="0.2">
      <c r="C308" s="154" t="s">
        <v>1371</v>
      </c>
      <c r="D308" s="246">
        <v>0.35</v>
      </c>
      <c r="E308" s="246"/>
      <c r="F308" s="244">
        <f t="shared" si="179"/>
        <v>0.35</v>
      </c>
      <c r="G308" s="159"/>
      <c r="H308" s="159"/>
      <c r="I308" s="159">
        <v>0.35</v>
      </c>
      <c r="J308" s="159"/>
      <c r="U308" s="262">
        <v>0.35</v>
      </c>
      <c r="V308" s="201"/>
      <c r="W308" s="188"/>
      <c r="AC308" s="244">
        <v>0.35</v>
      </c>
      <c r="AD308" s="244"/>
      <c r="AE308" s="244">
        <f t="shared" si="180"/>
        <v>0.35</v>
      </c>
      <c r="AG308" s="246">
        <v>0.35</v>
      </c>
      <c r="AH308" s="246"/>
      <c r="AI308" s="244">
        <f t="shared" si="181"/>
        <v>0.35</v>
      </c>
      <c r="AK308" s="244"/>
      <c r="AL308" s="246"/>
      <c r="BM308" s="214"/>
      <c r="BN308" s="214"/>
      <c r="BO308" s="244">
        <f t="shared" si="182"/>
        <v>0</v>
      </c>
    </row>
    <row r="309" spans="2:72" x14ac:dyDescent="0.2">
      <c r="C309" s="154" t="s">
        <v>1406</v>
      </c>
      <c r="D309" s="246"/>
      <c r="E309" s="246"/>
      <c r="F309" s="244">
        <f t="shared" si="179"/>
        <v>0</v>
      </c>
      <c r="G309" s="159"/>
      <c r="H309" s="159"/>
      <c r="I309" s="159"/>
      <c r="J309" s="159"/>
      <c r="U309" s="188"/>
      <c r="V309" s="201"/>
      <c r="W309" s="188"/>
      <c r="AC309" s="244"/>
      <c r="AD309" s="244"/>
      <c r="AE309" s="244">
        <f t="shared" si="180"/>
        <v>0</v>
      </c>
      <c r="AG309" s="247">
        <v>0</v>
      </c>
      <c r="AH309" s="246"/>
      <c r="AI309" s="244">
        <f t="shared" si="181"/>
        <v>0</v>
      </c>
      <c r="BM309" s="247"/>
      <c r="BN309" s="214"/>
      <c r="BO309" s="244">
        <f t="shared" si="182"/>
        <v>0</v>
      </c>
    </row>
    <row r="310" spans="2:72" x14ac:dyDescent="0.2">
      <c r="C310" s="154"/>
      <c r="D310" s="246"/>
      <c r="E310" s="246"/>
      <c r="F310" s="244">
        <f t="shared" si="179"/>
        <v>0</v>
      </c>
      <c r="G310" s="159"/>
      <c r="H310" s="159"/>
      <c r="I310" s="159"/>
      <c r="J310" s="159"/>
      <c r="U310" s="262"/>
      <c r="V310" s="201"/>
      <c r="W310" s="188"/>
      <c r="AC310" s="244"/>
      <c r="AD310" s="244"/>
      <c r="AE310" s="244">
        <f t="shared" si="180"/>
        <v>0</v>
      </c>
      <c r="AG310" s="246"/>
      <c r="AH310" s="246"/>
      <c r="AI310" s="244">
        <f t="shared" si="181"/>
        <v>0</v>
      </c>
      <c r="BM310" s="214"/>
      <c r="BN310" s="214"/>
      <c r="BO310" s="244">
        <f t="shared" si="182"/>
        <v>0</v>
      </c>
    </row>
    <row r="311" spans="2:72" x14ac:dyDescent="0.2">
      <c r="C311" s="154"/>
      <c r="D311" s="246"/>
      <c r="E311" s="246"/>
      <c r="F311" s="244">
        <f t="shared" si="179"/>
        <v>0</v>
      </c>
      <c r="G311" s="159"/>
      <c r="H311" s="159"/>
      <c r="I311" s="159"/>
      <c r="J311" s="159"/>
      <c r="U311" s="262"/>
      <c r="V311" s="201"/>
      <c r="W311" s="188"/>
      <c r="AC311" s="244"/>
      <c r="AD311" s="244"/>
      <c r="AE311" s="244"/>
      <c r="AG311" s="246"/>
      <c r="AH311" s="246"/>
      <c r="AI311" s="244"/>
      <c r="BM311" s="214">
        <v>0.35</v>
      </c>
      <c r="BN311" s="214"/>
      <c r="BO311" s="244">
        <f t="shared" si="182"/>
        <v>0.35</v>
      </c>
    </row>
    <row r="312" spans="2:72" x14ac:dyDescent="0.2">
      <c r="C312" s="154" t="s">
        <v>1300</v>
      </c>
      <c r="D312" s="247">
        <f>40724.45-21874+4+457</f>
        <v>19311.449999999997</v>
      </c>
      <c r="E312" s="244">
        <v>-0.3</v>
      </c>
      <c r="F312" s="244">
        <f>SUM(D312:E312)</f>
        <v>19311.149999999998</v>
      </c>
      <c r="G312" s="159"/>
      <c r="H312" s="159"/>
      <c r="I312" s="159">
        <f>SUM(D312+H312)</f>
        <v>19311.449999999997</v>
      </c>
      <c r="J312" s="159">
        <v>-0.3</v>
      </c>
      <c r="U312" s="262">
        <f>31777.45+8947-21874+4+457</f>
        <v>19311.449999999997</v>
      </c>
      <c r="V312" s="262">
        <v>-0.3</v>
      </c>
      <c r="W312" s="188"/>
      <c r="AC312" s="247">
        <v>19311.45</v>
      </c>
      <c r="AD312" s="244">
        <v>-0.3</v>
      </c>
      <c r="AE312" s="244">
        <f t="shared" si="180"/>
        <v>19311.150000000001</v>
      </c>
      <c r="AG312" s="247">
        <v>19311.449999999997</v>
      </c>
      <c r="AH312" s="244">
        <v>-0.3</v>
      </c>
      <c r="AI312" s="244">
        <f t="shared" si="181"/>
        <v>19311.149999999998</v>
      </c>
      <c r="AO312" s="385" t="s">
        <v>1297</v>
      </c>
      <c r="AP312" s="385"/>
      <c r="AQ312" s="385"/>
      <c r="BM312" s="214">
        <f>40724.45-21874+457+4</f>
        <v>19311.449999999997</v>
      </c>
      <c r="BN312" s="247">
        <v>-0.3</v>
      </c>
      <c r="BO312" s="244">
        <f t="shared" si="182"/>
        <v>19311.149999999998</v>
      </c>
      <c r="BR312"/>
      <c r="BS312"/>
      <c r="BT312" s="159"/>
    </row>
    <row r="313" spans="2:72" ht="15" customHeight="1" x14ac:dyDescent="0.2">
      <c r="C313" s="154"/>
      <c r="D313" s="246"/>
      <c r="E313" s="246"/>
      <c r="F313" s="244"/>
      <c r="G313" s="159"/>
      <c r="H313" s="159"/>
      <c r="I313" s="159"/>
      <c r="J313" s="159"/>
      <c r="U313" s="262"/>
      <c r="AG313" s="246"/>
      <c r="AH313" s="246"/>
      <c r="AO313" s="246"/>
      <c r="AP313" s="246"/>
      <c r="AQ313" s="246"/>
      <c r="BR313"/>
      <c r="BS313"/>
      <c r="BT313" s="159"/>
    </row>
    <row r="314" spans="2:72" x14ac:dyDescent="0.2">
      <c r="B314" s="154"/>
      <c r="C314" s="116" t="s">
        <v>1232</v>
      </c>
      <c r="D314" s="245">
        <f>SUM(D302:D313)</f>
        <v>-1447905.2</v>
      </c>
      <c r="E314" s="245">
        <f>SUM(E302:E313)</f>
        <v>-28076.3</v>
      </c>
      <c r="F314" s="245">
        <f>SUM(F302:F313)</f>
        <v>-1475981.5</v>
      </c>
      <c r="G314" s="159"/>
      <c r="H314" s="245">
        <f>SUM(H302:H313)</f>
        <v>0</v>
      </c>
      <c r="I314" s="245">
        <f>SUM(I302:I313)</f>
        <v>-1447905.2</v>
      </c>
      <c r="J314" s="245">
        <f>SUM(J302:J313)</f>
        <v>-28076.3</v>
      </c>
      <c r="U314" s="263">
        <f>SUM(U302,U305,U308,U310,U312)</f>
        <v>-1447905.2</v>
      </c>
      <c r="V314" s="263">
        <f>SUM(V302,V305,V308,V310,V312)</f>
        <v>-28076.3</v>
      </c>
      <c r="W314" s="263">
        <f>SUM(U314:V314)</f>
        <v>-1475981.5</v>
      </c>
      <c r="AC314" s="245">
        <f>SUM(AC302:AC313)</f>
        <v>-1447905.2</v>
      </c>
      <c r="AD314" s="245">
        <f>SUM(AD302:AD313)</f>
        <v>-28076.3</v>
      </c>
      <c r="AE314" s="245">
        <f>SUM(AE302:AE313)</f>
        <v>-1475981.5</v>
      </c>
      <c r="AG314" s="245">
        <f>SUM(AG302:AG313)</f>
        <v>-1266080.2</v>
      </c>
      <c r="AH314" s="245">
        <f>SUM(AH302:AH313)</f>
        <v>-43832.3</v>
      </c>
      <c r="AI314" s="245">
        <f>SUM(AI302:AI313)</f>
        <v>-1309912.5</v>
      </c>
      <c r="AO314" s="245">
        <f>SUM(AG314,AO302)</f>
        <v>-1083366.2</v>
      </c>
      <c r="AP314" s="245">
        <f>SUM(AH314,AP302)</f>
        <v>-43832.3</v>
      </c>
      <c r="AQ314" s="245">
        <f>SUM(AO314:AP314)</f>
        <v>-1127198.5</v>
      </c>
      <c r="BM314" s="245">
        <f>SUM(BM302:BM313)</f>
        <v>-1266080.2</v>
      </c>
      <c r="BN314" s="245">
        <f>SUM(BN302:BN313)</f>
        <v>-43832.3</v>
      </c>
      <c r="BO314" s="245">
        <f>SUM(BO302:BO313)</f>
        <v>-1309912.5</v>
      </c>
    </row>
    <row r="315" spans="2:72" x14ac:dyDescent="0.2">
      <c r="B315" s="154"/>
      <c r="C315" s="154"/>
      <c r="D315" s="246"/>
      <c r="E315" s="246"/>
      <c r="F315" s="220"/>
      <c r="I315" s="246"/>
      <c r="J315" s="246"/>
      <c r="W315" s="263"/>
      <c r="AG315" s="246"/>
      <c r="AH315" s="246"/>
      <c r="AO315" s="245"/>
      <c r="AP315" s="245"/>
      <c r="AQ315" s="245"/>
    </row>
    <row r="316" spans="2:72" x14ac:dyDescent="0.2">
      <c r="B316" s="154"/>
      <c r="C316" s="116" t="s">
        <v>1226</v>
      </c>
      <c r="D316" s="245">
        <v>-1447905.2</v>
      </c>
      <c r="E316" s="245">
        <v>-28076.3</v>
      </c>
      <c r="F316" s="245">
        <f>SUM(D316:E316)</f>
        <v>-1475981.5</v>
      </c>
      <c r="I316" s="245">
        <f>+D316</f>
        <v>-1447905.2</v>
      </c>
      <c r="J316" s="245">
        <f>+E316</f>
        <v>-28076.3</v>
      </c>
      <c r="U316" s="157">
        <f>SUM(D316)</f>
        <v>-1447905.2</v>
      </c>
      <c r="V316" s="157">
        <f>SUM(E316)</f>
        <v>-28076.3</v>
      </c>
      <c r="W316" s="263">
        <f t="shared" ref="W316" si="183">SUM(U316:V316)</f>
        <v>-1475981.5</v>
      </c>
      <c r="AC316" s="245">
        <f>SUM(D316)</f>
        <v>-1447905.2</v>
      </c>
      <c r="AD316" s="245">
        <f>SUM(E316)</f>
        <v>-28076.3</v>
      </c>
      <c r="AE316" s="245">
        <f>SUM(AC316:AD316)</f>
        <v>-1475981.5</v>
      </c>
      <c r="AG316" s="245">
        <v>-1447905.2</v>
      </c>
      <c r="AH316" s="245">
        <v>-28076.3</v>
      </c>
      <c r="AI316" s="245">
        <f>SUM(AG316:AH316)</f>
        <v>-1475981.5</v>
      </c>
      <c r="AO316" s="245">
        <f>+AG316</f>
        <v>-1447905.2</v>
      </c>
      <c r="AP316" s="245">
        <f>+AH316</f>
        <v>-28076.3</v>
      </c>
      <c r="AQ316" s="245">
        <f t="shared" ref="AQ316" si="184">SUM(AO316:AP316)</f>
        <v>-1475981.5</v>
      </c>
      <c r="BM316" s="245">
        <v>-1447905.2</v>
      </c>
      <c r="BN316" s="245">
        <f>+AP316</f>
        <v>-28076.3</v>
      </c>
      <c r="BO316" s="245">
        <f>SUM(BM316:BN316)</f>
        <v>-1475981.5</v>
      </c>
    </row>
    <row r="317" spans="2:72" x14ac:dyDescent="0.2">
      <c r="B317" s="154"/>
      <c r="C317" s="154"/>
      <c r="D317" s="247">
        <f>SUM(D314-D316)</f>
        <v>0</v>
      </c>
      <c r="E317" s="247">
        <f>SUM(E314-E316)</f>
        <v>0</v>
      </c>
      <c r="F317" s="247">
        <f>SUM(F314-F316)</f>
        <v>0</v>
      </c>
      <c r="I317" s="247">
        <f>SUM(I314-I316)</f>
        <v>0</v>
      </c>
      <c r="J317" s="247">
        <f>SUM(J314-J316)</f>
        <v>0</v>
      </c>
      <c r="U317" s="151">
        <f>SUM(U314-U316)</f>
        <v>0</v>
      </c>
      <c r="V317" s="151">
        <f>SUM(V314-V316)</f>
        <v>0</v>
      </c>
      <c r="W317" s="151">
        <f>SUM(W314-W316)</f>
        <v>0</v>
      </c>
      <c r="AC317" s="244">
        <f>SUM(AC314-AC316)</f>
        <v>0</v>
      </c>
      <c r="AD317" s="244">
        <f>SUM(AD314-AD316)</f>
        <v>0</v>
      </c>
      <c r="AE317" s="244">
        <f>SUM(AE314-AE316)</f>
        <v>0</v>
      </c>
      <c r="AG317" s="244">
        <f>SUM(AG314-AG316)</f>
        <v>181825</v>
      </c>
      <c r="AH317" s="244">
        <f>SUM(AH314-AH316)</f>
        <v>-15756.000000000004</v>
      </c>
      <c r="AI317" s="244">
        <f>SUM(AI314-AI316)</f>
        <v>166069</v>
      </c>
      <c r="AO317" s="247">
        <f t="shared" ref="AO317:AQ317" si="185">SUM(AO314-AO316)</f>
        <v>364539</v>
      </c>
      <c r="AP317" s="247">
        <f t="shared" si="185"/>
        <v>-15756.000000000004</v>
      </c>
      <c r="AQ317" s="247">
        <f t="shared" si="185"/>
        <v>348783</v>
      </c>
      <c r="BM317" s="244">
        <f>SUM(BM314-BM316)</f>
        <v>181825</v>
      </c>
      <c r="BN317" s="244">
        <f>SUM(BN314-BN316)</f>
        <v>-15756.000000000004</v>
      </c>
      <c r="BO317" s="244">
        <f>SUM(BO314-BO316)</f>
        <v>166069</v>
      </c>
    </row>
    <row r="318" spans="2:72" x14ac:dyDescent="0.2">
      <c r="V318" s="202"/>
    </row>
    <row r="319" spans="2:72" ht="15" customHeight="1" x14ac:dyDescent="0.2">
      <c r="C319" s="116" t="s">
        <v>1282</v>
      </c>
      <c r="O319" s="139"/>
      <c r="P319" s="139"/>
      <c r="Q319" s="139"/>
      <c r="R319" s="139"/>
      <c r="S319" s="139"/>
      <c r="T319" s="139"/>
      <c r="U319" s="139"/>
      <c r="V319" s="157"/>
      <c r="W319" s="139"/>
      <c r="AG319" s="244">
        <f>SUM(AC302)</f>
        <v>-1467217</v>
      </c>
      <c r="AH319" s="244">
        <f>SUM(AD302)</f>
        <v>-7685</v>
      </c>
      <c r="AI319" s="244">
        <f t="shared" ref="AI319:AI320" si="186">SUM(AG319:AH319)</f>
        <v>-1474902</v>
      </c>
    </row>
    <row r="320" spans="2:72" x14ac:dyDescent="0.2">
      <c r="C320" s="154" t="s">
        <v>1283</v>
      </c>
      <c r="AG320" s="244">
        <f>SUM(AG302)</f>
        <v>-1285392</v>
      </c>
      <c r="AH320" s="244">
        <f>SUM(AH302)</f>
        <v>-23441</v>
      </c>
      <c r="AI320" s="244">
        <f t="shared" si="186"/>
        <v>-1308833</v>
      </c>
    </row>
    <row r="321" spans="3:35" x14ac:dyDescent="0.2">
      <c r="C321" s="154" t="s">
        <v>1228</v>
      </c>
      <c r="O321" s="139"/>
      <c r="V321" s="157"/>
      <c r="AG321" s="244">
        <f>SUM(AG319-AG320)</f>
        <v>-181825</v>
      </c>
      <c r="AH321" s="244">
        <f>SUM(AH319-AH320)</f>
        <v>15756</v>
      </c>
      <c r="AI321" s="244">
        <f>SUM(AG321:AH321)</f>
        <v>-166069</v>
      </c>
    </row>
    <row r="322" spans="3:35" x14ac:dyDescent="0.2">
      <c r="C322"/>
    </row>
    <row r="323" spans="3:35" x14ac:dyDescent="0.2">
      <c r="C323"/>
      <c r="AG323" s="264" t="s">
        <v>1311</v>
      </c>
    </row>
    <row r="324" spans="3:35" x14ac:dyDescent="0.2">
      <c r="C324"/>
    </row>
    <row r="325" spans="3:35" ht="15" customHeight="1" x14ac:dyDescent="0.2">
      <c r="C325"/>
    </row>
    <row r="326" spans="3:35" x14ac:dyDescent="0.2">
      <c r="C326" s="154"/>
    </row>
    <row r="327" spans="3:35" x14ac:dyDescent="0.2">
      <c r="C327"/>
    </row>
    <row r="331" spans="3:35" ht="15" customHeight="1" x14ac:dyDescent="0.2">
      <c r="C331" s="154"/>
      <c r="P331" s="117"/>
      <c r="Q331" s="117"/>
      <c r="R331" s="117"/>
      <c r="S331" s="117"/>
      <c r="T331" s="117"/>
      <c r="U331" s="117"/>
      <c r="V331" s="159"/>
      <c r="W331" s="117"/>
    </row>
    <row r="332" spans="3:35" x14ac:dyDescent="0.2">
      <c r="C332" s="154"/>
      <c r="P332" s="117"/>
      <c r="Q332" s="117"/>
      <c r="R332" s="117"/>
      <c r="S332" s="117"/>
      <c r="T332" s="117"/>
      <c r="U332" s="117"/>
      <c r="V332" s="159"/>
      <c r="W332" s="117"/>
    </row>
    <row r="333" spans="3:35" x14ac:dyDescent="0.2">
      <c r="O333" s="139"/>
      <c r="P333" s="117"/>
      <c r="Q333" s="117"/>
      <c r="R333" s="117"/>
      <c r="S333" s="117"/>
      <c r="T333" s="117"/>
      <c r="U333" s="117"/>
      <c r="V333" s="159"/>
      <c r="W333" s="117"/>
    </row>
    <row r="339" spans="3:29" x14ac:dyDescent="0.2">
      <c r="C339" s="154" t="s">
        <v>1364</v>
      </c>
      <c r="AC339" s="247">
        <v>17472</v>
      </c>
    </row>
    <row r="340" spans="3:29" x14ac:dyDescent="0.2">
      <c r="C340" s="154" t="s">
        <v>1365</v>
      </c>
      <c r="AC340" s="247">
        <v>20569</v>
      </c>
    </row>
    <row r="341" spans="3:29" x14ac:dyDescent="0.2">
      <c r="C341" s="154" t="s">
        <v>1366</v>
      </c>
      <c r="AC341" s="247">
        <v>28189</v>
      </c>
    </row>
    <row r="342" spans="3:29" x14ac:dyDescent="0.2">
      <c r="C342" s="154" t="s">
        <v>1367</v>
      </c>
      <c r="AC342" s="247">
        <v>651</v>
      </c>
    </row>
    <row r="343" spans="3:29" x14ac:dyDescent="0.2">
      <c r="C343" s="154" t="s">
        <v>1368</v>
      </c>
      <c r="AC343" s="247">
        <v>14256</v>
      </c>
    </row>
    <row r="344" spans="3:29" x14ac:dyDescent="0.2">
      <c r="C344" s="154" t="s">
        <v>1369</v>
      </c>
      <c r="AC344" s="247">
        <v>15491</v>
      </c>
    </row>
    <row r="345" spans="3:29" x14ac:dyDescent="0.2">
      <c r="C345" s="154" t="s">
        <v>1370</v>
      </c>
      <c r="AC345" s="247">
        <v>26703</v>
      </c>
    </row>
    <row r="346" spans="3:29" x14ac:dyDescent="0.2">
      <c r="C346" s="154" t="s">
        <v>1370</v>
      </c>
      <c r="AC346" s="247">
        <v>3890</v>
      </c>
    </row>
    <row r="347" spans="3:29" x14ac:dyDescent="0.2">
      <c r="C347" s="154" t="s">
        <v>1371</v>
      </c>
      <c r="AC347" s="247">
        <v>10493.35</v>
      </c>
    </row>
    <row r="349" spans="3:29" x14ac:dyDescent="0.2">
      <c r="AC349" s="244">
        <f>SUM(AC339:AC348)</f>
        <v>137714.35</v>
      </c>
    </row>
  </sheetData>
  <autoFilter ref="A4:BP294" xr:uid="{00000000-0009-0000-0000-000007000000}">
    <filterColumn colId="11" showButton="0"/>
  </autoFilter>
  <mergeCells count="17">
    <mergeCell ref="AO312:AQ312"/>
    <mergeCell ref="BR2:BT2"/>
    <mergeCell ref="BM2:BO2"/>
    <mergeCell ref="BM3:BO3"/>
    <mergeCell ref="AG2:AI2"/>
    <mergeCell ref="AG3:AI3"/>
    <mergeCell ref="AK2:AM2"/>
    <mergeCell ref="AK3:AM3"/>
    <mergeCell ref="AO2:AQ3"/>
    <mergeCell ref="AX3:AZ3"/>
    <mergeCell ref="BE3:BG3"/>
    <mergeCell ref="D3:F3"/>
    <mergeCell ref="L4:M4"/>
    <mergeCell ref="O2:X2"/>
    <mergeCell ref="AC2:AE2"/>
    <mergeCell ref="AC3:AE3"/>
    <mergeCell ref="H3:J3"/>
  </mergeCells>
  <pageMargins left="0.5" right="0.41" top="0.54" bottom="0.66" header="0.34" footer="0.28000000000000003"/>
  <pageSetup paperSize="9" scale="9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Capital Notes of Guidance</vt:lpstr>
      <vt:lpstr>Capital Return</vt:lpstr>
      <vt:lpstr>Funding</vt:lpstr>
      <vt:lpstr>Working paper</vt:lpstr>
      <vt:lpstr>SAP report test</vt:lpstr>
      <vt:lpstr>Balances &amp; Tfrs 25-26</vt:lpstr>
      <vt:lpstr>Sheet2</vt:lpstr>
      <vt:lpstr>E30 transactions</vt:lpstr>
      <vt:lpstr>Balances</vt:lpstr>
      <vt:lpstr>Balances 1 WP</vt:lpstr>
      <vt:lpstr>Movement Jnrl</vt:lpstr>
      <vt:lpstr>Bal Errors</vt:lpstr>
      <vt:lpstr>Sheet1</vt:lpstr>
      <vt:lpstr>'Balances &amp; Tfrs 25-26'!Print_Area</vt:lpstr>
      <vt:lpstr>Balances!Print_Titles</vt:lpstr>
    </vt:vector>
  </TitlesOfParts>
  <Company>Oxfordshire County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mark.smith</dc:creator>
  <cp:lastModifiedBy>Tuvey, Alfie - Oxfordshire County Council</cp:lastModifiedBy>
  <cp:lastPrinted>2021-03-22T15:02:48Z</cp:lastPrinted>
  <dcterms:created xsi:type="dcterms:W3CDTF">2009-02-04T14:23:40Z</dcterms:created>
  <dcterms:modified xsi:type="dcterms:W3CDTF">2026-03-23T17:34:19Z</dcterms:modified>
</cp:coreProperties>
</file>