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xfordshirecountycouncil-my.sharepoint.com/personal/suzanne_white_oxfordshire_gov_uk/Documents/Intranet - Docs/Drupal - Schools/"/>
    </mc:Choice>
  </mc:AlternateContent>
  <xr:revisionPtr revIDLastSave="0" documentId="8_{FD693DF2-2371-498A-BD8A-399FF5558405}" xr6:coauthVersionLast="47" xr6:coauthVersionMax="47" xr10:uidLastSave="{00000000-0000-0000-0000-000000000000}"/>
  <bookViews>
    <workbookView xWindow="-110" yWindow="-110" windowWidth="19420" windowHeight="10300" xr2:uid="{7786DE6E-0873-4355-BC49-0A7D6EF3B217}"/>
  </bookViews>
  <sheets>
    <sheet name="Ann Leave calculator" sheetId="1" r:id="rId1"/>
    <sheet name="Step by Step guidance" sheetId="2" r:id="rId2"/>
    <sheet name="Updating Calculator" sheetId="3" state="hidden" r:id="rId3"/>
  </sheets>
  <definedNames>
    <definedName name="BH_work_hrs">'Ann Leave calculator'!$D$36</definedName>
    <definedName name="Fri">'Ann Leave calculator'!$D$18</definedName>
    <definedName name="FTE_AL_days">'Ann Leave calculator'!$D$23</definedName>
    <definedName name="Mon">'Ann Leave calculator'!$D$14</definedName>
    <definedName name="_xlnm.Print_Area" localSheetId="0">'Ann Leave calculator'!$A$1:$D$53</definedName>
    <definedName name="_xlnm.Print_Area" localSheetId="1">'Step by Step guidance'!$A$1:$B$17</definedName>
    <definedName name="Thurs">'Ann Leave calculator'!$D$17</definedName>
    <definedName name="Total_wkly_hrs">'Ann Leave calculator'!$D$21</definedName>
    <definedName name="Tue">'Ann Leave calculator'!$D$15</definedName>
    <definedName name="Wed">'Ann Leave calculator'!$D$16</definedName>
    <definedName name="Work_pattern">'Ann Leave calculator'!$G$4:$G$6</definedName>
    <definedName name="Yes_No">'Ann Leave calculator'!$G$8:$G$10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3" i="1"/>
  <c r="F33" i="1" s="1"/>
  <c r="D34" i="1"/>
  <c r="E34" i="1" s="1"/>
  <c r="D11" i="1"/>
  <c r="D32" i="1"/>
  <c r="E32" i="1" s="1"/>
  <c r="D26" i="1"/>
  <c r="E26" i="1" s="1"/>
  <c r="E13" i="1"/>
  <c r="B30" i="1"/>
  <c r="D31" i="1"/>
  <c r="F31" i="1" s="1"/>
  <c r="D30" i="1"/>
  <c r="F30" i="1" s="1"/>
  <c r="D29" i="1"/>
  <c r="F29" i="1" s="1"/>
  <c r="D28" i="1"/>
  <c r="F28" i="1" s="1"/>
  <c r="D27" i="1"/>
  <c r="E27" i="1" s="1"/>
  <c r="E21" i="1"/>
  <c r="A27" i="1"/>
  <c r="B14" i="1"/>
  <c r="B13" i="1"/>
  <c r="D21" i="1"/>
  <c r="C38" i="1" s="1"/>
  <c r="B25" i="1"/>
  <c r="C39" i="1" l="1"/>
  <c r="F27" i="1"/>
  <c r="E33" i="1"/>
  <c r="F32" i="1"/>
  <c r="E31" i="1"/>
  <c r="E30" i="1"/>
  <c r="E29" i="1"/>
  <c r="E28" i="1"/>
  <c r="D36" i="1"/>
  <c r="C42" i="1" s="1"/>
  <c r="C36" i="1"/>
  <c r="C40" i="1" l="1"/>
  <c r="C41" i="1"/>
  <c r="C43" i="1" s="1"/>
  <c r="D45" i="1" s="1"/>
</calcChain>
</file>

<file path=xl/sharedStrings.xml><?xml version="1.0" encoding="utf-8"?>
<sst xmlns="http://schemas.openxmlformats.org/spreadsheetml/2006/main" count="91" uniqueCount="80">
  <si>
    <r>
      <t xml:space="preserve">Annual Leave Calculator </t>
    </r>
    <r>
      <rPr>
        <b/>
        <sz val="18"/>
        <color rgb="FF00B050"/>
        <rFont val="Arial MT"/>
      </rPr>
      <t>2026/2027</t>
    </r>
  </si>
  <si>
    <t>Please complete ALL yellow boxes</t>
  </si>
  <si>
    <t>Select:</t>
  </si>
  <si>
    <t>See the Step-by-Step guidance tab for complete instructions</t>
  </si>
  <si>
    <t>Work pattern is the same each week</t>
  </si>
  <si>
    <t>Varies from week to week</t>
  </si>
  <si>
    <t>Name and Personnel No.</t>
  </si>
  <si>
    <t>Period</t>
  </si>
  <si>
    <t>Start Date of Period</t>
  </si>
  <si>
    <t>* Required</t>
  </si>
  <si>
    <t>Yes</t>
  </si>
  <si>
    <t>End of Period</t>
  </si>
  <si>
    <t>No</t>
  </si>
  <si>
    <t>Number of days to be worked in holiday year</t>
  </si>
  <si>
    <t>Full year = 365 or 366 in leap year ;Calculates the number of days where employee starts during the holiday year.</t>
  </si>
  <si>
    <t>days</t>
  </si>
  <si>
    <t>Weekly working pattern</t>
  </si>
  <si>
    <t>Is the employee's working pattern the same each week or does the pattern vary from week to week (e.g. of a varying work pattern is a 9-day fortnight or 4 week rota, etc.)?</t>
  </si>
  <si>
    <t>Day</t>
  </si>
  <si>
    <t>No of Hours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</si>
  <si>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</si>
  <si>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</si>
  <si>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</si>
  <si>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</si>
  <si>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</si>
  <si>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</si>
  <si>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</si>
  <si>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</si>
  <si>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 xml:space="preserve">Full time equivalent annual leave entitlement </t>
  </si>
  <si>
    <t>Enter amount in days</t>
  </si>
  <si>
    <t>Bank Holidays (BH)</t>
  </si>
  <si>
    <t>Date</t>
  </si>
  <si>
    <t>Normal hrs worked</t>
  </si>
  <si>
    <t>Total No. of Bank Holidays &amp; Total Hours on Bank Holiday</t>
  </si>
  <si>
    <t>Pro-rata Annual Leave entitlement in hours</t>
  </si>
  <si>
    <t>hours</t>
  </si>
  <si>
    <t>Pro-rata annual leave entitlement in hours reduced for a part year</t>
  </si>
  <si>
    <t>FULL TIME Bank Holiday entitlement in hours</t>
  </si>
  <si>
    <t>Pro-rata Bank Holiday entitlement</t>
  </si>
  <si>
    <t>Actual hours that would have been worked if the dates were not Bank Holidays</t>
  </si>
  <si>
    <t>Adjustment to Annual Leave - impact of work pattern on Bank Holiday (Diff btwn row 41 and 42)</t>
  </si>
  <si>
    <t>Annual leave entitlement</t>
  </si>
  <si>
    <t>Date not in between 01/04/2025 and 31/03/2027</t>
  </si>
  <si>
    <r>
      <t xml:space="preserve">This spreadsheet calculates 'personal' annual leave and public holiday entitlements for employees </t>
    </r>
    <r>
      <rPr>
        <b/>
        <u/>
        <sz val="12"/>
        <color indexed="12"/>
        <rFont val="Arial MT"/>
      </rPr>
      <t>contracted for 52 weeks</t>
    </r>
    <r>
      <rPr>
        <b/>
        <sz val="12"/>
        <color indexed="12"/>
        <rFont val="Arial MT"/>
      </rPr>
      <t xml:space="preserve"> a year.</t>
    </r>
  </si>
  <si>
    <t>Remember! open the spreadsheet, enter the employee's name in Row 8 and save into a new folder …...using 'save as'</t>
  </si>
  <si>
    <r>
      <t xml:space="preserve">If the employee is contractually required to </t>
    </r>
    <r>
      <rPr>
        <b/>
        <i/>
        <u/>
        <sz val="12"/>
        <color indexed="10"/>
        <rFont val="Arial MT"/>
      </rPr>
      <t>work on a Bank Holiday</t>
    </r>
    <r>
      <rPr>
        <sz val="12"/>
        <color indexed="10"/>
        <rFont val="Arial MT"/>
      </rPr>
      <t>, please maintain this off-line and not via the annual leave quota.</t>
    </r>
  </si>
  <si>
    <t>Part Time staff</t>
  </si>
  <si>
    <r>
      <t xml:space="preserve">This spreadsheet calculates:
*pro rata 'personal' holiday entitlement in hours
*pro rata bank holiday entitlement ,adjusted to the part time work pattern
- to give a combined figure of the total </t>
    </r>
    <r>
      <rPr>
        <b/>
        <sz val="12"/>
        <rFont val="Arial MT"/>
      </rPr>
      <t>hours</t>
    </r>
    <r>
      <rPr>
        <sz val="12"/>
        <rFont val="Arial MT"/>
      </rPr>
      <t xml:space="preserve"> (personal + bank holiday) for input to SAP where a quota is not automatically generated.</t>
    </r>
  </si>
  <si>
    <t>Full Time staff</t>
  </si>
  <si>
    <r>
      <t xml:space="preserve">This spreadsheet calculates:
*pro rata 'personal' holiday entitlement in </t>
    </r>
    <r>
      <rPr>
        <b/>
        <sz val="12"/>
        <rFont val="Arial MT"/>
      </rPr>
      <t xml:space="preserve">hours </t>
    </r>
    <r>
      <rPr>
        <sz val="12"/>
        <rFont val="Arial MT"/>
      </rPr>
      <t xml:space="preserve">- e.g.: where an employee joins part way through a leave year or FT staff who changes leave entitlement during the 'leave' year or FT staff who work </t>
    </r>
    <r>
      <rPr>
        <i/>
        <sz val="12"/>
        <rFont val="Arial MT"/>
      </rPr>
      <t>compressed</t>
    </r>
    <r>
      <rPr>
        <sz val="12"/>
        <rFont val="Arial MT"/>
      </rPr>
      <t xml:space="preserve"> hours or work different hours/days each week - i.e. pattern varies from week to week where a quota is not automatically generated.</t>
    </r>
  </si>
  <si>
    <t>Row No.</t>
  </si>
  <si>
    <t>Step by Step guide</t>
  </si>
  <si>
    <t>Row 8</t>
  </si>
  <si>
    <t>Enter the name and use 'save as' to save into your own folder</t>
  </si>
  <si>
    <t>Row 9 to 10</t>
  </si>
  <si>
    <r>
      <t xml:space="preserve">Enter the Start of Period and End of Period.
</t>
    </r>
    <r>
      <rPr>
        <sz val="11"/>
        <color indexed="10"/>
        <rFont val="Arial MT"/>
      </rPr>
      <t xml:space="preserve">Where an employee changes their work pattern during a leave year, use the 2 Period Annual Leave Calculator. </t>
    </r>
  </si>
  <si>
    <t>Row 11</t>
  </si>
  <si>
    <t>Calculates the days for the Period.</t>
  </si>
  <si>
    <t>Rows 12</t>
  </si>
  <si>
    <r>
      <t>Answer the question "</t>
    </r>
    <r>
      <rPr>
        <i/>
        <sz val="12"/>
        <rFont val="Arial MT"/>
      </rPr>
      <t>Does the employee's working pattern vary from week to week (e.g. of a varying work pattern is a 9-day fortnight or 4 week rota, etc)?</t>
    </r>
    <r>
      <rPr>
        <sz val="12"/>
        <rFont val="Arial MT"/>
      </rPr>
      <t xml:space="preserve">" using the drop-down menu to answer </t>
    </r>
    <r>
      <rPr>
        <sz val="12"/>
        <color indexed="12"/>
        <rFont val="Arial MT"/>
      </rPr>
      <t xml:space="preserve">"Work pattern is the same each week" </t>
    </r>
    <r>
      <rPr>
        <sz val="12"/>
        <rFont val="Arial MT"/>
      </rPr>
      <t xml:space="preserve">or </t>
    </r>
    <r>
      <rPr>
        <sz val="12"/>
        <color indexed="12"/>
        <rFont val="Arial MT"/>
      </rPr>
      <t>"Varies from week to week"</t>
    </r>
  </si>
  <si>
    <t>Rows 13 to 21</t>
  </si>
  <si>
    <r>
      <t xml:space="preserve">In col D enter the normal working pattern. The total number of hours worked each week will automatically calculate into row 21.
</t>
    </r>
    <r>
      <rPr>
        <sz val="12"/>
        <color indexed="12"/>
        <rFont val="Arial MT"/>
      </rPr>
      <t>If you answered "Varies from week to week", users will be prompted to enter the average number of weekly hours worked directly into Row 21, Col D.</t>
    </r>
  </si>
  <si>
    <t>Row 23</t>
  </si>
  <si>
    <r>
      <t xml:space="preserve">Enter the 'personal' annual leave entitlement, in days, that the person would get if they worked full time for the whole year. </t>
    </r>
    <r>
      <rPr>
        <b/>
        <sz val="12"/>
        <color indexed="10"/>
        <rFont val="Arial MT"/>
      </rPr>
      <t/>
    </r>
  </si>
  <si>
    <t>Rows 25 to 35</t>
  </si>
  <si>
    <r>
      <t xml:space="preserve">If you answered </t>
    </r>
    <r>
      <rPr>
        <i/>
        <sz val="12"/>
        <color indexed="12"/>
        <rFont val="Arial MT"/>
      </rPr>
      <t>"Work pattern is the same each week"</t>
    </r>
    <r>
      <rPr>
        <sz val="12"/>
        <rFont val="Arial MT"/>
      </rPr>
      <t xml:space="preserve"> to the question in Cell D12, the Bank Holiday hours will auto-populate. If any of the dates fall on a non working day, it should display '0' for that date. 
If you answered </t>
    </r>
    <r>
      <rPr>
        <i/>
        <sz val="12"/>
        <color indexed="12"/>
        <rFont val="Arial MT"/>
      </rPr>
      <t>"Varies from week to week"</t>
    </r>
    <r>
      <rPr>
        <sz val="12"/>
        <rFont val="Arial MT"/>
      </rPr>
      <t xml:space="preserve"> to the question in Cell D12,enter the number of hours normally worked. If any of the dates fall on a non working day, enter '0' for that date. </t>
    </r>
  </si>
  <si>
    <t>Row 45</t>
  </si>
  <si>
    <r>
      <t>Calculates and displays the</t>
    </r>
    <r>
      <rPr>
        <b/>
        <sz val="12"/>
        <rFont val="Arial MT"/>
      </rPr>
      <t xml:space="preserve"> total</t>
    </r>
    <r>
      <rPr>
        <sz val="12"/>
        <rFont val="Arial MT"/>
      </rPr>
      <t xml:space="preserve"> leave entitlement  (annual leave and bank holiday)</t>
    </r>
    <r>
      <rPr>
        <b/>
        <sz val="12"/>
        <rFont val="Arial MT"/>
      </rPr>
      <t xml:space="preserve"> </t>
    </r>
    <r>
      <rPr>
        <b/>
        <sz val="12"/>
        <color indexed="48"/>
        <rFont val="Arial MT"/>
      </rPr>
      <t>in hours, for all staff</t>
    </r>
    <r>
      <rPr>
        <sz val="12"/>
        <rFont val="Arial MT"/>
      </rPr>
      <t xml:space="preserve">.
This single total figure should be entered into SAP as the annual quota, if the quota is not automatically updated in the Portal. </t>
    </r>
    <r>
      <rPr>
        <b/>
        <sz val="12"/>
        <color indexed="10"/>
        <rFont val="Arial MT"/>
      </rPr>
      <t>Because SAP recognises bank holidays, you should not enter a leave request for a bank holiday.</t>
    </r>
    <r>
      <rPr>
        <sz val="12"/>
        <rFont val="Arial MT"/>
      </rPr>
      <t xml:space="preserve">
</t>
    </r>
  </si>
  <si>
    <t>Quota types</t>
  </si>
  <si>
    <r>
      <t>Annual Leave - Hours</t>
    </r>
    <r>
      <rPr>
        <sz val="12"/>
        <rFont val="Arial MT"/>
      </rPr>
      <t xml:space="preserve"> - to be used for all staff</t>
    </r>
  </si>
  <si>
    <t>Bank Holidays</t>
  </si>
  <si>
    <t>Where staff are contracted to work 5 days a week, the annual leave total does not include any bank holiday entitlement as the system does not require Bank Holidays to be booked.  Where a work pattern varies from day to day or week to week, an adjustment to the Annual leave quota is made to allow for this difference.</t>
  </si>
  <si>
    <r>
      <t>Remember!!</t>
    </r>
    <r>
      <rPr>
        <sz val="12"/>
        <rFont val="Arial MT"/>
      </rPr>
      <t xml:space="preserve"> </t>
    </r>
  </si>
  <si>
    <t>Title for the next annual leave year - cell A1</t>
  </si>
  <si>
    <t>Change the dates of the Bank Holidays dates (C26-C35)</t>
  </si>
  <si>
    <t>Change the validation on the Start and End Date to the new year - 01/04/xx to 31/03/xx cells D9 and D10 - AND THE ERROR MESSAGE</t>
  </si>
  <si>
    <t>Change the validation Error message to the correct year</t>
  </si>
  <si>
    <t>Check the row numbers after the Bank Holiday dates may change, so change the relevant steps in the 'Step by Step' guidance.</t>
  </si>
  <si>
    <t>Check for Leap year - cell c39  change from 365 to 366 days</t>
  </si>
  <si>
    <t>Check for year subsequent to leap year - (same cells as above) - change from 366 to 365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</si>
</sst>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\ mmm\ yyyy"/>
  </numFmts>
  <fonts count="38">
    <font>
      <sz val="12"/>
      <name val="Arial MT"/>
    </font>
    <font>
      <b/>
      <sz val="12"/>
      <name val="Arial MT"/>
    </font>
    <font>
      <sz val="12"/>
      <name val="Arial MT"/>
    </font>
    <font>
      <b/>
      <i/>
      <sz val="12"/>
      <name val="Arial MT"/>
    </font>
    <font>
      <sz val="12"/>
      <name val="Arial MT"/>
    </font>
    <font>
      <b/>
      <sz val="14"/>
      <name val="Arial MT"/>
    </font>
    <font>
      <sz val="12"/>
      <color indexed="10"/>
      <name val="Arial MT"/>
    </font>
    <font>
      <u/>
      <sz val="9"/>
      <color indexed="12"/>
      <name val="Arial MT"/>
    </font>
    <font>
      <b/>
      <sz val="16"/>
      <name val="Arial MT"/>
    </font>
    <font>
      <b/>
      <sz val="12"/>
      <color indexed="10"/>
      <name val="Arial MT"/>
    </font>
    <font>
      <sz val="11"/>
      <color indexed="10"/>
      <name val="Arial MT"/>
    </font>
    <font>
      <sz val="9"/>
      <color indexed="54"/>
      <name val="Courier New"/>
      <family val="3"/>
    </font>
    <font>
      <sz val="11"/>
      <name val="Arial MT"/>
    </font>
    <font>
      <sz val="14"/>
      <name val="Arial MT"/>
    </font>
    <font>
      <b/>
      <sz val="12"/>
      <color indexed="12"/>
      <name val="Arial MT"/>
    </font>
    <font>
      <b/>
      <u/>
      <sz val="12"/>
      <color indexed="12"/>
      <name val="Arial MT"/>
    </font>
    <font>
      <i/>
      <sz val="12"/>
      <name val="Arial MT"/>
    </font>
    <font>
      <b/>
      <sz val="12"/>
      <color indexed="48"/>
      <name val="Arial MT"/>
    </font>
    <font>
      <b/>
      <sz val="12"/>
      <color indexed="57"/>
      <name val="Arial MT"/>
    </font>
    <font>
      <b/>
      <sz val="18"/>
      <color indexed="60"/>
      <name val="Arial MT"/>
    </font>
    <font>
      <b/>
      <sz val="10"/>
      <name val="Arial MT"/>
    </font>
    <font>
      <sz val="10"/>
      <name val="Arial"/>
      <family val="2"/>
    </font>
    <font>
      <sz val="12"/>
      <name val="Arial"/>
      <family val="2"/>
    </font>
    <font>
      <sz val="10"/>
      <name val="Arial MT"/>
    </font>
    <font>
      <b/>
      <sz val="11"/>
      <name val="Arial MT"/>
    </font>
    <font>
      <u/>
      <sz val="13"/>
      <color indexed="12"/>
      <name val="Arial MT"/>
    </font>
    <font>
      <sz val="12"/>
      <color indexed="9"/>
      <name val="Arial MT"/>
    </font>
    <font>
      <b/>
      <sz val="14"/>
      <color indexed="12"/>
      <name val="Arial MT"/>
    </font>
    <font>
      <sz val="13"/>
      <color indexed="12"/>
      <name val="Arial MT"/>
    </font>
    <font>
      <sz val="14"/>
      <color indexed="12"/>
      <name val="Arial MT"/>
    </font>
    <font>
      <sz val="12"/>
      <color indexed="12"/>
      <name val="Arial MT"/>
    </font>
    <font>
      <i/>
      <sz val="12"/>
      <color indexed="12"/>
      <name val="Arial MT"/>
    </font>
    <font>
      <b/>
      <sz val="8"/>
      <color indexed="48"/>
      <name val="Wingdings"/>
      <charset val="2"/>
    </font>
    <font>
      <b/>
      <sz val="8"/>
      <color indexed="57"/>
      <name val="Wingdings"/>
      <charset val="2"/>
    </font>
    <font>
      <b/>
      <i/>
      <u/>
      <sz val="12"/>
      <color indexed="10"/>
      <name val="Arial MT"/>
    </font>
    <font>
      <b/>
      <sz val="12"/>
      <color indexed="16"/>
      <name val="Arial MT"/>
    </font>
    <font>
      <sz val="12"/>
      <color rgb="FFFF0000"/>
      <name val="Arial MT"/>
    </font>
    <font>
      <b/>
      <sz val="18"/>
      <color rgb="FF00B050"/>
      <name val="Arial MT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9"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2" fontId="5" fillId="4" borderId="4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/>
    </xf>
    <xf numFmtId="0" fontId="2" fillId="3" borderId="0" xfId="0" applyFont="1" applyFill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left" indent="2"/>
      <protection locked="0"/>
    </xf>
    <xf numFmtId="0" fontId="17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19" fillId="3" borderId="0" xfId="0" applyFont="1" applyFill="1" applyAlignment="1">
      <alignment vertical="top" wrapText="1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2" fontId="20" fillId="0" borderId="0" xfId="0" applyNumberFormat="1" applyFont="1" applyAlignment="1">
      <alignment horizontal="center" vertical="top" wrapText="1"/>
    </xf>
    <xf numFmtId="0" fontId="2" fillId="5" borderId="0" xfId="0" applyFont="1" applyFill="1" applyAlignment="1">
      <alignment vertical="top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vertical="top" wrapText="1"/>
    </xf>
    <xf numFmtId="0" fontId="5" fillId="5" borderId="9" xfId="0" applyFont="1" applyFill="1" applyBorder="1" applyAlignment="1">
      <alignment vertical="top" wrapText="1"/>
    </xf>
    <xf numFmtId="0" fontId="13" fillId="5" borderId="9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1" fillId="5" borderId="15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vertical="center" wrapText="1"/>
    </xf>
    <xf numFmtId="0" fontId="0" fillId="5" borderId="17" xfId="0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top" wrapText="1"/>
    </xf>
    <xf numFmtId="0" fontId="18" fillId="0" borderId="6" xfId="0" applyFont="1" applyBorder="1" applyAlignment="1" applyProtection="1">
      <alignment vertical="top" wrapText="1"/>
      <protection locked="0"/>
    </xf>
    <xf numFmtId="0" fontId="25" fillId="3" borderId="0" xfId="1" applyNumberFormat="1" applyFont="1" applyFill="1" applyBorder="1" applyAlignment="1" applyProtection="1">
      <alignment vertical="top" wrapText="1"/>
    </xf>
    <xf numFmtId="0" fontId="25" fillId="3" borderId="0" xfId="1" applyNumberFormat="1" applyFont="1" applyFill="1" applyBorder="1" applyAlignment="1" applyProtection="1">
      <alignment vertical="top"/>
    </xf>
    <xf numFmtId="0" fontId="4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2" fillId="3" borderId="0" xfId="0" applyFont="1" applyFill="1" applyAlignment="1">
      <alignment horizontal="centerContinuous" vertical="top"/>
    </xf>
    <xf numFmtId="0" fontId="6" fillId="3" borderId="0" xfId="0" applyFont="1" applyFill="1" applyAlignment="1">
      <alignment horizontal="centerContinuous" vertical="top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14" fontId="2" fillId="3" borderId="0" xfId="0" applyNumberFormat="1" applyFont="1" applyFill="1" applyAlignment="1">
      <alignment vertical="top"/>
    </xf>
    <xf numFmtId="0" fontId="0" fillId="3" borderId="0" xfId="0" applyFill="1" applyAlignment="1">
      <alignment vertical="top"/>
    </xf>
    <xf numFmtId="0" fontId="5" fillId="5" borderId="19" xfId="0" applyFont="1" applyFill="1" applyBorder="1" applyAlignment="1">
      <alignment vertical="top" wrapText="1"/>
    </xf>
    <xf numFmtId="0" fontId="26" fillId="3" borderId="0" xfId="0" applyFont="1" applyFill="1" applyAlignment="1">
      <alignment vertical="top"/>
    </xf>
    <xf numFmtId="0" fontId="3" fillId="2" borderId="18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vertical="top" wrapText="1"/>
    </xf>
    <xf numFmtId="0" fontId="12" fillId="5" borderId="6" xfId="0" applyFont="1" applyFill="1" applyBorder="1" applyAlignment="1">
      <alignment horizontal="center" vertical="top" wrapText="1"/>
    </xf>
    <xf numFmtId="0" fontId="26" fillId="0" borderId="0" xfId="0" applyFont="1" applyAlignment="1">
      <alignment vertical="top"/>
    </xf>
    <xf numFmtId="0" fontId="14" fillId="5" borderId="5" xfId="0" applyFont="1" applyFill="1" applyBorder="1" applyAlignment="1">
      <alignment vertical="top" wrapText="1"/>
    </xf>
    <xf numFmtId="0" fontId="5" fillId="5" borderId="20" xfId="0" applyFont="1" applyFill="1" applyBorder="1" applyAlignment="1" applyProtection="1">
      <alignment horizontal="left" vertical="center" wrapText="1"/>
      <protection locked="0"/>
    </xf>
    <xf numFmtId="14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>
      <alignment horizontal="left" vertical="center" wrapText="1"/>
    </xf>
    <xf numFmtId="0" fontId="1" fillId="5" borderId="23" xfId="0" applyFont="1" applyFill="1" applyBorder="1" applyAlignment="1" applyProtection="1">
      <alignment vertical="top" wrapText="1"/>
      <protection locked="0"/>
    </xf>
    <xf numFmtId="0" fontId="28" fillId="5" borderId="9" xfId="0" applyFont="1" applyFill="1" applyBorder="1" applyAlignment="1">
      <alignment vertical="top" wrapText="1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>
      <alignment vertical="top"/>
    </xf>
    <xf numFmtId="0" fontId="23" fillId="3" borderId="0" xfId="0" applyFont="1" applyFill="1" applyAlignment="1">
      <alignment vertical="top" wrapText="1"/>
    </xf>
    <xf numFmtId="0" fontId="23" fillId="5" borderId="26" xfId="0" applyFont="1" applyFill="1" applyBorder="1" applyAlignment="1" applyProtection="1">
      <alignment horizontal="center" vertical="top" wrapText="1"/>
      <protection locked="0"/>
    </xf>
    <xf numFmtId="0" fontId="23" fillId="5" borderId="27" xfId="0" applyFont="1" applyFill="1" applyBorder="1" applyAlignment="1" applyProtection="1">
      <alignment horizontal="center" vertical="top" wrapText="1"/>
      <protection locked="0"/>
    </xf>
    <xf numFmtId="0" fontId="23" fillId="5" borderId="28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28" fillId="5" borderId="9" xfId="0" applyFont="1" applyFill="1" applyBorder="1" applyAlignment="1">
      <alignment wrapText="1"/>
    </xf>
    <xf numFmtId="0" fontId="27" fillId="5" borderId="29" xfId="0" applyFont="1" applyFill="1" applyBorder="1" applyAlignment="1">
      <alignment vertical="center" wrapText="1"/>
    </xf>
    <xf numFmtId="0" fontId="6" fillId="3" borderId="0" xfId="0" applyFont="1" applyFill="1" applyAlignment="1">
      <alignment vertical="top"/>
    </xf>
    <xf numFmtId="0" fontId="1" fillId="5" borderId="30" xfId="0" applyFont="1" applyFill="1" applyBorder="1" applyAlignment="1" applyProtection="1">
      <alignment vertical="top" wrapText="1"/>
      <protection locked="0"/>
    </xf>
    <xf numFmtId="0" fontId="2" fillId="5" borderId="31" xfId="0" applyFont="1" applyFill="1" applyBorder="1" applyAlignment="1" applyProtection="1">
      <alignment horizontal="center" vertical="top" wrapText="1"/>
      <protection locked="0" hidden="1"/>
    </xf>
    <xf numFmtId="0" fontId="5" fillId="5" borderId="29" xfId="0" applyFont="1" applyFill="1" applyBorder="1" applyAlignment="1" applyProtection="1">
      <alignment horizontal="center" vertical="top" wrapText="1"/>
      <protection locked="0" hidden="1"/>
    </xf>
    <xf numFmtId="0" fontId="5" fillId="5" borderId="33" xfId="0" applyFont="1" applyFill="1" applyBorder="1" applyAlignment="1" applyProtection="1">
      <alignment horizontal="center" vertical="top" wrapText="1"/>
      <protection locked="0" hidden="1"/>
    </xf>
    <xf numFmtId="0" fontId="6" fillId="3" borderId="0" xfId="0" applyFont="1" applyFill="1" applyAlignment="1">
      <alignment vertical="top" wrapText="1"/>
    </xf>
    <xf numFmtId="0" fontId="29" fillId="5" borderId="9" xfId="0" applyFont="1" applyFill="1" applyBorder="1" applyAlignment="1">
      <alignment horizontal="left" vertical="top" wrapText="1"/>
    </xf>
    <xf numFmtId="0" fontId="0" fillId="0" borderId="1" xfId="0" applyBorder="1" applyAlignment="1" applyProtection="1">
      <alignment vertical="top" wrapText="1"/>
      <protection locked="0"/>
    </xf>
    <xf numFmtId="0" fontId="36" fillId="3" borderId="0" xfId="0" applyFont="1" applyFill="1" applyAlignment="1">
      <alignment vertical="top"/>
    </xf>
    <xf numFmtId="2" fontId="23" fillId="5" borderId="34" xfId="0" applyNumberFormat="1" applyFont="1" applyFill="1" applyBorder="1" applyAlignment="1">
      <alignment horizontal="center" vertical="top" wrapText="1"/>
    </xf>
    <xf numFmtId="2" fontId="23" fillId="5" borderId="26" xfId="0" applyNumberFormat="1" applyFont="1" applyFill="1" applyBorder="1" applyAlignment="1">
      <alignment horizontal="center" vertical="top" wrapText="1"/>
    </xf>
    <xf numFmtId="2" fontId="23" fillId="5" borderId="35" xfId="0" applyNumberFormat="1" applyFont="1" applyFill="1" applyBorder="1" applyAlignment="1">
      <alignment horizontal="center" vertical="top" wrapText="1"/>
    </xf>
    <xf numFmtId="2" fontId="23" fillId="5" borderId="6" xfId="0" applyNumberFormat="1" applyFont="1" applyFill="1" applyBorder="1" applyAlignment="1">
      <alignment horizontal="center" vertical="top" wrapText="1"/>
    </xf>
    <xf numFmtId="2" fontId="1" fillId="5" borderId="21" xfId="0" applyNumberFormat="1" applyFont="1" applyFill="1" applyBorder="1" applyAlignment="1" applyProtection="1">
      <alignment horizontal="centerContinuous" vertical="top" wrapText="1"/>
      <protection locked="0" hidden="1"/>
    </xf>
    <xf numFmtId="0" fontId="0" fillId="0" borderId="33" xfId="0" applyBorder="1" applyAlignment="1" applyProtection="1">
      <alignment vertical="top" wrapText="1"/>
      <protection locked="0"/>
    </xf>
    <xf numFmtId="164" fontId="22" fillId="5" borderId="1" xfId="0" applyNumberFormat="1" applyFont="1" applyFill="1" applyBorder="1" applyAlignment="1">
      <alignment horizontal="center" vertical="top" wrapText="1"/>
    </xf>
    <xf numFmtId="0" fontId="0" fillId="0" borderId="5" xfId="0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>
      <alignment vertical="top" wrapText="1"/>
    </xf>
    <xf numFmtId="0" fontId="2" fillId="5" borderId="32" xfId="0" applyFont="1" applyFill="1" applyBorder="1" applyAlignment="1" applyProtection="1">
      <alignment horizontal="center" vertical="top" wrapText="1"/>
      <protection locked="0" hidden="1"/>
    </xf>
    <xf numFmtId="0" fontId="1" fillId="5" borderId="24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49" fontId="2" fillId="3" borderId="0" xfId="0" applyNumberFormat="1" applyFont="1" applyFill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4" fillId="5" borderId="46" xfId="0" applyFont="1" applyFill="1" applyBorder="1" applyAlignment="1">
      <alignment horizontal="left" vertical="top" wrapText="1"/>
    </xf>
    <xf numFmtId="0" fontId="14" fillId="5" borderId="47" xfId="0" applyFont="1" applyFill="1" applyBorder="1" applyAlignment="1">
      <alignment horizontal="left" vertical="top" wrapText="1"/>
    </xf>
    <xf numFmtId="0" fontId="1" fillId="2" borderId="48" xfId="0" applyFont="1" applyFill="1" applyBorder="1" applyAlignment="1" applyProtection="1">
      <alignment horizontal="center" vertical="top" wrapText="1"/>
      <protection locked="0"/>
    </xf>
    <xf numFmtId="0" fontId="1" fillId="2" borderId="4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0" fontId="5" fillId="5" borderId="16" xfId="0" applyFont="1" applyFill="1" applyBorder="1" applyAlignment="1">
      <alignment horizontal="left" vertical="top" wrapText="1"/>
    </xf>
    <xf numFmtId="0" fontId="5" fillId="5" borderId="17" xfId="0" applyFont="1" applyFill="1" applyBorder="1" applyAlignment="1">
      <alignment horizontal="left" vertical="top" wrapText="1"/>
    </xf>
    <xf numFmtId="0" fontId="5" fillId="5" borderId="33" xfId="0" applyFont="1" applyFill="1" applyBorder="1" applyAlignment="1">
      <alignment horizontal="left" vertical="top" wrapText="1"/>
    </xf>
    <xf numFmtId="0" fontId="23" fillId="5" borderId="36" xfId="0" applyFont="1" applyFill="1" applyBorder="1" applyAlignment="1">
      <alignment horizontal="left" vertical="top" wrapText="1"/>
    </xf>
    <xf numFmtId="0" fontId="23" fillId="5" borderId="37" xfId="0" applyFont="1" applyFill="1" applyBorder="1" applyAlignment="1">
      <alignment horizontal="left" vertical="top" wrapText="1"/>
    </xf>
    <xf numFmtId="0" fontId="14" fillId="5" borderId="38" xfId="0" applyFont="1" applyFill="1" applyBorder="1" applyAlignment="1">
      <alignment horizontal="center" wrapText="1"/>
    </xf>
    <xf numFmtId="0" fontId="23" fillId="5" borderId="26" xfId="0" applyFont="1" applyFill="1" applyBorder="1" applyAlignment="1">
      <alignment horizontal="left" vertical="top" wrapText="1"/>
    </xf>
    <xf numFmtId="0" fontId="23" fillId="5" borderId="39" xfId="0" applyFont="1" applyFill="1" applyBorder="1" applyAlignment="1">
      <alignment horizontal="left" vertical="top" wrapText="1"/>
    </xf>
    <xf numFmtId="0" fontId="23" fillId="5" borderId="28" xfId="0" applyFont="1" applyFill="1" applyBorder="1" applyAlignment="1">
      <alignment horizontal="left" vertical="top" wrapText="1"/>
    </xf>
    <xf numFmtId="0" fontId="24" fillId="5" borderId="16" xfId="0" applyFont="1" applyFill="1" applyBorder="1" applyAlignment="1">
      <alignment horizontal="left" vertical="center" wrapText="1"/>
    </xf>
    <xf numFmtId="0" fontId="24" fillId="5" borderId="40" xfId="0" applyFont="1" applyFill="1" applyBorder="1" applyAlignment="1">
      <alignment horizontal="left" vertical="center" wrapText="1"/>
    </xf>
    <xf numFmtId="0" fontId="29" fillId="5" borderId="41" xfId="0" applyFont="1" applyFill="1" applyBorder="1" applyAlignment="1">
      <alignment horizontal="left" vertical="top" wrapText="1"/>
    </xf>
    <xf numFmtId="0" fontId="29" fillId="5" borderId="42" xfId="0" applyFont="1" applyFill="1" applyBorder="1" applyAlignment="1">
      <alignment horizontal="left" vertical="top" wrapText="1"/>
    </xf>
    <xf numFmtId="0" fontId="14" fillId="5" borderId="42" xfId="0" applyFont="1" applyFill="1" applyBorder="1" applyAlignment="1">
      <alignment horizontal="left" vertical="top" wrapText="1"/>
    </xf>
    <xf numFmtId="0" fontId="14" fillId="5" borderId="43" xfId="0" applyFont="1" applyFill="1" applyBorder="1" applyAlignment="1">
      <alignment horizontal="left" vertical="top" wrapText="1"/>
    </xf>
    <xf numFmtId="0" fontId="29" fillId="5" borderId="9" xfId="0" applyFont="1" applyFill="1" applyBorder="1" applyAlignment="1">
      <alignment horizontal="left" vertical="top" wrapText="1"/>
    </xf>
    <xf numFmtId="0" fontId="23" fillId="5" borderId="44" xfId="0" applyFont="1" applyFill="1" applyBorder="1" applyAlignment="1">
      <alignment horizontal="left" vertical="top" wrapText="1"/>
    </xf>
    <xf numFmtId="0" fontId="23" fillId="5" borderId="45" xfId="0" applyFont="1" applyFill="1" applyBorder="1" applyAlignment="1">
      <alignment horizontal="left" vertical="top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35" fillId="0" borderId="0" xfId="0" applyFont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7"/>
    <pageSetUpPr autoPageBreaks="0" fitToPage="1"/>
  </sheetPr>
  <dimension ref="A1:J58"/>
  <sheetViews>
    <sheetView showGridLines="0" tabSelected="1" workbookViewId="0">
      <selection activeCell="A52" sqref="A52"/>
    </sheetView>
  </sheetViews>
  <sheetFormatPr defaultColWidth="9.69140625" defaultRowHeight="15.5"/>
  <cols>
    <col min="1" max="1" width="42.84375" style="9" customWidth="1"/>
    <col min="2" max="2" width="25" style="9" customWidth="1"/>
    <col min="3" max="3" width="23.69140625" style="9" customWidth="1"/>
    <col min="4" max="4" width="24.3046875" style="9" customWidth="1"/>
    <col min="5" max="5" width="12.07421875" style="45" customWidth="1"/>
    <col min="6" max="10" width="9.69140625" style="45" customWidth="1"/>
    <col min="11" max="16384" width="9.69140625" style="9"/>
  </cols>
  <sheetData>
    <row r="1" spans="1:10" ht="49.5" customHeight="1">
      <c r="A1" s="26" t="s">
        <v>0</v>
      </c>
      <c r="B1" s="26"/>
      <c r="C1" s="8"/>
      <c r="D1" s="8"/>
      <c r="E1" s="50"/>
      <c r="F1" s="46"/>
      <c r="G1" s="46"/>
      <c r="H1" s="46"/>
      <c r="I1" s="50"/>
      <c r="J1" s="50"/>
    </row>
    <row r="2" spans="1:10" ht="22.5" customHeight="1">
      <c r="A2" s="26"/>
      <c r="B2" s="26"/>
      <c r="C2" s="116" t="s">
        <v>1</v>
      </c>
      <c r="D2" s="116"/>
      <c r="E2" s="50"/>
      <c r="F2" s="50"/>
      <c r="G2" s="50"/>
      <c r="H2" s="50"/>
      <c r="I2" s="50"/>
      <c r="J2" s="50"/>
    </row>
    <row r="3" spans="1:10" ht="24.75" customHeight="1">
      <c r="A3" s="26"/>
      <c r="B3" s="26"/>
      <c r="C3" s="117"/>
      <c r="D3" s="117"/>
      <c r="E3" s="50"/>
      <c r="F3" s="50"/>
      <c r="G3" s="50"/>
      <c r="H3" s="50"/>
      <c r="I3" s="50"/>
      <c r="J3" s="50"/>
    </row>
    <row r="4" spans="1:10">
      <c r="A4" s="15"/>
      <c r="B4" s="15"/>
      <c r="C4" s="117"/>
      <c r="D4" s="117"/>
      <c r="E4" s="50"/>
      <c r="F4" s="50"/>
      <c r="G4" s="54" t="s">
        <v>2</v>
      </c>
      <c r="H4" s="50"/>
      <c r="I4" s="50"/>
      <c r="J4" s="50"/>
    </row>
    <row r="5" spans="1:10" ht="16.5">
      <c r="A5" s="44" t="s">
        <v>3</v>
      </c>
      <c r="B5" s="43"/>
      <c r="C5" s="117"/>
      <c r="D5" s="117"/>
      <c r="E5" s="50"/>
      <c r="F5" s="50"/>
      <c r="G5" s="54" t="s">
        <v>4</v>
      </c>
      <c r="H5" s="50"/>
      <c r="I5" s="50"/>
      <c r="J5" s="50"/>
    </row>
    <row r="6" spans="1:10">
      <c r="A6" s="118"/>
      <c r="B6" s="118"/>
      <c r="C6" s="118"/>
      <c r="D6" s="15"/>
      <c r="E6" s="50"/>
      <c r="F6" s="50"/>
      <c r="G6" s="54" t="s">
        <v>5</v>
      </c>
      <c r="H6" s="50"/>
      <c r="I6" s="50"/>
      <c r="J6" s="50"/>
    </row>
    <row r="7" spans="1:10" s="11" customFormat="1" ht="21" customHeight="1" thickBot="1">
      <c r="A7" s="98"/>
      <c r="B7" s="98"/>
      <c r="C7" s="98"/>
      <c r="D7" s="98"/>
      <c r="E7" s="49"/>
      <c r="F7" s="49"/>
      <c r="G7" s="54"/>
      <c r="H7" s="49"/>
      <c r="I7" s="49"/>
      <c r="J7" s="49"/>
    </row>
    <row r="8" spans="1:10" ht="27.75" customHeight="1">
      <c r="A8" s="62" t="s">
        <v>6</v>
      </c>
      <c r="B8" s="63"/>
      <c r="C8" s="114"/>
      <c r="D8" s="115"/>
      <c r="E8" s="47"/>
      <c r="F8" s="50"/>
      <c r="G8" s="54" t="s">
        <v>2</v>
      </c>
      <c r="H8" s="50"/>
      <c r="I8" s="50"/>
      <c r="J8" s="50"/>
    </row>
    <row r="9" spans="1:10" s="15" customFormat="1" ht="33.75" customHeight="1">
      <c r="A9" s="60" t="s">
        <v>7</v>
      </c>
      <c r="B9" s="31"/>
      <c r="C9" s="65" t="s">
        <v>8</v>
      </c>
      <c r="D9" s="61"/>
      <c r="E9" s="48" t="s">
        <v>9</v>
      </c>
      <c r="F9" s="49"/>
      <c r="G9" s="58" t="s">
        <v>10</v>
      </c>
      <c r="H9" s="50"/>
      <c r="I9" s="50"/>
      <c r="J9" s="51"/>
    </row>
    <row r="10" spans="1:10" s="15" customFormat="1" ht="27.75" customHeight="1">
      <c r="A10" s="32"/>
      <c r="B10" s="37"/>
      <c r="C10" s="66" t="s">
        <v>11</v>
      </c>
      <c r="D10" s="61"/>
      <c r="E10" s="48" t="s">
        <v>9</v>
      </c>
      <c r="F10" s="49"/>
      <c r="G10" s="58" t="s">
        <v>12</v>
      </c>
      <c r="H10" s="50"/>
      <c r="I10" s="50"/>
      <c r="J10" s="51"/>
    </row>
    <row r="11" spans="1:10" s="15" customFormat="1" ht="78.75" customHeight="1">
      <c r="A11" s="33" t="s">
        <v>13</v>
      </c>
      <c r="B11" s="56" t="s">
        <v>14</v>
      </c>
      <c r="C11" s="57" t="s">
        <v>15</v>
      </c>
      <c r="D11" s="89" t="str">
        <f>IF(D10="","",D10-D9+1)</f>
        <v/>
      </c>
      <c r="E11" s="50"/>
      <c r="F11" s="49"/>
      <c r="G11" s="49"/>
      <c r="H11" s="50"/>
      <c r="I11" s="50"/>
      <c r="J11" s="50"/>
    </row>
    <row r="12" spans="1:10" ht="81" customHeight="1">
      <c r="A12" s="34" t="s">
        <v>16</v>
      </c>
      <c r="B12" s="112" t="s">
        <v>17</v>
      </c>
      <c r="C12" s="113"/>
      <c r="D12" s="55" t="s">
        <v>2</v>
      </c>
      <c r="E12" s="48" t="s">
        <v>9</v>
      </c>
      <c r="F12" s="50"/>
      <c r="G12" s="50"/>
      <c r="H12" s="50"/>
      <c r="I12" s="50"/>
      <c r="J12" s="50"/>
    </row>
    <row r="13" spans="1:10" ht="18" customHeight="1">
      <c r="A13" s="34"/>
      <c r="B13" s="59" t="str">
        <f>IF(D12="Work pattern is the same each week","Enter working pattern.","")</f>
        <v/>
      </c>
      <c r="C13" s="99" t="s">
        <v>18</v>
      </c>
      <c r="D13" s="100" t="s">
        <v>19</v>
      </c>
      <c r="E13" s="48" t="str">
        <f>IF(D12="Work pattern is the same each week","*Required","")</f>
        <v/>
      </c>
      <c r="F13" s="50"/>
      <c r="G13" s="50"/>
      <c r="H13" s="50"/>
      <c r="I13" s="50"/>
      <c r="J13" s="50"/>
    </row>
    <row r="14" spans="1:10" ht="18" customHeight="1">
      <c r="A14" s="35"/>
      <c r="B14" s="124" t="str">
        <f>IF(D12="Varies from week to week", "Where work patterns vary from week to week (e.g.: rota), please enter an average weekly total number of hours directly into the yellow box in cell D21.","")</f>
        <v/>
      </c>
      <c r="C14" s="101" t="s">
        <v>20</v>
      </c>
      <c r="D14" s="102">
        <v>0</v>
      </c>
      <c r="E14" s="47"/>
      <c r="F14" s="50"/>
      <c r="G14" s="50"/>
      <c r="H14" s="50"/>
      <c r="I14" s="50"/>
      <c r="J14" s="50"/>
    </row>
    <row r="15" spans="1:10" ht="17.5">
      <c r="A15" s="35"/>
      <c r="B15" s="124"/>
      <c r="C15" s="101" t="s">
        <v>21</v>
      </c>
      <c r="D15" s="102">
        <v>0</v>
      </c>
      <c r="E15" s="47"/>
      <c r="F15" s="50"/>
      <c r="G15" s="50"/>
      <c r="H15" s="50"/>
      <c r="I15" s="50"/>
      <c r="J15" s="50"/>
    </row>
    <row r="16" spans="1:10" ht="17.5">
      <c r="A16" s="35"/>
      <c r="B16" s="124"/>
      <c r="C16" s="101" t="s">
        <v>22</v>
      </c>
      <c r="D16" s="102">
        <v>0</v>
      </c>
      <c r="E16" s="47"/>
      <c r="F16" s="50"/>
      <c r="G16" s="50"/>
      <c r="H16" s="50"/>
      <c r="I16" s="50"/>
      <c r="J16" s="50"/>
    </row>
    <row r="17" spans="1:6" ht="17.5">
      <c r="A17" s="35"/>
      <c r="B17" s="124"/>
      <c r="C17" s="101" t="s">
        <v>23</v>
      </c>
      <c r="D17" s="102">
        <v>0</v>
      </c>
      <c r="E17" s="47"/>
      <c r="F17" s="50"/>
    </row>
    <row r="18" spans="1:6" ht="17.5">
      <c r="A18" s="35"/>
      <c r="B18" s="124"/>
      <c r="C18" s="101" t="s">
        <v>24</v>
      </c>
      <c r="D18" s="102">
        <v>0</v>
      </c>
      <c r="E18" s="47"/>
      <c r="F18" s="50"/>
    </row>
    <row r="19" spans="1:6" ht="17.5">
      <c r="A19" s="35"/>
      <c r="B19" s="124"/>
      <c r="C19" s="101" t="s">
        <v>25</v>
      </c>
      <c r="D19" s="102">
        <v>0</v>
      </c>
      <c r="E19" s="47"/>
      <c r="F19" s="50"/>
    </row>
    <row r="20" spans="1:6" ht="15" customHeight="1">
      <c r="A20" s="35"/>
      <c r="B20" s="124"/>
      <c r="C20" s="101" t="s">
        <v>26</v>
      </c>
      <c r="D20" s="102">
        <v>0</v>
      </c>
      <c r="E20" s="47"/>
      <c r="F20" s="50"/>
    </row>
    <row r="21" spans="1:6" ht="18.75" customHeight="1" thickBot="1">
      <c r="A21" s="36"/>
      <c r="B21" s="103"/>
      <c r="C21" s="38" t="s">
        <v>27</v>
      </c>
      <c r="D21" s="104">
        <f>SUM(D14:D20)</f>
        <v>0</v>
      </c>
      <c r="E21" s="48" t="str">
        <f>IF(D12="Varies from week to week","*Required","")</f>
        <v/>
      </c>
      <c r="F21" s="50"/>
    </row>
    <row r="22" spans="1:6" ht="48" customHeight="1" thickBot="1">
      <c r="A22" s="12"/>
      <c r="B22" s="13"/>
      <c r="C22" s="13"/>
      <c r="D22" s="98"/>
      <c r="E22" s="50"/>
      <c r="F22" s="50"/>
    </row>
    <row r="23" spans="1:6" ht="36.5" thickBot="1">
      <c r="A23" s="39" t="s">
        <v>28</v>
      </c>
      <c r="B23" s="75" t="s">
        <v>29</v>
      </c>
      <c r="C23" s="40" t="s">
        <v>15</v>
      </c>
      <c r="D23" s="7"/>
      <c r="E23" s="48" t="s">
        <v>9</v>
      </c>
      <c r="F23" s="50"/>
    </row>
    <row r="24" spans="1:6" ht="33.75" customHeight="1" thickBot="1">
      <c r="A24" s="27"/>
      <c r="B24" s="28"/>
      <c r="C24" s="29"/>
      <c r="D24" s="30"/>
      <c r="E24" s="50"/>
      <c r="F24" s="50"/>
    </row>
    <row r="25" spans="1:6" ht="21.75" customHeight="1">
      <c r="A25" s="53" t="s">
        <v>30</v>
      </c>
      <c r="B25" s="130" t="str">
        <f>IF(AND(D23&gt;0,D12="Select:"),"Please answer the question above (cell D12) regarding the employee's Weekly Working Pattern","")</f>
        <v/>
      </c>
      <c r="C25" s="105" t="s">
        <v>31</v>
      </c>
      <c r="D25" s="106" t="s">
        <v>32</v>
      </c>
      <c r="E25" s="52"/>
      <c r="F25" s="50"/>
    </row>
    <row r="26" spans="1:6" ht="33.75" customHeight="1">
      <c r="A26" s="64"/>
      <c r="B26" s="131"/>
      <c r="C26" s="91">
        <v>46115</v>
      </c>
      <c r="D26" s="78" t="str">
        <f t="shared" ref="D26:D32" si="0">IF(D$12="Select:","Answer Question in cell D12",IF(AND(C26&gt;=D$9,C26&lt;=D$10),IF(D$12&lt;&gt;"Work pattern is the same each week","Enter hours of work on BH or zero if not scheduled to work",VLOOKUP(TEXT(C26,"dddd"),C$14:D$18,2,FALSE)),"Falls outside leave period"))</f>
        <v>Answer Question in cell D12</v>
      </c>
      <c r="E26" s="76" t="str">
        <f t="shared" ref="E26:E34" si="1">IF(AND(D$12="Varies from week to week",D26&lt;&gt;"Falls outside leave period"),"*Required","")</f>
        <v/>
      </c>
      <c r="F26" s="50"/>
    </row>
    <row r="27" spans="1:6" ht="37.5" customHeight="1">
      <c r="A27" s="74" t="str">
        <f>IF(D12="Work pattern is the same each week","No change required.","")</f>
        <v/>
      </c>
      <c r="B27" s="131"/>
      <c r="C27" s="91">
        <v>46118</v>
      </c>
      <c r="D27" s="78" t="str">
        <f t="shared" si="0"/>
        <v>Answer Question in cell D12</v>
      </c>
      <c r="E27" s="76" t="str">
        <f t="shared" si="1"/>
        <v/>
      </c>
      <c r="F27" s="76" t="str">
        <f t="shared" ref="F27:F33" si="2">IF(ISBLANK(D27),"Enter hours - OR enter Zero","")</f>
        <v/>
      </c>
    </row>
    <row r="28" spans="1:6" ht="37.5" customHeight="1">
      <c r="A28" s="64"/>
      <c r="B28" s="131"/>
      <c r="C28" s="91">
        <v>46146</v>
      </c>
      <c r="D28" s="78" t="str">
        <f t="shared" si="0"/>
        <v>Answer Question in cell D12</v>
      </c>
      <c r="E28" s="76" t="str">
        <f t="shared" si="1"/>
        <v/>
      </c>
      <c r="F28" s="76" t="str">
        <f t="shared" si="2"/>
        <v/>
      </c>
    </row>
    <row r="29" spans="1:6" ht="37.5" customHeight="1">
      <c r="A29" s="64"/>
      <c r="B29" s="131"/>
      <c r="C29" s="91">
        <v>46167</v>
      </c>
      <c r="D29" s="78" t="str">
        <f t="shared" si="0"/>
        <v>Answer Question in cell D12</v>
      </c>
      <c r="E29" s="76" t="str">
        <f t="shared" si="1"/>
        <v/>
      </c>
      <c r="F29" s="76" t="str">
        <f t="shared" si="2"/>
        <v/>
      </c>
    </row>
    <row r="30" spans="1:6" ht="37.5" customHeight="1">
      <c r="A30" s="134"/>
      <c r="B30" s="132" t="str">
        <f>IF(D12="Varies from week to week","Enter the hours that that the employee normally works for each of the Bank Holiday dates shown in col D.  Enter 0 on any BH date where the employee is not scheduled to work","")</f>
        <v/>
      </c>
      <c r="C30" s="91">
        <v>46265</v>
      </c>
      <c r="D30" s="78" t="str">
        <f t="shared" si="0"/>
        <v>Answer Question in cell D12</v>
      </c>
      <c r="E30" s="76" t="str">
        <f t="shared" si="1"/>
        <v/>
      </c>
      <c r="F30" s="76" t="str">
        <f t="shared" si="2"/>
        <v/>
      </c>
    </row>
    <row r="31" spans="1:6" ht="37.5" customHeight="1">
      <c r="A31" s="134"/>
      <c r="B31" s="132"/>
      <c r="C31" s="91">
        <v>46381</v>
      </c>
      <c r="D31" s="78" t="str">
        <f t="shared" si="0"/>
        <v>Answer Question in cell D12</v>
      </c>
      <c r="E31" s="76" t="str">
        <f t="shared" si="1"/>
        <v/>
      </c>
      <c r="F31" s="76" t="str">
        <f t="shared" si="2"/>
        <v/>
      </c>
    </row>
    <row r="32" spans="1:6" ht="37.5" customHeight="1">
      <c r="A32" s="134"/>
      <c r="B32" s="132"/>
      <c r="C32" s="91">
        <v>46384</v>
      </c>
      <c r="D32" s="78" t="str">
        <f t="shared" si="0"/>
        <v>Answer Question in cell D12</v>
      </c>
      <c r="E32" s="76" t="str">
        <f t="shared" si="1"/>
        <v/>
      </c>
      <c r="F32" s="76" t="str">
        <f t="shared" si="2"/>
        <v/>
      </c>
    </row>
    <row r="33" spans="1:10" ht="37.5" customHeight="1">
      <c r="A33" s="134"/>
      <c r="B33" s="132"/>
      <c r="C33" s="91">
        <v>46388</v>
      </c>
      <c r="D33" s="78" t="str">
        <f>IF(D$12="Select:","Answer Question in cell D12",IF(AND(C33&gt;=D$9,C33&lt;=D$10),IF(D$12&lt;&gt;"Work pattern is the same each week","Enter hours of work on BH or zero if not scheduled to work",VLOOKUP(TEXT(C33,"dddd"),C$14:D$18,2,FALSE)),"Falls outside leave period"))</f>
        <v>Answer Question in cell D12</v>
      </c>
      <c r="E33" s="76" t="str">
        <f t="shared" si="1"/>
        <v/>
      </c>
      <c r="F33" s="76" t="str">
        <f t="shared" si="2"/>
        <v/>
      </c>
      <c r="G33" s="50"/>
      <c r="H33" s="50"/>
      <c r="I33" s="50"/>
      <c r="J33" s="50"/>
    </row>
    <row r="34" spans="1:10" ht="37.5" customHeight="1">
      <c r="A34" s="82"/>
      <c r="B34" s="132"/>
      <c r="C34" s="91">
        <v>46472</v>
      </c>
      <c r="D34" s="78" t="str">
        <f>IF(D$12="Select:","Answer Question in cell D12",IF(AND(C34&gt;=D$9,C34&lt;=D$10),IF(D$12&lt;&gt;"Work pattern is the same each week","Enter hours of work on BH or zero if not scheduled to work",VLOOKUP(TEXT(C34,"dddd"),C$14:D$18,2,FALSE)),"Falls outside leave period"))</f>
        <v>Answer Question in cell D12</v>
      </c>
      <c r="E34" s="76" t="str">
        <f t="shared" si="1"/>
        <v/>
      </c>
      <c r="F34" s="76"/>
      <c r="G34" s="50"/>
      <c r="H34" s="50"/>
      <c r="I34" s="50"/>
      <c r="J34" s="50"/>
    </row>
    <row r="35" spans="1:10" ht="40.5" customHeight="1" thickBot="1">
      <c r="A35" s="41"/>
      <c r="B35" s="133"/>
      <c r="C35" s="91">
        <v>46475</v>
      </c>
      <c r="D35" s="78" t="str">
        <f>IF(D$12="Select:","Answer Question in cell D12",IF(AND(C35&gt;=D$9,C35&lt;=D$10),IF(D$12&lt;&gt;"Work pattern is the same each week","Enter hours of work on BH or zero if not scheduled to work",VLOOKUP(TEXT(C35,"dddd"),C$14:D$18,2,FALSE)),"Falls outside leave period"))</f>
        <v>Answer Question in cell D12</v>
      </c>
      <c r="E35" s="84"/>
      <c r="F35" s="50"/>
      <c r="G35" s="50"/>
      <c r="H35" s="50"/>
      <c r="I35" s="50"/>
      <c r="J35" s="50"/>
    </row>
    <row r="36" spans="1:10" ht="40.5" customHeight="1" thickBot="1">
      <c r="A36" s="128" t="s">
        <v>33</v>
      </c>
      <c r="B36" s="129"/>
      <c r="C36" s="79">
        <f>COUNT(D26:D35)</f>
        <v>0</v>
      </c>
      <c r="D36" s="80">
        <f>SUM(D26:D35)</f>
        <v>0</v>
      </c>
      <c r="E36" s="52"/>
      <c r="F36" s="50"/>
      <c r="G36" s="50"/>
      <c r="H36" s="50"/>
      <c r="I36" s="50"/>
      <c r="J36" s="50"/>
    </row>
    <row r="37" spans="1:10" ht="34.5" customHeight="1">
      <c r="A37" s="10"/>
      <c r="B37" s="107"/>
      <c r="C37" s="108"/>
      <c r="D37" s="109"/>
      <c r="E37" s="52"/>
      <c r="F37" s="50"/>
      <c r="G37" s="50"/>
      <c r="H37" s="50"/>
      <c r="I37" s="50"/>
      <c r="J37" s="50"/>
    </row>
    <row r="38" spans="1:10" s="68" customFormat="1" ht="12.5">
      <c r="A38" s="126" t="s">
        <v>34</v>
      </c>
      <c r="B38" s="127"/>
      <c r="C38" s="85">
        <f>D21/37*(D23*7.4)</f>
        <v>0</v>
      </c>
      <c r="D38" s="71" t="s">
        <v>35</v>
      </c>
      <c r="E38" s="67"/>
      <c r="F38" s="67"/>
      <c r="G38" s="67"/>
      <c r="H38" s="67"/>
      <c r="I38" s="67"/>
      <c r="J38" s="67"/>
    </row>
    <row r="39" spans="1:10" s="68" customFormat="1" ht="12.5">
      <c r="A39" s="122" t="s">
        <v>36</v>
      </c>
      <c r="B39" s="125"/>
      <c r="C39" s="86" t="e">
        <f>C38*D11/365</f>
        <v>#VALUE!</v>
      </c>
      <c r="D39" s="69" t="s">
        <v>35</v>
      </c>
      <c r="E39" s="67"/>
      <c r="F39" s="67"/>
      <c r="G39" s="67"/>
      <c r="H39" s="67"/>
      <c r="I39" s="67"/>
      <c r="J39" s="67"/>
    </row>
    <row r="40" spans="1:10" s="68" customFormat="1" ht="12.5">
      <c r="A40" s="122" t="s">
        <v>37</v>
      </c>
      <c r="B40" s="125"/>
      <c r="C40" s="87">
        <f>C36*7.4</f>
        <v>0</v>
      </c>
      <c r="D40" s="69" t="s">
        <v>35</v>
      </c>
      <c r="E40" s="67"/>
      <c r="F40" s="67"/>
      <c r="G40" s="67"/>
      <c r="H40" s="67"/>
      <c r="I40" s="67"/>
      <c r="J40" s="67"/>
    </row>
    <row r="41" spans="1:10" s="68" customFormat="1" ht="12.5">
      <c r="A41" s="122" t="s">
        <v>38</v>
      </c>
      <c r="B41" s="125"/>
      <c r="C41" s="87">
        <f>(D21/37*C36)*7.4</f>
        <v>0</v>
      </c>
      <c r="D41" s="69" t="s">
        <v>35</v>
      </c>
      <c r="E41" s="67"/>
      <c r="F41" s="67"/>
      <c r="G41" s="67"/>
      <c r="H41" s="67"/>
      <c r="I41" s="67"/>
      <c r="J41" s="67"/>
    </row>
    <row r="42" spans="1:10" s="68" customFormat="1" ht="12.5">
      <c r="A42" s="122" t="s">
        <v>39</v>
      </c>
      <c r="B42" s="123"/>
      <c r="C42" s="87">
        <f>D36</f>
        <v>0</v>
      </c>
      <c r="D42" s="69" t="s">
        <v>35</v>
      </c>
      <c r="E42" s="67"/>
      <c r="F42" s="67"/>
      <c r="G42" s="67"/>
      <c r="H42" s="67"/>
      <c r="I42" s="67"/>
      <c r="J42" s="67"/>
    </row>
    <row r="43" spans="1:10" s="68" customFormat="1" ht="17.25" customHeight="1">
      <c r="A43" s="135" t="s">
        <v>40</v>
      </c>
      <c r="B43" s="136"/>
      <c r="C43" s="88">
        <f>C41-C42</f>
        <v>0</v>
      </c>
      <c r="D43" s="70" t="s">
        <v>35</v>
      </c>
      <c r="E43" s="67"/>
      <c r="F43" s="67"/>
      <c r="G43" s="67"/>
      <c r="H43" s="67"/>
      <c r="I43" s="67"/>
      <c r="J43" s="67"/>
    </row>
    <row r="44" spans="1:10" s="15" customFormat="1" ht="36" customHeight="1" thickBot="1">
      <c r="A44" s="14"/>
      <c r="D44" s="20"/>
      <c r="E44" s="50"/>
      <c r="F44" s="50"/>
      <c r="G44" s="50"/>
      <c r="H44" s="50"/>
      <c r="I44" s="50"/>
      <c r="J44" s="50"/>
    </row>
    <row r="45" spans="1:10" s="15" customFormat="1" ht="36.75" customHeight="1" thickBot="1">
      <c r="A45" s="119" t="s">
        <v>41</v>
      </c>
      <c r="B45" s="120"/>
      <c r="C45" s="121"/>
      <c r="D45" s="16" t="e">
        <f>IF(D12="Work pattern is the same each week",C39+C43,IF(AND(ISNA(VLOOKUP("Enter hours of work on BH or zero if not scheduled to work",D27:D33,1,)="Enter hours of work on BH or zero if not scheduled to work"),ISNA(VLOOKUP("Enter zero or hours",F27:F33,1,FALSE))),C39+C43,"Check Bank Holiday entries"))</f>
        <v>#VALUE!</v>
      </c>
      <c r="E45" s="50"/>
      <c r="F45" s="50"/>
      <c r="G45" s="50"/>
      <c r="H45" s="50"/>
      <c r="I45" s="50"/>
      <c r="J45" s="50"/>
    </row>
    <row r="46" spans="1:10" ht="17.5">
      <c r="A46" s="21"/>
      <c r="B46" s="5"/>
      <c r="C46" s="5"/>
      <c r="D46" s="5"/>
      <c r="E46" s="50"/>
      <c r="F46" s="50"/>
      <c r="G46" s="50"/>
      <c r="H46" s="50"/>
      <c r="I46" s="50"/>
      <c r="J46" s="50"/>
    </row>
    <row r="47" spans="1:10" ht="17.5">
      <c r="A47" s="21"/>
      <c r="B47" s="5"/>
      <c r="C47" s="5"/>
      <c r="D47" s="5"/>
      <c r="E47" s="50"/>
      <c r="F47" s="50"/>
      <c r="G47" s="50"/>
      <c r="H47" s="50"/>
      <c r="I47" s="50"/>
      <c r="J47" s="50"/>
    </row>
    <row r="48" spans="1:10">
      <c r="A48" s="19"/>
      <c r="B48" s="98"/>
      <c r="C48" s="98"/>
      <c r="D48" s="5"/>
      <c r="E48" s="50"/>
      <c r="F48" s="50"/>
      <c r="G48" s="50"/>
      <c r="H48" s="50"/>
      <c r="I48" s="50"/>
      <c r="J48" s="50"/>
    </row>
    <row r="49" spans="1:4">
      <c r="A49" s="72"/>
      <c r="B49" s="20"/>
      <c r="C49" s="20"/>
      <c r="D49" s="20"/>
    </row>
    <row r="50" spans="1:4">
      <c r="A50" s="73"/>
      <c r="B50" s="20"/>
      <c r="C50" s="20"/>
      <c r="D50" s="20"/>
    </row>
    <row r="51" spans="1:4">
      <c r="A51" s="20"/>
      <c r="B51" s="20"/>
      <c r="C51" s="22"/>
      <c r="D51" s="20"/>
    </row>
    <row r="52" spans="1:4">
      <c r="A52" s="110" t="s">
        <v>42</v>
      </c>
      <c r="B52" s="20"/>
      <c r="C52" s="20"/>
      <c r="D52" s="20"/>
    </row>
    <row r="53" spans="1:4">
      <c r="A53" s="20"/>
      <c r="B53" s="20"/>
      <c r="C53" s="20"/>
      <c r="D53" s="20"/>
    </row>
    <row r="54" spans="1:4">
      <c r="A54" s="20"/>
      <c r="B54" s="20"/>
      <c r="C54" s="20"/>
      <c r="D54" s="20"/>
    </row>
    <row r="55" spans="1:4">
      <c r="A55" s="20"/>
      <c r="B55" s="20"/>
      <c r="C55" s="20"/>
      <c r="D55" s="20"/>
    </row>
    <row r="56" spans="1:4">
      <c r="A56" s="20"/>
      <c r="B56" s="20"/>
      <c r="C56" s="20"/>
      <c r="D56" s="20"/>
    </row>
    <row r="57" spans="1:4">
      <c r="A57" s="20"/>
      <c r="B57" s="20"/>
      <c r="C57" s="20"/>
      <c r="D57" s="20"/>
    </row>
    <row r="58" spans="1:4">
      <c r="A58" s="20"/>
      <c r="B58" s="20"/>
      <c r="C58" s="20"/>
      <c r="D58" s="20"/>
    </row>
  </sheetData>
  <sheetProtection selectLockedCells="1"/>
  <mergeCells count="19">
    <mergeCell ref="A45:C45"/>
    <mergeCell ref="A42:B42"/>
    <mergeCell ref="B14:B20"/>
    <mergeCell ref="A41:B41"/>
    <mergeCell ref="A38:B38"/>
    <mergeCell ref="A39:B39"/>
    <mergeCell ref="A36:B36"/>
    <mergeCell ref="B25:B29"/>
    <mergeCell ref="B30:B35"/>
    <mergeCell ref="A30:A33"/>
    <mergeCell ref="A43:B43"/>
    <mergeCell ref="A40:B40"/>
    <mergeCell ref="B12:C12"/>
    <mergeCell ref="C8:D8"/>
    <mergeCell ref="C2:D2"/>
    <mergeCell ref="C4:D4"/>
    <mergeCell ref="C3:D3"/>
    <mergeCell ref="C5:D5"/>
    <mergeCell ref="A6:C6"/>
  </mergeCells>
  <phoneticPr fontId="0" type="noConversion"/>
  <conditionalFormatting sqref="D14:D20">
    <cfRule type="expression" dxfId="2" priority="4" stopIfTrue="1">
      <formula>$D$12="Varies from week to week"</formula>
    </cfRule>
  </conditionalFormatting>
  <conditionalFormatting sqref="D21">
    <cfRule type="expression" dxfId="1" priority="5" stopIfTrue="1">
      <formula>$D$12="Varies from week to week"</formula>
    </cfRule>
  </conditionalFormatting>
  <conditionalFormatting sqref="D26:D35">
    <cfRule type="expression" dxfId="0" priority="1" stopIfTrue="1">
      <formula>AND($D$12="Varies from week to week",D26&lt;&gt;"Falls outside leave period")</formula>
    </cfRule>
  </conditionalFormatting>
  <dataValidations xWindow="823" yWindow="303" count="4">
    <dataValidation type="list" allowBlank="1" showInputMessage="1" showErrorMessage="1" prompt="Select from the drop-down list" sqref="D12" xr:uid="{00000000-0002-0000-0000-000001000000}">
      <formula1>Work_pattern</formula1>
    </dataValidation>
    <dataValidation allowBlank="1" showInputMessage="1" showErrorMessage="1" prompt="Enter the Full time equivalent annual leave entitlement_x000a_" sqref="D23" xr:uid="{00000000-0002-0000-0000-000002000000}"/>
    <dataValidation allowBlank="1" showInputMessage="1" showErrorMessage="1" prompt="Enter number of hours worked on each day of the week_x000a_" sqref="D14:D20" xr:uid="{00000000-0002-0000-0000-000003000000}"/>
    <dataValidation type="date" allowBlank="1" showInputMessage="1" showErrorMessage="1" error="Date not in between 01/04/2026 and 31/03/2027" prompt="Enter value as 00/00/0000" sqref="D9:D10" xr:uid="{F6AC638B-4798-4EEA-AFED-B2F03A784A0E}">
      <formula1>46113</formula1>
      <formula2>46477</formula2>
    </dataValidation>
  </dataValidations>
  <hyperlinks>
    <hyperlink ref="A5" location="'Step by Step guidance'!A1" display="Please see the Step-by-Step guidance tab for assistance" xr:uid="{00000000-0004-0000-0000-000000000000}"/>
  </hyperlinks>
  <printOptions horizontalCentered="1"/>
  <pageMargins left="0.51181102362204722" right="0.35433070866141736" top="0.70866141732283472" bottom="0.31496062992125984" header="0.19685039370078741" footer="0.11811023622047245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4"/>
    <pageSetUpPr fitToPage="1"/>
  </sheetPr>
  <dimension ref="A1:C21"/>
  <sheetViews>
    <sheetView workbookViewId="0">
      <selection sqref="A1:B1"/>
    </sheetView>
  </sheetViews>
  <sheetFormatPr defaultColWidth="8.84375" defaultRowHeight="15.5"/>
  <cols>
    <col min="1" max="1" width="11.53515625" style="5" customWidth="1"/>
    <col min="2" max="2" width="72" style="5" customWidth="1"/>
    <col min="3" max="16384" width="8.84375" style="1"/>
  </cols>
  <sheetData>
    <row r="1" spans="1:3" ht="51" customHeight="1">
      <c r="A1" s="137" t="s">
        <v>43</v>
      </c>
      <c r="B1" s="137"/>
      <c r="C1" s="5"/>
    </row>
    <row r="2" spans="1:3">
      <c r="A2" s="6"/>
      <c r="B2" s="6"/>
      <c r="C2" s="5"/>
    </row>
    <row r="3" spans="1:3" ht="44.25" customHeight="1">
      <c r="A3" s="138" t="s">
        <v>44</v>
      </c>
      <c r="B3" s="138"/>
      <c r="C3" s="5"/>
    </row>
    <row r="4" spans="1:3" ht="41.25" customHeight="1">
      <c r="A4" s="118" t="s">
        <v>45</v>
      </c>
      <c r="B4" s="118"/>
      <c r="C4" s="81"/>
    </row>
    <row r="5" spans="1:3" ht="16" thickBot="1">
      <c r="B5" s="2"/>
      <c r="C5" s="5"/>
    </row>
    <row r="6" spans="1:3" ht="85.5" customHeight="1" thickBot="1">
      <c r="A6" s="77" t="s">
        <v>46</v>
      </c>
      <c r="B6" s="94" t="s">
        <v>47</v>
      </c>
      <c r="C6" s="5"/>
    </row>
    <row r="7" spans="1:3" ht="93.5" thickBot="1">
      <c r="A7" s="77" t="s">
        <v>48</v>
      </c>
      <c r="B7" s="90" t="s">
        <v>49</v>
      </c>
      <c r="C7" s="5"/>
    </row>
    <row r="9" spans="1:3">
      <c r="A9" s="17" t="s">
        <v>50</v>
      </c>
      <c r="B9" s="18" t="s">
        <v>51</v>
      </c>
      <c r="C9" s="5"/>
    </row>
    <row r="10" spans="1:3">
      <c r="A10" s="3" t="s">
        <v>52</v>
      </c>
      <c r="B10" s="3" t="s">
        <v>53</v>
      </c>
      <c r="C10" s="5"/>
    </row>
    <row r="11" spans="1:3" ht="43.5">
      <c r="A11" s="3" t="s">
        <v>54</v>
      </c>
      <c r="B11" s="3" t="s">
        <v>55</v>
      </c>
      <c r="C11" s="5"/>
    </row>
    <row r="12" spans="1:3">
      <c r="A12" s="3" t="s">
        <v>56</v>
      </c>
      <c r="B12" s="83" t="s">
        <v>57</v>
      </c>
      <c r="C12" s="5"/>
    </row>
    <row r="13" spans="1:3" ht="78" customHeight="1">
      <c r="A13" s="3" t="s">
        <v>58</v>
      </c>
      <c r="B13" s="3" t="s">
        <v>59</v>
      </c>
      <c r="C13" s="5"/>
    </row>
    <row r="14" spans="1:3" ht="62">
      <c r="A14" s="3" t="s">
        <v>60</v>
      </c>
      <c r="B14" s="3" t="s">
        <v>61</v>
      </c>
      <c r="C14" s="5"/>
    </row>
    <row r="15" spans="1:3" ht="31">
      <c r="A15" s="3" t="s">
        <v>62</v>
      </c>
      <c r="B15" s="3" t="s">
        <v>63</v>
      </c>
      <c r="C15" s="5"/>
    </row>
    <row r="16" spans="1:3" ht="108.5">
      <c r="A16" s="83" t="s">
        <v>64</v>
      </c>
      <c r="B16" s="3" t="s">
        <v>65</v>
      </c>
      <c r="C16" s="5"/>
    </row>
    <row r="17" spans="1:2" ht="93">
      <c r="A17" s="83" t="s">
        <v>66</v>
      </c>
      <c r="B17" s="83" t="s">
        <v>67</v>
      </c>
    </row>
    <row r="18" spans="1:2">
      <c r="A18" s="24" t="s">
        <v>68</v>
      </c>
      <c r="B18" s="23" t="s">
        <v>69</v>
      </c>
    </row>
    <row r="19" spans="1:2">
      <c r="A19" s="25"/>
      <c r="B19" s="42"/>
    </row>
    <row r="20" spans="1:2" s="5" customFormat="1" ht="62">
      <c r="A20" s="24" t="s">
        <v>70</v>
      </c>
      <c r="B20" s="92" t="s">
        <v>71</v>
      </c>
    </row>
    <row r="21" spans="1:2" s="5" customFormat="1">
      <c r="A21" s="25"/>
      <c r="B21" s="42"/>
    </row>
  </sheetData>
  <mergeCells count="3">
    <mergeCell ref="A1:B1"/>
    <mergeCell ref="A3:B3"/>
    <mergeCell ref="A4:B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B15"/>
  <sheetViews>
    <sheetView topLeftCell="A3" workbookViewId="0">
      <selection activeCell="B10" sqref="B4:B10"/>
    </sheetView>
  </sheetViews>
  <sheetFormatPr defaultRowHeight="15.5"/>
  <cols>
    <col min="2" max="2" width="82.84375" style="95" customWidth="1"/>
  </cols>
  <sheetData>
    <row r="2" spans="1:2">
      <c r="A2" s="93" t="s">
        <v>72</v>
      </c>
      <c r="B2" s="4"/>
    </row>
    <row r="4" spans="1:2">
      <c r="A4" s="111">
        <v>1</v>
      </c>
      <c r="B4" s="96" t="s">
        <v>73</v>
      </c>
    </row>
    <row r="5" spans="1:2">
      <c r="A5" s="111">
        <v>2</v>
      </c>
      <c r="B5" s="96" t="s">
        <v>74</v>
      </c>
    </row>
    <row r="6" spans="1:2" ht="31">
      <c r="A6" s="111">
        <v>3</v>
      </c>
      <c r="B6" s="96" t="s">
        <v>75</v>
      </c>
    </row>
    <row r="7" spans="1:2">
      <c r="A7" s="111">
        <v>4</v>
      </c>
      <c r="B7" s="97" t="s">
        <v>76</v>
      </c>
    </row>
    <row r="8" spans="1:2" ht="31">
      <c r="A8" s="111">
        <v>5</v>
      </c>
      <c r="B8" s="97" t="s">
        <v>77</v>
      </c>
    </row>
    <row r="9" spans="1:2">
      <c r="A9" s="111">
        <v>6</v>
      </c>
      <c r="B9" s="96" t="s">
        <v>78</v>
      </c>
    </row>
    <row r="10" spans="1:2">
      <c r="A10" s="111">
        <v>7</v>
      </c>
      <c r="B10" s="97" t="s">
        <v>79</v>
      </c>
    </row>
    <row r="15" spans="1:2">
      <c r="A15" s="111"/>
      <c r="B15" s="9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06d4b-6956-48ea-819c-8627876733b0">
      <Terms xmlns="http://schemas.microsoft.com/office/infopath/2007/PartnerControls"/>
    </lcf76f155ced4ddcb4097134ff3c332f>
    <TaxCatchAll xmlns="c827f5f8-e36c-41d4-9195-ccfcc0142e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5B945E376D154E9AAC4CD75A02386F" ma:contentTypeVersion="11" ma:contentTypeDescription="Create a new document." ma:contentTypeScope="" ma:versionID="3883fc2cc4a0a75cb86506a0a7283fc6">
  <xsd:schema xmlns:xsd="http://www.w3.org/2001/XMLSchema" xmlns:xs="http://www.w3.org/2001/XMLSchema" xmlns:p="http://schemas.microsoft.com/office/2006/metadata/properties" xmlns:ns2="8dc06d4b-6956-48ea-819c-8627876733b0" xmlns:ns3="c827f5f8-e36c-41d4-9195-ccfcc0142e92" targetNamespace="http://schemas.microsoft.com/office/2006/metadata/properties" ma:root="true" ma:fieldsID="5db315045e3f106455f122caf61c9381" ns2:_="" ns3:_="">
    <xsd:import namespace="8dc06d4b-6956-48ea-819c-8627876733b0"/>
    <xsd:import namespace="c827f5f8-e36c-41d4-9195-ccfcc0142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06d4b-6956-48ea-819c-8627876733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0ba5d2a-9cac-4388-9a73-c203450971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7f5f8-e36c-41d4-9195-ccfcc0142e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685feb-c0d1-4514-aacf-e7dd7fa6ad9a}" ma:internalName="TaxCatchAll" ma:showField="CatchAllData" ma:web="c827f5f8-e36c-41d4-9195-ccfcc0142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E2F4E7-A57D-44E2-8FD4-7D90B477D327}">
  <ds:schemaRefs>
    <ds:schemaRef ds:uri="http://schemas.microsoft.com/office/2006/metadata/properties"/>
    <ds:schemaRef ds:uri="http://schemas.microsoft.com/office/infopath/2007/PartnerControls"/>
    <ds:schemaRef ds:uri="8dc06d4b-6956-48ea-819c-8627876733b0"/>
    <ds:schemaRef ds:uri="c827f5f8-e36c-41d4-9195-ccfcc0142e92"/>
  </ds:schemaRefs>
</ds:datastoreItem>
</file>

<file path=customXml/itemProps2.xml><?xml version="1.0" encoding="utf-8"?>
<ds:datastoreItem xmlns:ds="http://schemas.openxmlformats.org/officeDocument/2006/customXml" ds:itemID="{A6D9150F-6E72-4654-8D53-49259D427D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16E6BD-F03B-4A99-83CA-1B9EB934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c06d4b-6956-48ea-819c-8627876733b0"/>
    <ds:schemaRef ds:uri="c827f5f8-e36c-41d4-9195-ccfcc0142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Ann Leave calculator</vt:lpstr>
      <vt:lpstr>Step by Step guidance</vt:lpstr>
      <vt:lpstr>Updating Calculator</vt:lpstr>
      <vt:lpstr>BH_work_hrs</vt:lpstr>
      <vt:lpstr>Fri</vt:lpstr>
      <vt:lpstr>FTE_AL_days</vt:lpstr>
      <vt:lpstr>Mon</vt:lpstr>
      <vt:lpstr>'Ann Leave calculator'!Print_Area</vt:lpstr>
      <vt:lpstr>'Step by Step guidance'!Print_Area</vt:lpstr>
      <vt:lpstr>Thurs</vt:lpstr>
      <vt:lpstr>Total_wkly_hrs</vt:lpstr>
      <vt:lpstr>Tue</vt:lpstr>
      <vt:lpstr>Wed</vt:lpstr>
      <vt:lpstr>Work_pattern</vt:lpstr>
      <vt:lpstr>Yes_No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Litt, Paula</dc:creator>
  <cp:keywords/>
  <dc:description/>
  <cp:lastModifiedBy>White, Suzanne - Oxfordshire County Council</cp:lastModifiedBy>
  <cp:revision/>
  <dcterms:created xsi:type="dcterms:W3CDTF">2001-05-17T12:40:16Z</dcterms:created>
  <dcterms:modified xsi:type="dcterms:W3CDTF">2026-03-02T10:40:03Z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0x010100E05B945E376D154E9AAC4CD75A02386F</vt:lpwstr>
  </property>
</Properties>
</file>