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R:\HR &amp; OD\Terms &amp; Conditions\Pay\2024 Pay Awards\Green Book\Intranet pages\"/>
    </mc:Choice>
  </mc:AlternateContent>
  <xr:revisionPtr revIDLastSave="0" documentId="8_{F5012AEA-7422-40FB-9262-C6D213C5F07F}" xr6:coauthVersionLast="47" xr6:coauthVersionMax="47" xr10:uidLastSave="{00000000-0000-0000-0000-000000000000}"/>
  <bookViews>
    <workbookView xWindow="-110" yWindow="-110" windowWidth="19420" windowHeight="10420" xr2:uid="{00000000-000D-0000-FFFF-FFFF00000000}"/>
  </bookViews>
  <sheets>
    <sheet name="2024" sheetId="1" r:id="rId1"/>
    <sheet name="TTO Calculator" sheetId="2" r:id="rId2"/>
    <sheet name="TTO Leave entitlemen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8" i="1" l="1"/>
  <c r="D66" i="1"/>
  <c r="D65" i="1"/>
  <c r="D64" i="1"/>
  <c r="D63"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F46" i="3"/>
  <c r="D46" i="3"/>
  <c r="F45" i="3"/>
  <c r="D45" i="3"/>
  <c r="F44" i="3"/>
  <c r="D44" i="3"/>
  <c r="F37" i="3"/>
  <c r="D37" i="3"/>
  <c r="B37" i="3"/>
  <c r="F36" i="3"/>
  <c r="D36" i="3"/>
  <c r="B36" i="3"/>
  <c r="F35" i="3"/>
  <c r="D35" i="3"/>
  <c r="B35" i="3"/>
  <c r="F32" i="3"/>
  <c r="D32" i="3"/>
  <c r="B32" i="3"/>
  <c r="F31" i="3"/>
  <c r="D31" i="3"/>
  <c r="B31" i="3"/>
  <c r="F30" i="3"/>
  <c r="D30" i="3"/>
  <c r="B30" i="3"/>
  <c r="F27" i="3"/>
  <c r="D27" i="3"/>
  <c r="B27" i="3"/>
  <c r="F26" i="3"/>
  <c r="D26" i="3"/>
  <c r="B26" i="3"/>
  <c r="F25" i="3"/>
  <c r="D25" i="3"/>
  <c r="B25" i="3"/>
  <c r="F22" i="3"/>
  <c r="D22" i="3"/>
  <c r="B22" i="3"/>
  <c r="F21" i="3"/>
  <c r="D21" i="3"/>
  <c r="B21" i="3"/>
  <c r="F20" i="3"/>
  <c r="D20" i="3"/>
  <c r="B20" i="3"/>
  <c r="F17" i="3"/>
  <c r="D17" i="3"/>
  <c r="B17" i="3"/>
  <c r="F16" i="3"/>
  <c r="D16" i="3"/>
  <c r="B16" i="3"/>
  <c r="F15" i="3"/>
  <c r="D15" i="3"/>
  <c r="B15" i="3"/>
  <c r="F12" i="3"/>
  <c r="D12" i="3"/>
  <c r="B12" i="3"/>
  <c r="F11" i="3"/>
  <c r="D11" i="3"/>
  <c r="B11" i="3"/>
  <c r="F10" i="3"/>
  <c r="D10" i="3"/>
  <c r="H6" i="2" l="1"/>
  <c r="H9" i="2" s="1"/>
  <c r="D6" i="2"/>
  <c r="D9" i="2" l="1"/>
</calcChain>
</file>

<file path=xl/sharedStrings.xml><?xml version="1.0" encoding="utf-8"?>
<sst xmlns="http://schemas.openxmlformats.org/spreadsheetml/2006/main" count="123" uniqueCount="41">
  <si>
    <t>Grade</t>
  </si>
  <si>
    <t>G1</t>
  </si>
  <si>
    <t>G2</t>
  </si>
  <si>
    <t>G3</t>
  </si>
  <si>
    <t>G4</t>
  </si>
  <si>
    <t>G5</t>
  </si>
  <si>
    <t>G6</t>
  </si>
  <si>
    <t>G7</t>
  </si>
  <si>
    <t>G8</t>
  </si>
  <si>
    <t>G9</t>
  </si>
  <si>
    <t>G10</t>
  </si>
  <si>
    <t>G11</t>
  </si>
  <si>
    <t>G12</t>
  </si>
  <si>
    <t>G13</t>
  </si>
  <si>
    <t>G14</t>
  </si>
  <si>
    <t>G15</t>
  </si>
  <si>
    <t>G16</t>
  </si>
  <si>
    <t>G17</t>
  </si>
  <si>
    <t>G18</t>
  </si>
  <si>
    <t>SCP</t>
  </si>
  <si>
    <t xml:space="preserve">Enter scp </t>
  </si>
  <si>
    <t>FTE Salary</t>
  </si>
  <si>
    <t>Enter hrs per week</t>
  </si>
  <si>
    <t>Enter TTO weeks inc holiday weeks</t>
  </si>
  <si>
    <t>pro rata TTO salary</t>
  </si>
  <si>
    <t>Example</t>
  </si>
  <si>
    <t>PLEASE NOTE: THESE Calculations are for reference only . Data input on IBC is WORKING WEEKS on all forms</t>
  </si>
  <si>
    <t>TTO Figures</t>
  </si>
  <si>
    <t>Working weeks</t>
  </si>
  <si>
    <t>Up to 5 Years service</t>
  </si>
  <si>
    <t>5-10 years service</t>
  </si>
  <si>
    <t>More than 10 Years</t>
  </si>
  <si>
    <t>TTO Yearly figure</t>
  </si>
  <si>
    <t>Holiday weeks (included in TTO yearly figure)</t>
  </si>
  <si>
    <t>Grade 1-6</t>
  </si>
  <si>
    <t xml:space="preserve">Grade  7-8 </t>
  </si>
  <si>
    <t>Grade 9 &amp; Above</t>
  </si>
  <si>
    <t>Annual Salary 2024</t>
  </si>
  <si>
    <t>2024 hourly rate</t>
  </si>
  <si>
    <t>Green Book Salary Chart with Hourly Rate 24-25</t>
  </si>
  <si>
    <t>The new calculation is based on the LGE advice of using working days only. There are 365 days less 104 Saturdays and Sundays to leave 261 days. Including the usual 8 Bank Holidays, we have current leave entitlements for full-timers of 33, 36, 38, 39 and 41 days. Deducting these from the 261 days gives an amount of leave per day worked which then has to be used for the working days per year of the term-timer. Examples are below.
33 days leave equates to 0.1447 leave per day worked (33/228), 36 gives 0.1600, 38 gives 0.1704, 39 gives 0.1757 and 41 gives 0.1864.
6.6 weeks = 33 days = 0.1447 per working day
7.2 weeks = 36 days = 0.1600 per working day
7.6 weeks = 38 days = 0.1704 per working day
7.8 weeks = 39 days = 0.1757 per working day
8.2 weeks = 41 days = 0.1864 per working day
Working days x holiday factor / 5 + working weeks
= for example
190 days x 0.1447 holiday factor = 27.493 days / 5 = 5.5 holiday weeks + 38 working weeks = 43.5 TTO weeks 
Sarah Currell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</si>
</sst>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6" x14ac:knownFonts="1">
    <font>
      <sz val="11"/>
      <color theme="1"/>
      <name val="Calibri"/>
      <family val="2"/>
      <scheme val="minor"/>
    </font>
    <font>
      <b/>
      <sz val="11"/>
      <color theme="1"/>
      <name val="Calibri"/>
      <family val="2"/>
      <scheme val="minor"/>
    </font>
    <font>
      <sz val="18"/>
      <color theme="1"/>
      <name val="Calibri"/>
      <family val="2"/>
      <scheme val="minor"/>
    </font>
    <font>
      <b/>
      <u/>
      <sz val="25"/>
      <color theme="1"/>
      <name val="Calibri"/>
      <family val="2"/>
      <scheme val="minor"/>
    </font>
    <font>
      <b/>
      <sz val="16"/>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1" xfId="0" applyBorder="1"/>
    <xf numFmtId="164" fontId="0" fillId="2" borderId="1" xfId="0" applyNumberFormat="1" applyFill="1" applyBorder="1"/>
    <xf numFmtId="0" fontId="0" fillId="2" borderId="0" xfId="0" applyFill="1"/>
    <xf numFmtId="0" fontId="0" fillId="3" borderId="1" xfId="0" applyFill="1" applyBorder="1"/>
    <xf numFmtId="0" fontId="0" fillId="4" borderId="1" xfId="0" applyFill="1" applyBorder="1"/>
    <xf numFmtId="0" fontId="0" fillId="3" borderId="1" xfId="0" applyFill="1" applyBorder="1" applyAlignment="1">
      <alignment horizontal="center"/>
    </xf>
    <xf numFmtId="0" fontId="0" fillId="2" borderId="1" xfId="0" applyFill="1" applyBorder="1" applyAlignment="1">
      <alignment horizontal="center"/>
    </xf>
    <xf numFmtId="0" fontId="0" fillId="4" borderId="1" xfId="0" applyFill="1" applyBorder="1" applyAlignment="1">
      <alignment horizontal="center"/>
    </xf>
    <xf numFmtId="0" fontId="0" fillId="2" borderId="0" xfId="0" applyFill="1" applyAlignment="1">
      <alignment horizontal="center"/>
    </xf>
    <xf numFmtId="0" fontId="0" fillId="0" borderId="1" xfId="0" applyBorder="1" applyAlignment="1">
      <alignment horizontal="center"/>
    </xf>
    <xf numFmtId="3" fontId="0" fillId="2" borderId="0" xfId="0" applyNumberFormat="1" applyFill="1"/>
    <xf numFmtId="0" fontId="0" fillId="0" borderId="1" xfId="0" applyBorder="1" applyProtection="1">
      <protection locked="0"/>
    </xf>
    <xf numFmtId="0" fontId="0" fillId="5" borderId="1" xfId="0" applyFill="1" applyBorder="1"/>
    <xf numFmtId="0" fontId="0" fillId="0" borderId="1" xfId="0" applyBorder="1" applyAlignment="1">
      <alignment wrapText="1"/>
    </xf>
    <xf numFmtId="0" fontId="1" fillId="0" borderId="1" xfId="0" applyFont="1" applyBorder="1" applyAlignment="1">
      <alignment wrapText="1"/>
    </xf>
    <xf numFmtId="164" fontId="1" fillId="5" borderId="1" xfId="0" applyNumberFormat="1" applyFont="1" applyFill="1" applyBorder="1"/>
    <xf numFmtId="0" fontId="1" fillId="0" borderId="1" xfId="0" applyFont="1" applyBorder="1"/>
    <xf numFmtId="0" fontId="1" fillId="0" borderId="0" xfId="0" applyFont="1"/>
    <xf numFmtId="0" fontId="0" fillId="7" borderId="1" xfId="0" applyFill="1" applyBorder="1" applyAlignment="1">
      <alignment horizontal="center"/>
    </xf>
    <xf numFmtId="0" fontId="0" fillId="0" borderId="1" xfId="0" applyBorder="1" applyAlignment="1">
      <alignment horizontal="center" wrapText="1"/>
    </xf>
    <xf numFmtId="0" fontId="4" fillId="0" borderId="1" xfId="0" applyFont="1" applyBorder="1" applyAlignment="1">
      <alignment horizontal="center"/>
    </xf>
    <xf numFmtId="2" fontId="0" fillId="7" borderId="1" xfId="0" applyNumberFormat="1" applyFill="1"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2" fontId="0" fillId="0" borderId="0" xfId="0" applyNumberFormat="1" applyAlignment="1">
      <alignment horizontal="center"/>
    </xf>
    <xf numFmtId="3" fontId="0" fillId="8" borderId="1" xfId="0" applyNumberFormat="1" applyFill="1" applyBorder="1"/>
    <xf numFmtId="164" fontId="0" fillId="8" borderId="1" xfId="0" applyNumberFormat="1" applyFill="1" applyBorder="1"/>
    <xf numFmtId="165" fontId="0" fillId="0" borderId="1" xfId="0" applyNumberFormat="1" applyBorder="1"/>
    <xf numFmtId="2" fontId="0" fillId="0" borderId="1" xfId="0" applyNumberFormat="1" applyBorder="1" applyAlignment="1">
      <alignment horizontal="center"/>
    </xf>
    <xf numFmtId="0" fontId="3"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2" fillId="6" borderId="0" xfId="0" applyFont="1" applyFill="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9"/>
  <sheetViews>
    <sheetView tabSelected="1" topLeftCell="A64" workbookViewId="0">
      <selection activeCell="A70" sqref="A70:D79"/>
    </sheetView>
  </sheetViews>
  <sheetFormatPr defaultRowHeight="14.5" x14ac:dyDescent="0.35"/>
  <cols>
    <col min="2" max="2" width="8.81640625" style="9" bestFit="1" customWidth="1"/>
    <col min="3" max="3" width="17.81640625" style="11" bestFit="1" customWidth="1"/>
    <col min="4" max="4" width="15.1796875" style="3" bestFit="1" customWidth="1"/>
  </cols>
  <sheetData>
    <row r="1" spans="1:4" x14ac:dyDescent="0.35">
      <c r="A1" t="s">
        <v>39</v>
      </c>
      <c r="B1"/>
      <c r="C1"/>
      <c r="D1"/>
    </row>
    <row r="3" spans="1:4" x14ac:dyDescent="0.35">
      <c r="A3" s="4" t="s">
        <v>0</v>
      </c>
      <c r="B3" s="6" t="s">
        <v>19</v>
      </c>
      <c r="C3" s="26" t="s">
        <v>37</v>
      </c>
      <c r="D3" s="27" t="s">
        <v>38</v>
      </c>
    </row>
    <row r="4" spans="1:4" x14ac:dyDescent="0.35">
      <c r="A4" s="1" t="s">
        <v>1</v>
      </c>
      <c r="B4" s="7">
        <v>1</v>
      </c>
      <c r="C4" s="28">
        <v>23656</v>
      </c>
      <c r="D4" s="2">
        <f>ROUND((C4/52.143)/37,2)</f>
        <v>12.26</v>
      </c>
    </row>
    <row r="5" spans="1:4" x14ac:dyDescent="0.35">
      <c r="A5" s="5" t="s">
        <v>2</v>
      </c>
      <c r="B5" s="8">
        <v>2</v>
      </c>
      <c r="C5" s="28">
        <v>23656</v>
      </c>
      <c r="D5" s="2">
        <f t="shared" ref="D5:D68" si="0">ROUND((C5/52.143)/37,2)</f>
        <v>12.26</v>
      </c>
    </row>
    <row r="6" spans="1:4" x14ac:dyDescent="0.35">
      <c r="A6" s="1" t="s">
        <v>3</v>
      </c>
      <c r="B6" s="10">
        <v>2</v>
      </c>
      <c r="C6" s="28">
        <v>23656</v>
      </c>
      <c r="D6" s="2">
        <f t="shared" si="0"/>
        <v>12.26</v>
      </c>
    </row>
    <row r="7" spans="1:4" x14ac:dyDescent="0.35">
      <c r="A7" s="5" t="s">
        <v>3</v>
      </c>
      <c r="B7" s="8">
        <v>3</v>
      </c>
      <c r="C7" s="28">
        <v>24027</v>
      </c>
      <c r="D7" s="2">
        <f t="shared" si="0"/>
        <v>12.45</v>
      </c>
    </row>
    <row r="8" spans="1:4" x14ac:dyDescent="0.35">
      <c r="A8" s="1" t="s">
        <v>4</v>
      </c>
      <c r="B8" s="10">
        <v>4</v>
      </c>
      <c r="C8" s="28">
        <v>24404</v>
      </c>
      <c r="D8" s="2">
        <f t="shared" si="0"/>
        <v>12.65</v>
      </c>
    </row>
    <row r="9" spans="1:4" x14ac:dyDescent="0.35">
      <c r="A9" s="5" t="s">
        <v>4</v>
      </c>
      <c r="B9" s="8">
        <v>5</v>
      </c>
      <c r="C9" s="28">
        <v>24790</v>
      </c>
      <c r="D9" s="2">
        <f t="shared" si="0"/>
        <v>12.85</v>
      </c>
    </row>
    <row r="10" spans="1:4" x14ac:dyDescent="0.35">
      <c r="A10" s="1" t="s">
        <v>5</v>
      </c>
      <c r="B10" s="10">
        <v>5</v>
      </c>
      <c r="C10" s="28">
        <v>24790</v>
      </c>
      <c r="D10" s="2">
        <f t="shared" si="0"/>
        <v>12.85</v>
      </c>
    </row>
    <row r="11" spans="1:4" x14ac:dyDescent="0.35">
      <c r="A11" s="5" t="s">
        <v>5</v>
      </c>
      <c r="B11" s="8">
        <v>6</v>
      </c>
      <c r="C11" s="28">
        <v>25183</v>
      </c>
      <c r="D11" s="2">
        <f t="shared" si="0"/>
        <v>13.05</v>
      </c>
    </row>
    <row r="12" spans="1:4" x14ac:dyDescent="0.35">
      <c r="A12" s="1" t="s">
        <v>5</v>
      </c>
      <c r="B12" s="10">
        <v>7</v>
      </c>
      <c r="C12" s="28">
        <v>25584</v>
      </c>
      <c r="D12" s="2">
        <f t="shared" si="0"/>
        <v>13.26</v>
      </c>
    </row>
    <row r="13" spans="1:4" x14ac:dyDescent="0.35">
      <c r="A13" s="5" t="s">
        <v>6</v>
      </c>
      <c r="B13" s="8">
        <v>8</v>
      </c>
      <c r="C13" s="28">
        <v>25992</v>
      </c>
      <c r="D13" s="2">
        <f t="shared" si="0"/>
        <v>13.47</v>
      </c>
    </row>
    <row r="14" spans="1:4" x14ac:dyDescent="0.35">
      <c r="A14" s="1" t="s">
        <v>6</v>
      </c>
      <c r="B14" s="10">
        <v>9</v>
      </c>
      <c r="C14" s="28">
        <v>26409</v>
      </c>
      <c r="D14" s="2">
        <f t="shared" si="0"/>
        <v>13.69</v>
      </c>
    </row>
    <row r="15" spans="1:4" x14ac:dyDescent="0.35">
      <c r="A15" s="5" t="s">
        <v>6</v>
      </c>
      <c r="B15" s="8">
        <v>10</v>
      </c>
      <c r="C15" s="28">
        <v>26835</v>
      </c>
      <c r="D15" s="2">
        <f t="shared" si="0"/>
        <v>13.91</v>
      </c>
    </row>
    <row r="16" spans="1:4" x14ac:dyDescent="0.35">
      <c r="A16" s="1" t="s">
        <v>6</v>
      </c>
      <c r="B16" s="10">
        <v>11</v>
      </c>
      <c r="C16" s="28">
        <v>27269</v>
      </c>
      <c r="D16" s="2">
        <f t="shared" si="0"/>
        <v>14.13</v>
      </c>
    </row>
    <row r="17" spans="1:4" x14ac:dyDescent="0.35">
      <c r="A17" s="5" t="s">
        <v>6</v>
      </c>
      <c r="B17" s="8">
        <v>12</v>
      </c>
      <c r="C17" s="28">
        <v>27711</v>
      </c>
      <c r="D17" s="2">
        <f t="shared" si="0"/>
        <v>14.36</v>
      </c>
    </row>
    <row r="18" spans="1:4" x14ac:dyDescent="0.35">
      <c r="A18" s="1" t="s">
        <v>6</v>
      </c>
      <c r="B18" s="10">
        <v>13</v>
      </c>
      <c r="C18" s="28">
        <v>28163</v>
      </c>
      <c r="D18" s="2">
        <f t="shared" si="0"/>
        <v>14.6</v>
      </c>
    </row>
    <row r="19" spans="1:4" x14ac:dyDescent="0.35">
      <c r="A19" s="5" t="s">
        <v>7</v>
      </c>
      <c r="B19" s="8">
        <v>13</v>
      </c>
      <c r="C19" s="28">
        <v>28163</v>
      </c>
      <c r="D19" s="2">
        <f t="shared" si="0"/>
        <v>14.6</v>
      </c>
    </row>
    <row r="20" spans="1:4" x14ac:dyDescent="0.35">
      <c r="A20" s="1" t="s">
        <v>7</v>
      </c>
      <c r="B20" s="10">
        <v>14</v>
      </c>
      <c r="C20" s="28">
        <v>28624</v>
      </c>
      <c r="D20" s="2">
        <f t="shared" si="0"/>
        <v>14.84</v>
      </c>
    </row>
    <row r="21" spans="1:4" x14ac:dyDescent="0.35">
      <c r="A21" s="5" t="s">
        <v>7</v>
      </c>
      <c r="B21" s="8">
        <v>15</v>
      </c>
      <c r="C21" s="28">
        <v>29093</v>
      </c>
      <c r="D21" s="2">
        <f t="shared" si="0"/>
        <v>15.08</v>
      </c>
    </row>
    <row r="22" spans="1:4" x14ac:dyDescent="0.35">
      <c r="A22" s="1" t="s">
        <v>7</v>
      </c>
      <c r="B22" s="10">
        <v>16</v>
      </c>
      <c r="C22" s="28">
        <v>29572</v>
      </c>
      <c r="D22" s="2">
        <f t="shared" si="0"/>
        <v>15.33</v>
      </c>
    </row>
    <row r="23" spans="1:4" x14ac:dyDescent="0.35">
      <c r="A23" s="5" t="s">
        <v>7</v>
      </c>
      <c r="B23" s="8">
        <v>17</v>
      </c>
      <c r="C23" s="28">
        <v>30060</v>
      </c>
      <c r="D23" s="2">
        <f t="shared" si="0"/>
        <v>15.58</v>
      </c>
    </row>
    <row r="24" spans="1:4" x14ac:dyDescent="0.35">
      <c r="A24" s="1" t="s">
        <v>8</v>
      </c>
      <c r="B24" s="10">
        <v>18</v>
      </c>
      <c r="C24" s="28">
        <v>30559</v>
      </c>
      <c r="D24" s="2">
        <f t="shared" si="0"/>
        <v>15.84</v>
      </c>
    </row>
    <row r="25" spans="1:4" x14ac:dyDescent="0.35">
      <c r="A25" s="5" t="s">
        <v>8</v>
      </c>
      <c r="B25" s="8">
        <v>19</v>
      </c>
      <c r="C25" s="28">
        <v>31067</v>
      </c>
      <c r="D25" s="2">
        <f t="shared" si="0"/>
        <v>16.100000000000001</v>
      </c>
    </row>
    <row r="26" spans="1:4" x14ac:dyDescent="0.35">
      <c r="A26" s="1" t="s">
        <v>8</v>
      </c>
      <c r="B26" s="10">
        <v>20</v>
      </c>
      <c r="C26" s="28">
        <v>31586</v>
      </c>
      <c r="D26" s="2">
        <f t="shared" si="0"/>
        <v>16.37</v>
      </c>
    </row>
    <row r="27" spans="1:4" x14ac:dyDescent="0.35">
      <c r="A27" s="5" t="s">
        <v>8</v>
      </c>
      <c r="B27" s="8">
        <v>21</v>
      </c>
      <c r="C27" s="28">
        <v>32115</v>
      </c>
      <c r="D27" s="2">
        <f t="shared" si="0"/>
        <v>16.649999999999999</v>
      </c>
    </row>
    <row r="28" spans="1:4" x14ac:dyDescent="0.35">
      <c r="A28" s="1" t="s">
        <v>8</v>
      </c>
      <c r="B28" s="10">
        <v>22</v>
      </c>
      <c r="C28" s="28">
        <v>32654</v>
      </c>
      <c r="D28" s="2">
        <f t="shared" si="0"/>
        <v>16.93</v>
      </c>
    </row>
    <row r="29" spans="1:4" x14ac:dyDescent="0.35">
      <c r="A29" s="5" t="s">
        <v>8</v>
      </c>
      <c r="B29" s="8">
        <v>23</v>
      </c>
      <c r="C29" s="28">
        <v>33366</v>
      </c>
      <c r="D29" s="2">
        <f t="shared" si="0"/>
        <v>17.29</v>
      </c>
    </row>
    <row r="30" spans="1:4" x14ac:dyDescent="0.35">
      <c r="A30" s="1" t="s">
        <v>9</v>
      </c>
      <c r="B30" s="10">
        <v>23</v>
      </c>
      <c r="C30" s="28">
        <v>33366</v>
      </c>
      <c r="D30" s="2">
        <f t="shared" si="0"/>
        <v>17.29</v>
      </c>
    </row>
    <row r="31" spans="1:4" x14ac:dyDescent="0.35">
      <c r="A31" s="5" t="s">
        <v>9</v>
      </c>
      <c r="B31" s="8">
        <v>24</v>
      </c>
      <c r="C31" s="28">
        <v>34314</v>
      </c>
      <c r="D31" s="2">
        <f t="shared" si="0"/>
        <v>17.79</v>
      </c>
    </row>
    <row r="32" spans="1:4" x14ac:dyDescent="0.35">
      <c r="A32" s="1" t="s">
        <v>9</v>
      </c>
      <c r="B32" s="10">
        <v>25</v>
      </c>
      <c r="C32" s="28">
        <v>35235</v>
      </c>
      <c r="D32" s="2">
        <f t="shared" si="0"/>
        <v>18.260000000000002</v>
      </c>
    </row>
    <row r="33" spans="1:4" x14ac:dyDescent="0.35">
      <c r="A33" s="5" t="s">
        <v>9</v>
      </c>
      <c r="B33" s="8">
        <v>26</v>
      </c>
      <c r="C33" s="28">
        <v>36124</v>
      </c>
      <c r="D33" s="2">
        <f t="shared" si="0"/>
        <v>18.72</v>
      </c>
    </row>
    <row r="34" spans="1:4" x14ac:dyDescent="0.35">
      <c r="A34" s="1" t="s">
        <v>10</v>
      </c>
      <c r="B34" s="10">
        <v>27</v>
      </c>
      <c r="C34" s="28">
        <v>37035</v>
      </c>
      <c r="D34" s="2">
        <f t="shared" si="0"/>
        <v>19.2</v>
      </c>
    </row>
    <row r="35" spans="1:4" x14ac:dyDescent="0.35">
      <c r="A35" s="5" t="s">
        <v>10</v>
      </c>
      <c r="B35" s="8">
        <v>28</v>
      </c>
      <c r="C35" s="28">
        <v>37938</v>
      </c>
      <c r="D35" s="2">
        <f t="shared" si="0"/>
        <v>19.66</v>
      </c>
    </row>
    <row r="36" spans="1:4" x14ac:dyDescent="0.35">
      <c r="A36" s="1" t="s">
        <v>10</v>
      </c>
      <c r="B36" s="10">
        <v>29</v>
      </c>
      <c r="C36" s="28">
        <v>38626</v>
      </c>
      <c r="D36" s="2">
        <f t="shared" si="0"/>
        <v>20.02</v>
      </c>
    </row>
    <row r="37" spans="1:4" x14ac:dyDescent="0.35">
      <c r="A37" s="5" t="s">
        <v>10</v>
      </c>
      <c r="B37" s="8">
        <v>30</v>
      </c>
      <c r="C37" s="28">
        <v>39513</v>
      </c>
      <c r="D37" s="2">
        <f t="shared" si="0"/>
        <v>20.48</v>
      </c>
    </row>
    <row r="38" spans="1:4" x14ac:dyDescent="0.35">
      <c r="A38" s="1" t="s">
        <v>11</v>
      </c>
      <c r="B38" s="10">
        <v>31</v>
      </c>
      <c r="C38" s="28">
        <v>40476</v>
      </c>
      <c r="D38" s="2">
        <f t="shared" si="0"/>
        <v>20.98</v>
      </c>
    </row>
    <row r="39" spans="1:4" x14ac:dyDescent="0.35">
      <c r="A39" s="5" t="s">
        <v>11</v>
      </c>
      <c r="B39" s="8">
        <v>32</v>
      </c>
      <c r="C39" s="28">
        <v>41511</v>
      </c>
      <c r="D39" s="2">
        <f t="shared" si="0"/>
        <v>21.52</v>
      </c>
    </row>
    <row r="40" spans="1:4" x14ac:dyDescent="0.35">
      <c r="A40" s="1" t="s">
        <v>11</v>
      </c>
      <c r="B40" s="10">
        <v>33</v>
      </c>
      <c r="C40" s="28">
        <v>42708</v>
      </c>
      <c r="D40" s="2">
        <f t="shared" si="0"/>
        <v>22.14</v>
      </c>
    </row>
    <row r="41" spans="1:4" x14ac:dyDescent="0.35">
      <c r="A41" s="5" t="s">
        <v>11</v>
      </c>
      <c r="B41" s="8">
        <v>34</v>
      </c>
      <c r="C41" s="28">
        <v>43693</v>
      </c>
      <c r="D41" s="2">
        <f t="shared" si="0"/>
        <v>22.65</v>
      </c>
    </row>
    <row r="42" spans="1:4" x14ac:dyDescent="0.35">
      <c r="A42" s="1" t="s">
        <v>12</v>
      </c>
      <c r="B42" s="10">
        <v>35</v>
      </c>
      <c r="C42" s="28">
        <v>44711</v>
      </c>
      <c r="D42" s="2">
        <f t="shared" si="0"/>
        <v>23.17</v>
      </c>
    </row>
    <row r="43" spans="1:4" x14ac:dyDescent="0.35">
      <c r="A43" s="5" t="s">
        <v>12</v>
      </c>
      <c r="B43" s="8">
        <v>36</v>
      </c>
      <c r="C43" s="28">
        <v>45718</v>
      </c>
      <c r="D43" s="2">
        <f t="shared" si="0"/>
        <v>23.7</v>
      </c>
    </row>
    <row r="44" spans="1:4" x14ac:dyDescent="0.35">
      <c r="A44" s="1" t="s">
        <v>12</v>
      </c>
      <c r="B44" s="10">
        <v>37</v>
      </c>
      <c r="C44" s="28">
        <v>46731</v>
      </c>
      <c r="D44" s="2">
        <f t="shared" si="0"/>
        <v>24.22</v>
      </c>
    </row>
    <row r="45" spans="1:4" x14ac:dyDescent="0.35">
      <c r="A45" s="5" t="s">
        <v>12</v>
      </c>
      <c r="B45" s="8">
        <v>38</v>
      </c>
      <c r="C45" s="28">
        <v>47754</v>
      </c>
      <c r="D45" s="2">
        <f t="shared" si="0"/>
        <v>24.75</v>
      </c>
    </row>
    <row r="46" spans="1:4" x14ac:dyDescent="0.35">
      <c r="A46" s="1" t="s">
        <v>13</v>
      </c>
      <c r="B46" s="10">
        <v>39</v>
      </c>
      <c r="C46" s="28">
        <v>48710</v>
      </c>
      <c r="D46" s="2">
        <f t="shared" si="0"/>
        <v>25.25</v>
      </c>
    </row>
    <row r="47" spans="1:4" x14ac:dyDescent="0.35">
      <c r="A47" s="5" t="s">
        <v>13</v>
      </c>
      <c r="B47" s="8">
        <v>40</v>
      </c>
      <c r="C47" s="28">
        <v>49764</v>
      </c>
      <c r="D47" s="2">
        <f t="shared" si="0"/>
        <v>25.79</v>
      </c>
    </row>
    <row r="48" spans="1:4" x14ac:dyDescent="0.35">
      <c r="A48" s="1" t="s">
        <v>13</v>
      </c>
      <c r="B48" s="10">
        <v>41</v>
      </c>
      <c r="C48" s="28">
        <v>50788</v>
      </c>
      <c r="D48" s="2">
        <f t="shared" si="0"/>
        <v>26.32</v>
      </c>
    </row>
    <row r="49" spans="1:4" x14ac:dyDescent="0.35">
      <c r="A49" s="5" t="s">
        <v>13</v>
      </c>
      <c r="B49" s="8">
        <v>42</v>
      </c>
      <c r="C49" s="28">
        <v>51802</v>
      </c>
      <c r="D49" s="2">
        <f t="shared" si="0"/>
        <v>26.85</v>
      </c>
    </row>
    <row r="50" spans="1:4" x14ac:dyDescent="0.35">
      <c r="A50" s="1" t="s">
        <v>14</v>
      </c>
      <c r="B50" s="10">
        <v>43</v>
      </c>
      <c r="C50" s="28">
        <v>52805</v>
      </c>
      <c r="D50" s="2">
        <f t="shared" si="0"/>
        <v>27.37</v>
      </c>
    </row>
    <row r="51" spans="1:4" x14ac:dyDescent="0.35">
      <c r="A51" s="5" t="s">
        <v>14</v>
      </c>
      <c r="B51" s="8">
        <v>44</v>
      </c>
      <c r="C51" s="28">
        <v>53885.279999999999</v>
      </c>
      <c r="D51" s="2">
        <f t="shared" si="0"/>
        <v>27.93</v>
      </c>
    </row>
    <row r="52" spans="1:4" x14ac:dyDescent="0.35">
      <c r="A52" s="1" t="s">
        <v>14</v>
      </c>
      <c r="B52" s="10">
        <v>45</v>
      </c>
      <c r="C52" s="28">
        <v>54971.78</v>
      </c>
      <c r="D52" s="2">
        <f t="shared" si="0"/>
        <v>28.49</v>
      </c>
    </row>
    <row r="53" spans="1:4" x14ac:dyDescent="0.35">
      <c r="A53" s="5" t="s">
        <v>14</v>
      </c>
      <c r="B53" s="8">
        <v>46</v>
      </c>
      <c r="C53" s="28">
        <v>56069.55</v>
      </c>
      <c r="D53" s="2">
        <f t="shared" si="0"/>
        <v>29.06</v>
      </c>
    </row>
    <row r="54" spans="1:4" x14ac:dyDescent="0.35">
      <c r="A54" s="1" t="s">
        <v>15</v>
      </c>
      <c r="B54" s="10">
        <v>47</v>
      </c>
      <c r="C54" s="28">
        <v>57177.58</v>
      </c>
      <c r="D54" s="2">
        <f t="shared" si="0"/>
        <v>29.64</v>
      </c>
    </row>
    <row r="55" spans="1:4" x14ac:dyDescent="0.35">
      <c r="A55" s="5" t="s">
        <v>15</v>
      </c>
      <c r="B55" s="8">
        <v>48</v>
      </c>
      <c r="C55" s="28">
        <v>58283.55</v>
      </c>
      <c r="D55" s="2">
        <f t="shared" si="0"/>
        <v>30.21</v>
      </c>
    </row>
    <row r="56" spans="1:4" x14ac:dyDescent="0.35">
      <c r="A56" s="1" t="s">
        <v>15</v>
      </c>
      <c r="B56" s="10">
        <v>49</v>
      </c>
      <c r="C56" s="28">
        <v>59382.35</v>
      </c>
      <c r="D56" s="2">
        <f t="shared" si="0"/>
        <v>30.78</v>
      </c>
    </row>
    <row r="57" spans="1:4" x14ac:dyDescent="0.35">
      <c r="A57" s="5" t="s">
        <v>15</v>
      </c>
      <c r="B57" s="8">
        <v>50</v>
      </c>
      <c r="C57" s="28">
        <v>60485.25</v>
      </c>
      <c r="D57" s="2">
        <f t="shared" si="0"/>
        <v>31.35</v>
      </c>
    </row>
    <row r="58" spans="1:4" x14ac:dyDescent="0.35">
      <c r="A58" s="1" t="s">
        <v>16</v>
      </c>
      <c r="B58" s="10">
        <v>51</v>
      </c>
      <c r="C58" s="28">
        <v>61604.55</v>
      </c>
      <c r="D58" s="2">
        <f t="shared" si="0"/>
        <v>31.93</v>
      </c>
    </row>
    <row r="59" spans="1:4" x14ac:dyDescent="0.35">
      <c r="A59" s="5" t="s">
        <v>16</v>
      </c>
      <c r="B59" s="8">
        <v>52</v>
      </c>
      <c r="C59" s="28">
        <v>62705.4</v>
      </c>
      <c r="D59" s="2">
        <f t="shared" si="0"/>
        <v>32.5</v>
      </c>
    </row>
    <row r="60" spans="1:4" x14ac:dyDescent="0.35">
      <c r="A60" s="1" t="s">
        <v>16</v>
      </c>
      <c r="B60" s="10">
        <v>53</v>
      </c>
      <c r="C60" s="28">
        <v>63814.45</v>
      </c>
      <c r="D60" s="2">
        <f t="shared" si="0"/>
        <v>33.08</v>
      </c>
    </row>
    <row r="61" spans="1:4" x14ac:dyDescent="0.35">
      <c r="A61" s="5" t="s">
        <v>16</v>
      </c>
      <c r="B61" s="8">
        <v>54</v>
      </c>
      <c r="C61" s="28">
        <v>64924.53</v>
      </c>
      <c r="D61" s="2">
        <f t="shared" si="0"/>
        <v>33.65</v>
      </c>
    </row>
    <row r="62" spans="1:4" x14ac:dyDescent="0.35">
      <c r="A62" s="1" t="s">
        <v>17</v>
      </c>
      <c r="B62" s="10">
        <v>55</v>
      </c>
      <c r="C62" s="28">
        <v>66029.48</v>
      </c>
      <c r="D62" s="2">
        <v>34.229999999999997</v>
      </c>
    </row>
    <row r="63" spans="1:4" x14ac:dyDescent="0.35">
      <c r="A63" s="5" t="s">
        <v>17</v>
      </c>
      <c r="B63" s="8">
        <v>56</v>
      </c>
      <c r="C63" s="28">
        <v>67140.58</v>
      </c>
      <c r="D63" s="2">
        <f t="shared" si="0"/>
        <v>34.799999999999997</v>
      </c>
    </row>
    <row r="64" spans="1:4" x14ac:dyDescent="0.35">
      <c r="A64" s="1" t="s">
        <v>17</v>
      </c>
      <c r="B64" s="10">
        <v>57</v>
      </c>
      <c r="C64" s="28">
        <v>68244.5</v>
      </c>
      <c r="D64" s="2">
        <f t="shared" si="0"/>
        <v>35.369999999999997</v>
      </c>
    </row>
    <row r="65" spans="1:4" x14ac:dyDescent="0.35">
      <c r="A65" s="5" t="s">
        <v>17</v>
      </c>
      <c r="B65" s="8">
        <v>58</v>
      </c>
      <c r="C65" s="28">
        <v>69354.58</v>
      </c>
      <c r="D65" s="2">
        <f t="shared" si="0"/>
        <v>35.950000000000003</v>
      </c>
    </row>
    <row r="66" spans="1:4" x14ac:dyDescent="0.35">
      <c r="A66" s="1" t="s">
        <v>18</v>
      </c>
      <c r="B66" s="10">
        <v>59</v>
      </c>
      <c r="C66" s="28">
        <v>70460.55</v>
      </c>
      <c r="D66" s="2">
        <f t="shared" si="0"/>
        <v>36.520000000000003</v>
      </c>
    </row>
    <row r="67" spans="1:4" x14ac:dyDescent="0.35">
      <c r="A67" s="5" t="s">
        <v>18</v>
      </c>
      <c r="B67" s="8">
        <v>60</v>
      </c>
      <c r="C67" s="28">
        <v>71566.53</v>
      </c>
      <c r="D67" s="2">
        <v>37.1</v>
      </c>
    </row>
    <row r="68" spans="1:4" x14ac:dyDescent="0.35">
      <c r="A68" s="1" t="s">
        <v>18</v>
      </c>
      <c r="B68" s="10">
        <v>61</v>
      </c>
      <c r="C68" s="28">
        <v>72693</v>
      </c>
      <c r="D68" s="2">
        <f t="shared" si="0"/>
        <v>37.68</v>
      </c>
    </row>
    <row r="69" spans="1:4" x14ac:dyDescent="0.35">
      <c r="A69" s="5" t="s">
        <v>18</v>
      </c>
      <c r="B69" s="8">
        <v>62</v>
      </c>
      <c r="C69" s="28">
        <v>73842.03</v>
      </c>
      <c r="D69" s="2">
        <v>38.270000000000003</v>
      </c>
    </row>
    <row r="70" spans="1:4" x14ac:dyDescent="0.35">
      <c r="B70"/>
      <c r="C70"/>
      <c r="D70"/>
    </row>
    <row r="71" spans="1:4" x14ac:dyDescent="0.35">
      <c r="B71"/>
      <c r="C71"/>
      <c r="D71"/>
    </row>
    <row r="72" spans="1:4" x14ac:dyDescent="0.35">
      <c r="B72"/>
      <c r="C72"/>
      <c r="D72"/>
    </row>
    <row r="73" spans="1:4" x14ac:dyDescent="0.35">
      <c r="B73"/>
      <c r="C73"/>
      <c r="D73"/>
    </row>
    <row r="74" spans="1:4" x14ac:dyDescent="0.35">
      <c r="B74"/>
      <c r="C74"/>
      <c r="D74"/>
    </row>
    <row r="75" spans="1:4" x14ac:dyDescent="0.35">
      <c r="B75"/>
      <c r="C75"/>
      <c r="D75"/>
    </row>
    <row r="76" spans="1:4" x14ac:dyDescent="0.35">
      <c r="B76"/>
      <c r="C76"/>
      <c r="D76"/>
    </row>
    <row r="77" spans="1:4" x14ac:dyDescent="0.35">
      <c r="B77"/>
      <c r="C77"/>
      <c r="D77"/>
    </row>
    <row r="78" spans="1:4" x14ac:dyDescent="0.35">
      <c r="B78"/>
      <c r="C78"/>
      <c r="D78"/>
    </row>
    <row r="79" spans="1:4" x14ac:dyDescent="0.35">
      <c r="B79"/>
      <c r="C79"/>
      <c r="D79"/>
    </row>
  </sheetData>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B184-AEC5-4120-82B7-A792CA543B83}">
  <dimension ref="C3:H9"/>
  <sheetViews>
    <sheetView workbookViewId="0">
      <selection activeCell="H6" sqref="H6"/>
    </sheetView>
  </sheetViews>
  <sheetFormatPr defaultRowHeight="14.5" x14ac:dyDescent="0.35"/>
  <cols>
    <col min="3" max="3" width="14.90625" customWidth="1"/>
    <col min="4" max="4" width="18.54296875" customWidth="1"/>
    <col min="7" max="7" width="20.36328125" customWidth="1"/>
    <col min="8" max="8" width="27.1796875" customWidth="1"/>
  </cols>
  <sheetData>
    <row r="3" spans="3:8" x14ac:dyDescent="0.35">
      <c r="G3" t="s">
        <v>25</v>
      </c>
    </row>
    <row r="5" spans="3:8" x14ac:dyDescent="0.35">
      <c r="C5" s="1" t="s">
        <v>20</v>
      </c>
      <c r="D5" s="12"/>
      <c r="G5" s="1" t="s">
        <v>20</v>
      </c>
      <c r="H5" s="12">
        <v>3</v>
      </c>
    </row>
    <row r="6" spans="3:8" x14ac:dyDescent="0.35">
      <c r="C6" s="1" t="s">
        <v>21</v>
      </c>
      <c r="D6" s="13">
        <f>_xlfn.XLOOKUP(D5,'2024'!B:B,'2024'!C:C)</f>
        <v>0</v>
      </c>
      <c r="G6" s="1" t="s">
        <v>21</v>
      </c>
      <c r="H6" s="13">
        <f>_xlfn.XLOOKUP(H5,'2024'!B:B,'2024'!C:C)</f>
        <v>24027</v>
      </c>
    </row>
    <row r="7" spans="3:8" ht="29" x14ac:dyDescent="0.35">
      <c r="C7" s="14" t="s">
        <v>22</v>
      </c>
      <c r="D7" s="12"/>
      <c r="G7" s="14" t="s">
        <v>22</v>
      </c>
      <c r="H7" s="12">
        <v>25</v>
      </c>
    </row>
    <row r="8" spans="3:8" ht="87" x14ac:dyDescent="0.35">
      <c r="C8" s="14" t="s">
        <v>23</v>
      </c>
      <c r="D8" s="12"/>
      <c r="G8" s="14" t="s">
        <v>23</v>
      </c>
      <c r="H8" s="12">
        <v>43.6</v>
      </c>
    </row>
    <row r="9" spans="3:8" ht="43.5" x14ac:dyDescent="0.35">
      <c r="C9" s="15" t="s">
        <v>24</v>
      </c>
      <c r="D9" s="16">
        <f>SUM(((D6)*(D7/37))*D8/52)</f>
        <v>0</v>
      </c>
      <c r="G9" s="15" t="s">
        <v>24</v>
      </c>
      <c r="H9" s="16">
        <f>SUM(((H6)*(H7/37))*H8/52)</f>
        <v>13611.969854469855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1F21-C7E2-4F82-99F6-62E90BC8C743}">
  <dimension ref="A1:G66"/>
  <sheetViews>
    <sheetView topLeftCell="A48" workbookViewId="0">
      <selection activeCell="A48" sqref="A48:G63"/>
    </sheetView>
  </sheetViews>
  <sheetFormatPr defaultColWidth="9.26953125" defaultRowHeight="14.5" x14ac:dyDescent="0.35"/>
  <cols>
    <col min="1" max="1" width="15.54296875" bestFit="1" customWidth="1"/>
    <col min="2" max="7" width="23.453125" customWidth="1"/>
  </cols>
  <sheetData>
    <row r="1" spans="1:7" x14ac:dyDescent="0.35">
      <c r="A1" s="39" t="s">
        <v>26</v>
      </c>
      <c r="B1" s="39"/>
      <c r="C1" s="39"/>
      <c r="D1" s="39"/>
      <c r="E1" s="39"/>
      <c r="F1" s="39"/>
      <c r="G1" s="39"/>
    </row>
    <row r="2" spans="1:7" x14ac:dyDescent="0.35">
      <c r="A2" s="39"/>
      <c r="B2" s="39"/>
      <c r="C2" s="39"/>
      <c r="D2" s="39"/>
      <c r="E2" s="39"/>
      <c r="F2" s="39"/>
      <c r="G2" s="39"/>
    </row>
    <row r="3" spans="1:7" ht="0.5" customHeight="1" x14ac:dyDescent="0.35">
      <c r="A3" s="39"/>
      <c r="B3" s="39"/>
      <c r="C3" s="39"/>
      <c r="D3" s="39"/>
      <c r="E3" s="39"/>
      <c r="F3" s="39"/>
      <c r="G3" s="39"/>
    </row>
    <row r="4" spans="1:7" ht="10.5" customHeight="1" x14ac:dyDescent="0.35">
      <c r="A4" s="30" t="s">
        <v>27</v>
      </c>
      <c r="B4" s="30"/>
      <c r="C4" s="30"/>
      <c r="D4" s="30"/>
      <c r="E4" s="30"/>
      <c r="F4" s="30"/>
      <c r="G4" s="30"/>
    </row>
    <row r="5" spans="1:7" ht="10.5" customHeight="1" x14ac:dyDescent="0.35">
      <c r="A5" s="30"/>
      <c r="B5" s="30"/>
      <c r="C5" s="30"/>
      <c r="D5" s="30"/>
      <c r="E5" s="30"/>
      <c r="F5" s="30"/>
      <c r="G5" s="30"/>
    </row>
    <row r="6" spans="1:7" ht="10.5" customHeight="1" x14ac:dyDescent="0.35">
      <c r="A6" s="30"/>
      <c r="B6" s="30"/>
      <c r="C6" s="30"/>
      <c r="D6" s="30"/>
      <c r="E6" s="30"/>
      <c r="F6" s="30"/>
      <c r="G6" s="30"/>
    </row>
    <row r="7" spans="1:7" s="18" customFormat="1" ht="22.5" customHeight="1" x14ac:dyDescent="0.35">
      <c r="A7" s="17" t="s">
        <v>28</v>
      </c>
      <c r="B7" s="40" t="s">
        <v>29</v>
      </c>
      <c r="C7" s="40"/>
      <c r="D7" s="40" t="s">
        <v>30</v>
      </c>
      <c r="E7" s="40"/>
      <c r="F7" s="40" t="s">
        <v>31</v>
      </c>
      <c r="G7" s="40"/>
    </row>
    <row r="8" spans="1:7" ht="32.5" customHeight="1" x14ac:dyDescent="0.35">
      <c r="A8" s="1"/>
      <c r="B8" s="19" t="s">
        <v>32</v>
      </c>
      <c r="C8" s="20" t="s">
        <v>33</v>
      </c>
      <c r="D8" s="19" t="s">
        <v>32</v>
      </c>
      <c r="E8" s="20" t="s">
        <v>33</v>
      </c>
      <c r="F8" s="19" t="s">
        <v>32</v>
      </c>
      <c r="G8" s="20" t="s">
        <v>33</v>
      </c>
    </row>
    <row r="9" spans="1:7" ht="21" x14ac:dyDescent="0.5">
      <c r="A9" s="21">
        <v>38</v>
      </c>
      <c r="B9" s="38"/>
      <c r="C9" s="38"/>
      <c r="D9" s="38"/>
      <c r="E9" s="38"/>
      <c r="F9" s="38"/>
      <c r="G9" s="38"/>
    </row>
    <row r="10" spans="1:7" x14ac:dyDescent="0.35">
      <c r="A10" s="10" t="s">
        <v>34</v>
      </c>
      <c r="B10" s="22">
        <v>43.5</v>
      </c>
      <c r="C10" s="23">
        <v>5.5</v>
      </c>
      <c r="D10" s="22">
        <f>SUM(38+E10)</f>
        <v>44.480000000000004</v>
      </c>
      <c r="E10" s="23">
        <v>6.48</v>
      </c>
      <c r="F10" s="22">
        <f>SUM(38+G10)</f>
        <v>44.68</v>
      </c>
      <c r="G10" s="23">
        <v>6.68</v>
      </c>
    </row>
    <row r="11" spans="1:7" x14ac:dyDescent="0.35">
      <c r="A11" s="10" t="s">
        <v>35</v>
      </c>
      <c r="B11" s="22">
        <f>SUM(38+C11)</f>
        <v>44.08</v>
      </c>
      <c r="C11" s="23">
        <v>6.08</v>
      </c>
      <c r="D11" s="22">
        <f>SUM(38+E11)</f>
        <v>44.480000000000004</v>
      </c>
      <c r="E11" s="23">
        <v>6.48</v>
      </c>
      <c r="F11" s="22">
        <f>SUM(38+G11)</f>
        <v>44.68</v>
      </c>
      <c r="G11" s="23">
        <v>6.68</v>
      </c>
    </row>
    <row r="12" spans="1:7" x14ac:dyDescent="0.35">
      <c r="A12" s="10" t="s">
        <v>36</v>
      </c>
      <c r="B12" s="22">
        <f>SUM(38+C12)</f>
        <v>44.480000000000004</v>
      </c>
      <c r="C12" s="23">
        <v>6.48</v>
      </c>
      <c r="D12" s="22">
        <f>SUM(38+E12)</f>
        <v>44.480000000000004</v>
      </c>
      <c r="E12" s="23">
        <v>6.48</v>
      </c>
      <c r="F12" s="22">
        <f>SUM(38+G12)</f>
        <v>45.08</v>
      </c>
      <c r="G12" s="23">
        <v>7.08</v>
      </c>
    </row>
    <row r="13" spans="1:7" x14ac:dyDescent="0.35">
      <c r="A13" s="33"/>
      <c r="B13" s="34"/>
      <c r="C13" s="34"/>
      <c r="D13" s="34"/>
      <c r="E13" s="34"/>
      <c r="F13" s="34"/>
      <c r="G13" s="34"/>
    </row>
    <row r="14" spans="1:7" ht="21" x14ac:dyDescent="0.5">
      <c r="A14" s="21">
        <v>39</v>
      </c>
      <c r="B14" s="29"/>
      <c r="C14" s="29"/>
      <c r="D14" s="29"/>
      <c r="E14" s="29"/>
      <c r="F14" s="29"/>
      <c r="G14" s="29"/>
    </row>
    <row r="15" spans="1:7" x14ac:dyDescent="0.35">
      <c r="A15" s="10" t="s">
        <v>34</v>
      </c>
      <c r="B15" s="22">
        <f>SUM(39+C15)</f>
        <v>44.64</v>
      </c>
      <c r="C15" s="23">
        <v>5.64</v>
      </c>
      <c r="D15" s="22">
        <f>SUM(39+E15)</f>
        <v>45.65</v>
      </c>
      <c r="E15" s="23">
        <v>6.65</v>
      </c>
      <c r="F15" s="22">
        <f>SUM(39+G15)</f>
        <v>45.85</v>
      </c>
      <c r="G15" s="23">
        <v>6.85</v>
      </c>
    </row>
    <row r="16" spans="1:7" x14ac:dyDescent="0.35">
      <c r="A16" s="10" t="s">
        <v>35</v>
      </c>
      <c r="B16" s="22">
        <f>SUM(39+C16)</f>
        <v>45.24</v>
      </c>
      <c r="C16" s="23">
        <v>6.24</v>
      </c>
      <c r="D16" s="22">
        <f>SUM(39+E16)</f>
        <v>45.65</v>
      </c>
      <c r="E16" s="23">
        <v>6.65</v>
      </c>
      <c r="F16" s="22">
        <f>SUM(39+G16)</f>
        <v>45.85</v>
      </c>
      <c r="G16" s="23">
        <v>6.85</v>
      </c>
    </row>
    <row r="17" spans="1:7" x14ac:dyDescent="0.35">
      <c r="A17" s="10" t="s">
        <v>36</v>
      </c>
      <c r="B17" s="22">
        <f>SUM(39+C17)</f>
        <v>45.65</v>
      </c>
      <c r="C17" s="23">
        <v>6.65</v>
      </c>
      <c r="D17" s="22">
        <f>SUM(39+E17)</f>
        <v>45.65</v>
      </c>
      <c r="E17" s="23">
        <v>6.65</v>
      </c>
      <c r="F17" s="22">
        <f>SUM(39+G17)</f>
        <v>46.269999999999996</v>
      </c>
      <c r="G17" s="23">
        <v>7.27</v>
      </c>
    </row>
    <row r="18" spans="1:7" x14ac:dyDescent="0.35">
      <c r="A18" s="24"/>
      <c r="B18" s="25"/>
      <c r="C18" s="25"/>
      <c r="D18" s="25"/>
      <c r="E18" s="25"/>
      <c r="F18" s="25"/>
      <c r="G18" s="25"/>
    </row>
    <row r="19" spans="1:7" ht="21" x14ac:dyDescent="0.5">
      <c r="A19" s="21">
        <v>40</v>
      </c>
      <c r="B19" s="29"/>
      <c r="C19" s="29"/>
      <c r="D19" s="29"/>
      <c r="E19" s="29"/>
      <c r="F19" s="29"/>
      <c r="G19" s="29"/>
    </row>
    <row r="20" spans="1:7" x14ac:dyDescent="0.35">
      <c r="A20" s="10" t="s">
        <v>34</v>
      </c>
      <c r="B20" s="22">
        <f>SUM(40+C20)</f>
        <v>45.79</v>
      </c>
      <c r="C20" s="23">
        <v>5.79</v>
      </c>
      <c r="D20" s="22">
        <f>SUM(40+E20)</f>
        <v>46.82</v>
      </c>
      <c r="E20" s="23">
        <v>6.82</v>
      </c>
      <c r="F20" s="22">
        <f t="shared" ref="F20:F22" si="0">SUM(40+G20)</f>
        <v>47.03</v>
      </c>
      <c r="G20" s="23">
        <v>7.03</v>
      </c>
    </row>
    <row r="21" spans="1:7" x14ac:dyDescent="0.35">
      <c r="A21" s="10" t="s">
        <v>35</v>
      </c>
      <c r="B21" s="22">
        <f t="shared" ref="B21:B22" si="1">SUM(40+C21)</f>
        <v>46.4</v>
      </c>
      <c r="C21" s="23">
        <v>6.4</v>
      </c>
      <c r="D21" s="22">
        <f t="shared" ref="D21:D22" si="2">SUM(40+E21)</f>
        <v>46.82</v>
      </c>
      <c r="E21" s="23">
        <v>6.82</v>
      </c>
      <c r="F21" s="22">
        <f t="shared" si="0"/>
        <v>47.03</v>
      </c>
      <c r="G21" s="23">
        <v>7.03</v>
      </c>
    </row>
    <row r="22" spans="1:7" x14ac:dyDescent="0.35">
      <c r="A22" s="10" t="s">
        <v>36</v>
      </c>
      <c r="B22" s="22">
        <f t="shared" si="1"/>
        <v>46.82</v>
      </c>
      <c r="C22" s="23">
        <v>6.82</v>
      </c>
      <c r="D22" s="22">
        <f t="shared" si="2"/>
        <v>46.82</v>
      </c>
      <c r="E22" s="23">
        <v>6.82</v>
      </c>
      <c r="F22" s="22">
        <f t="shared" si="0"/>
        <v>47.46</v>
      </c>
      <c r="G22" s="23">
        <v>7.46</v>
      </c>
    </row>
    <row r="23" spans="1:7" x14ac:dyDescent="0.35">
      <c r="A23" s="24"/>
      <c r="B23" s="25"/>
      <c r="C23" s="25"/>
      <c r="D23" s="25"/>
      <c r="E23" s="25"/>
      <c r="F23" s="25"/>
      <c r="G23" s="25"/>
    </row>
    <row r="24" spans="1:7" ht="21" x14ac:dyDescent="0.5">
      <c r="A24" s="21">
        <v>41</v>
      </c>
      <c r="B24" s="29"/>
      <c r="C24" s="29"/>
      <c r="D24" s="29"/>
      <c r="E24" s="29"/>
      <c r="F24" s="29"/>
      <c r="G24" s="29"/>
    </row>
    <row r="25" spans="1:7" x14ac:dyDescent="0.35">
      <c r="A25" s="10" t="s">
        <v>34</v>
      </c>
      <c r="B25" s="22">
        <f>SUM(41+C25)</f>
        <v>46.93</v>
      </c>
      <c r="C25" s="23">
        <v>5.93</v>
      </c>
      <c r="D25" s="22">
        <f t="shared" ref="D25:D27" si="3">SUM(41+E25)</f>
        <v>47.97</v>
      </c>
      <c r="E25" s="23">
        <v>6.97</v>
      </c>
      <c r="F25" s="22">
        <f t="shared" ref="F25:F27" si="4">SUM(41+G25)</f>
        <v>48.19</v>
      </c>
      <c r="G25" s="23">
        <v>7.19</v>
      </c>
    </row>
    <row r="26" spans="1:7" x14ac:dyDescent="0.35">
      <c r="A26" s="10" t="s">
        <v>35</v>
      </c>
      <c r="B26" s="22">
        <f t="shared" ref="B26:B27" si="5">SUM(41+C26)</f>
        <v>47.55</v>
      </c>
      <c r="C26" s="23">
        <v>6.55</v>
      </c>
      <c r="D26" s="22">
        <f t="shared" si="3"/>
        <v>47.97</v>
      </c>
      <c r="E26" s="23">
        <v>6.97</v>
      </c>
      <c r="F26" s="22">
        <f t="shared" si="4"/>
        <v>48.19</v>
      </c>
      <c r="G26" s="23">
        <v>7.19</v>
      </c>
    </row>
    <row r="27" spans="1:7" x14ac:dyDescent="0.35">
      <c r="A27" s="10" t="s">
        <v>36</v>
      </c>
      <c r="B27" s="22">
        <f t="shared" si="5"/>
        <v>47.97</v>
      </c>
      <c r="C27" s="23">
        <v>6.97</v>
      </c>
      <c r="D27" s="22">
        <f t="shared" si="3"/>
        <v>47.97</v>
      </c>
      <c r="E27" s="23">
        <v>6.97</v>
      </c>
      <c r="F27" s="22">
        <f t="shared" si="4"/>
        <v>48.62</v>
      </c>
      <c r="G27" s="23">
        <v>7.62</v>
      </c>
    </row>
    <row r="28" spans="1:7" x14ac:dyDescent="0.35">
      <c r="A28" s="24"/>
      <c r="B28" s="25"/>
      <c r="C28" s="25"/>
      <c r="D28" s="25"/>
      <c r="E28" s="25"/>
      <c r="F28" s="25"/>
      <c r="G28" s="25"/>
    </row>
    <row r="29" spans="1:7" ht="21" x14ac:dyDescent="0.5">
      <c r="A29" s="21">
        <v>42</v>
      </c>
      <c r="B29" s="29"/>
      <c r="C29" s="29"/>
      <c r="D29" s="29"/>
      <c r="E29" s="29"/>
      <c r="F29" s="29"/>
      <c r="G29" s="29"/>
    </row>
    <row r="30" spans="1:7" x14ac:dyDescent="0.35">
      <c r="A30" s="10" t="s">
        <v>34</v>
      </c>
      <c r="B30" s="22">
        <f>SUM(42+C30)</f>
        <v>48.07</v>
      </c>
      <c r="C30" s="23">
        <v>6.07</v>
      </c>
      <c r="D30" s="22">
        <f t="shared" ref="D30:D32" si="6">SUM(42+E30)</f>
        <v>49.14</v>
      </c>
      <c r="E30" s="23">
        <v>7.14</v>
      </c>
      <c r="F30" s="22">
        <f t="shared" ref="F30:F32" si="7">SUM(42+G30)</f>
        <v>49.36</v>
      </c>
      <c r="G30" s="23">
        <v>7.36</v>
      </c>
    </row>
    <row r="31" spans="1:7" x14ac:dyDescent="0.35">
      <c r="A31" s="10" t="s">
        <v>35</v>
      </c>
      <c r="B31" s="22">
        <f t="shared" ref="B31:B32" si="8">SUM(42+C31)</f>
        <v>48.71</v>
      </c>
      <c r="C31" s="23">
        <v>6.71</v>
      </c>
      <c r="D31" s="22">
        <f t="shared" si="6"/>
        <v>49.14</v>
      </c>
      <c r="E31" s="23">
        <v>7.14</v>
      </c>
      <c r="F31" s="22">
        <f t="shared" si="7"/>
        <v>49.36</v>
      </c>
      <c r="G31" s="23">
        <v>7.36</v>
      </c>
    </row>
    <row r="32" spans="1:7" x14ac:dyDescent="0.35">
      <c r="A32" s="10" t="s">
        <v>36</v>
      </c>
      <c r="B32" s="22">
        <f t="shared" si="8"/>
        <v>49.14</v>
      </c>
      <c r="C32" s="23">
        <v>7.14</v>
      </c>
      <c r="D32" s="22">
        <f t="shared" si="6"/>
        <v>49.14</v>
      </c>
      <c r="E32" s="23">
        <v>7.14</v>
      </c>
      <c r="F32" s="22">
        <f t="shared" si="7"/>
        <v>49.8</v>
      </c>
      <c r="G32" s="23">
        <v>7.8</v>
      </c>
    </row>
    <row r="33" spans="1:7" x14ac:dyDescent="0.35">
      <c r="A33" s="35"/>
      <c r="B33" s="36"/>
      <c r="C33" s="36"/>
      <c r="D33" s="36"/>
      <c r="E33" s="36"/>
      <c r="F33" s="36"/>
      <c r="G33" s="37"/>
    </row>
    <row r="34" spans="1:7" ht="21" x14ac:dyDescent="0.5">
      <c r="A34" s="21">
        <v>43</v>
      </c>
      <c r="B34" s="29"/>
      <c r="C34" s="29"/>
      <c r="D34" s="29"/>
      <c r="E34" s="29"/>
      <c r="F34" s="29"/>
      <c r="G34" s="29"/>
    </row>
    <row r="35" spans="1:7" x14ac:dyDescent="0.35">
      <c r="A35" s="1" t="s">
        <v>34</v>
      </c>
      <c r="B35" s="22">
        <f>SUM(43+C35)</f>
        <v>49.21</v>
      </c>
      <c r="C35" s="23">
        <v>6.21</v>
      </c>
      <c r="D35" s="22">
        <f t="shared" ref="D35:D37" si="9">SUM(43+E35)</f>
        <v>50.3</v>
      </c>
      <c r="E35" s="23">
        <v>7.3</v>
      </c>
      <c r="F35" s="22">
        <f t="shared" ref="F35:F37" si="10">SUM(43+G35)</f>
        <v>50.53</v>
      </c>
      <c r="G35" s="23">
        <v>7.53</v>
      </c>
    </row>
    <row r="36" spans="1:7" x14ac:dyDescent="0.35">
      <c r="A36" s="1" t="s">
        <v>35</v>
      </c>
      <c r="B36" s="22">
        <f t="shared" ref="B36:B37" si="11">SUM(43+C36)</f>
        <v>49.86</v>
      </c>
      <c r="C36" s="23">
        <v>6.86</v>
      </c>
      <c r="D36" s="22">
        <f t="shared" si="9"/>
        <v>50.3</v>
      </c>
      <c r="E36" s="23">
        <v>7.3</v>
      </c>
      <c r="F36" s="22">
        <f t="shared" si="10"/>
        <v>50.53</v>
      </c>
      <c r="G36" s="23">
        <v>7.53</v>
      </c>
    </row>
    <row r="37" spans="1:7" x14ac:dyDescent="0.35">
      <c r="A37" s="1" t="s">
        <v>36</v>
      </c>
      <c r="B37" s="22">
        <f t="shared" si="11"/>
        <v>50.3</v>
      </c>
      <c r="C37" s="23">
        <v>7.3</v>
      </c>
      <c r="D37" s="22">
        <f t="shared" si="9"/>
        <v>50.3</v>
      </c>
      <c r="E37" s="23">
        <v>7.3</v>
      </c>
      <c r="F37" s="22">
        <f t="shared" si="10"/>
        <v>50.980000000000004</v>
      </c>
      <c r="G37" s="23">
        <v>7.98</v>
      </c>
    </row>
    <row r="38" spans="1:7" x14ac:dyDescent="0.35">
      <c r="A38" s="30" t="s">
        <v>27</v>
      </c>
      <c r="B38" s="30"/>
      <c r="C38" s="30"/>
      <c r="D38" s="30"/>
      <c r="E38" s="30"/>
      <c r="F38" s="30"/>
      <c r="G38" s="30"/>
    </row>
    <row r="39" spans="1:7" ht="15" customHeight="1" x14ac:dyDescent="0.35">
      <c r="A39" s="30"/>
      <c r="B39" s="30"/>
      <c r="C39" s="30"/>
      <c r="D39" s="30"/>
      <c r="E39" s="30"/>
      <c r="F39" s="30"/>
      <c r="G39" s="30"/>
    </row>
    <row r="40" spans="1:7" ht="15" customHeight="1" x14ac:dyDescent="0.35">
      <c r="A40" s="30"/>
      <c r="B40" s="30"/>
      <c r="C40" s="30"/>
      <c r="D40" s="30"/>
      <c r="E40" s="30"/>
      <c r="F40" s="30"/>
      <c r="G40" s="30"/>
    </row>
    <row r="41" spans="1:7" ht="15" customHeight="1" x14ac:dyDescent="0.35">
      <c r="A41" s="30"/>
      <c r="B41" s="30"/>
      <c r="C41" s="30"/>
      <c r="D41" s="30"/>
      <c r="E41" s="30"/>
      <c r="F41" s="30"/>
      <c r="G41" s="30"/>
    </row>
    <row r="42" spans="1:7" ht="29" x14ac:dyDescent="0.35">
      <c r="A42" s="1"/>
      <c r="B42" s="19" t="s">
        <v>32</v>
      </c>
      <c r="C42" s="20" t="s">
        <v>33</v>
      </c>
      <c r="D42" s="19" t="s">
        <v>32</v>
      </c>
      <c r="E42" s="20" t="s">
        <v>33</v>
      </c>
      <c r="F42" s="19" t="s">
        <v>32</v>
      </c>
      <c r="G42" s="20" t="s">
        <v>33</v>
      </c>
    </row>
    <row r="43" spans="1:7" ht="21" x14ac:dyDescent="0.5">
      <c r="A43" s="21">
        <v>44</v>
      </c>
      <c r="B43" s="29"/>
      <c r="C43" s="29"/>
      <c r="D43" s="29"/>
      <c r="E43" s="29"/>
      <c r="F43" s="29"/>
      <c r="G43" s="29"/>
    </row>
    <row r="44" spans="1:7" x14ac:dyDescent="0.35">
      <c r="A44" s="1" t="s">
        <v>34</v>
      </c>
      <c r="B44" s="22">
        <v>50.37</v>
      </c>
      <c r="C44" s="23">
        <v>6.37</v>
      </c>
      <c r="D44" s="22">
        <f t="shared" ref="D44:D46" si="12">SUM(44+E44)</f>
        <v>51.47</v>
      </c>
      <c r="E44" s="23">
        <v>7.47</v>
      </c>
      <c r="F44" s="22">
        <f t="shared" ref="F44:F46" si="13">SUM(44+G44)</f>
        <v>51.7</v>
      </c>
      <c r="G44" s="23">
        <v>7.7</v>
      </c>
    </row>
    <row r="45" spans="1:7" x14ac:dyDescent="0.35">
      <c r="A45" s="1" t="s">
        <v>35</v>
      </c>
      <c r="B45" s="22">
        <v>51.04</v>
      </c>
      <c r="C45" s="23">
        <v>7.04</v>
      </c>
      <c r="D45" s="22">
        <f t="shared" si="12"/>
        <v>51.47</v>
      </c>
      <c r="E45" s="23">
        <v>7.47</v>
      </c>
      <c r="F45" s="22">
        <f t="shared" si="13"/>
        <v>51.7</v>
      </c>
      <c r="G45" s="23">
        <v>7.7</v>
      </c>
    </row>
    <row r="46" spans="1:7" x14ac:dyDescent="0.35">
      <c r="A46" s="1" t="s">
        <v>36</v>
      </c>
      <c r="B46" s="22">
        <v>51.5</v>
      </c>
      <c r="C46" s="23">
        <v>7.5</v>
      </c>
      <c r="D46" s="22">
        <f t="shared" si="12"/>
        <v>51.47</v>
      </c>
      <c r="E46" s="23">
        <v>7.47</v>
      </c>
      <c r="F46" s="22">
        <f t="shared" si="13"/>
        <v>52.16</v>
      </c>
      <c r="G46" s="23">
        <v>8.16</v>
      </c>
    </row>
    <row r="48" spans="1:7" x14ac:dyDescent="0.35">
      <c r="A48" s="31" t="s">
        <v>40</v>
      </c>
      <c r="B48" s="32"/>
      <c r="C48" s="32"/>
      <c r="D48" s="32"/>
      <c r="E48" s="32"/>
      <c r="F48" s="32"/>
      <c r="G48" s="32"/>
    </row>
    <row r="49" spans="1:7" x14ac:dyDescent="0.35">
      <c r="A49" s="32"/>
      <c r="B49" s="32"/>
      <c r="C49" s="32"/>
      <c r="D49" s="32"/>
      <c r="E49" s="32"/>
      <c r="F49" s="32"/>
      <c r="G49" s="32"/>
    </row>
    <row r="50" spans="1:7" x14ac:dyDescent="0.35">
      <c r="A50" s="32"/>
      <c r="B50" s="32"/>
      <c r="C50" s="32"/>
      <c r="D50" s="32"/>
      <c r="E50" s="32"/>
      <c r="F50" s="32"/>
      <c r="G50" s="32"/>
    </row>
    <row r="51" spans="1:7" x14ac:dyDescent="0.35">
      <c r="A51" s="32"/>
      <c r="B51" s="32"/>
      <c r="C51" s="32"/>
      <c r="D51" s="32"/>
      <c r="E51" s="32"/>
      <c r="F51" s="32"/>
      <c r="G51" s="32"/>
    </row>
    <row r="52" spans="1:7" x14ac:dyDescent="0.35">
      <c r="A52" s="32"/>
      <c r="B52" s="32"/>
      <c r="C52" s="32"/>
      <c r="D52" s="32"/>
      <c r="E52" s="32"/>
      <c r="F52" s="32"/>
      <c r="G52" s="32"/>
    </row>
    <row r="53" spans="1:7" x14ac:dyDescent="0.35">
      <c r="A53" s="32"/>
      <c r="B53" s="32"/>
      <c r="C53" s="32"/>
      <c r="D53" s="32"/>
      <c r="E53" s="32"/>
      <c r="F53" s="32"/>
      <c r="G53" s="32"/>
    </row>
    <row r="54" spans="1:7" x14ac:dyDescent="0.35">
      <c r="A54" s="32"/>
      <c r="B54" s="32"/>
      <c r="C54" s="32"/>
      <c r="D54" s="32"/>
      <c r="E54" s="32"/>
      <c r="F54" s="32"/>
      <c r="G54" s="32"/>
    </row>
    <row r="55" spans="1:7" x14ac:dyDescent="0.35">
      <c r="A55" s="32"/>
      <c r="B55" s="32"/>
      <c r="C55" s="32"/>
      <c r="D55" s="32"/>
      <c r="E55" s="32"/>
      <c r="F55" s="32"/>
      <c r="G55" s="32"/>
    </row>
    <row r="56" spans="1:7" x14ac:dyDescent="0.35">
      <c r="A56" s="32"/>
      <c r="B56" s="32"/>
      <c r="C56" s="32"/>
      <c r="D56" s="32"/>
      <c r="E56" s="32"/>
      <c r="F56" s="32"/>
      <c r="G56" s="32"/>
    </row>
    <row r="57" spans="1:7" x14ac:dyDescent="0.35">
      <c r="A57" s="32"/>
      <c r="B57" s="32"/>
      <c r="C57" s="32"/>
      <c r="D57" s="32"/>
      <c r="E57" s="32"/>
      <c r="F57" s="32"/>
      <c r="G57" s="32"/>
    </row>
    <row r="58" spans="1:7" x14ac:dyDescent="0.35">
      <c r="A58" s="32"/>
      <c r="B58" s="32"/>
      <c r="C58" s="32"/>
      <c r="D58" s="32"/>
      <c r="E58" s="32"/>
      <c r="F58" s="32"/>
      <c r="G58" s="32"/>
    </row>
    <row r="59" spans="1:7" x14ac:dyDescent="0.35">
      <c r="A59" s="32"/>
      <c r="B59" s="32"/>
      <c r="C59" s="32"/>
      <c r="D59" s="32"/>
      <c r="E59" s="32"/>
      <c r="F59" s="32"/>
      <c r="G59" s="32"/>
    </row>
    <row r="60" spans="1:7" x14ac:dyDescent="0.35">
      <c r="A60" s="32"/>
      <c r="B60" s="32"/>
      <c r="C60" s="32"/>
      <c r="D60" s="32"/>
      <c r="E60" s="32"/>
      <c r="F60" s="32"/>
      <c r="G60" s="32"/>
    </row>
    <row r="61" spans="1:7" x14ac:dyDescent="0.35">
      <c r="A61" s="32"/>
      <c r="B61" s="32"/>
      <c r="C61" s="32"/>
      <c r="D61" s="32"/>
      <c r="E61" s="32"/>
      <c r="F61" s="32"/>
      <c r="G61" s="32"/>
    </row>
    <row r="62" spans="1:7" x14ac:dyDescent="0.35">
      <c r="A62" s="32"/>
      <c r="B62" s="32"/>
      <c r="C62" s="32"/>
      <c r="D62" s="32"/>
      <c r="E62" s="32"/>
      <c r="F62" s="32"/>
      <c r="G62" s="32"/>
    </row>
    <row r="63" spans="1:7" ht="179" customHeight="1" x14ac:dyDescent="0.35">
      <c r="A63" s="32"/>
      <c r="B63" s="32"/>
      <c r="C63" s="32"/>
      <c r="D63" s="32"/>
      <c r="E63" s="32"/>
      <c r="F63" s="32"/>
      <c r="G63" s="32"/>
    </row>
    <row r="66" customFormat="1" ht="96.75" customHeight="1" x14ac:dyDescent="0.35"/>
  </sheetData>
  <mergeCells count="16">
    <mergeCell ref="B9:G9"/>
    <mergeCell ref="A1:G3"/>
    <mergeCell ref="A4:G6"/>
    <mergeCell ref="B7:C7"/>
    <mergeCell ref="D7:E7"/>
    <mergeCell ref="F7:G7"/>
    <mergeCell ref="B34:G34"/>
    <mergeCell ref="A38:G41"/>
    <mergeCell ref="B43:G43"/>
    <mergeCell ref="A48:G63"/>
    <mergeCell ref="A13:G13"/>
    <mergeCell ref="B14:G14"/>
    <mergeCell ref="B19:G19"/>
    <mergeCell ref="B24:G24"/>
    <mergeCell ref="B29:G29"/>
    <mergeCell ref="A33:G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8C51E63EFFC04299520BDE567B7E37" ma:contentTypeVersion="12" ma:contentTypeDescription="Create a new document." ma:contentTypeScope="" ma:versionID="908e92e1b82b0a368f44a5997823b741">
  <xsd:schema xmlns:xsd="http://www.w3.org/2001/XMLSchema" xmlns:xs="http://www.w3.org/2001/XMLSchema" xmlns:p="http://schemas.microsoft.com/office/2006/metadata/properties" xmlns:ns3="8eb6bc81-21e6-408e-bb2d-4ee45d51682e" xmlns:ns4="3f3409d5-513d-46df-936a-f7813e8ee5d7" targetNamespace="http://schemas.microsoft.com/office/2006/metadata/properties" ma:root="true" ma:fieldsID="09292d5a5e789439bdd29b13e30ab46f" ns3:_="" ns4:_="">
    <xsd:import namespace="8eb6bc81-21e6-408e-bb2d-4ee45d51682e"/>
    <xsd:import namespace="3f3409d5-513d-46df-936a-f7813e8ee5d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6bc81-21e6-408e-bb2d-4ee45d516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3409d5-513d-46df-936a-f7813e8ee5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7EFF15-2411-4769-894D-FE1A529B1D9E}">
  <ds:schemaRefs>
    <ds:schemaRef ds:uri="http://schemas.microsoft.com/sharepoint/v3/contenttype/forms"/>
  </ds:schemaRefs>
</ds:datastoreItem>
</file>

<file path=customXml/itemProps2.xml><?xml version="1.0" encoding="utf-8"?>
<ds:datastoreItem xmlns:ds="http://schemas.openxmlformats.org/officeDocument/2006/customXml" ds:itemID="{BA864C8E-C836-4716-8E03-1C3EE0229441}">
  <ds:schemaRefs>
    <ds:schemaRef ds:uri="3f3409d5-513d-46df-936a-f7813e8ee5d7"/>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b6bc81-21e6-408e-bb2d-4ee45d51682e"/>
    <ds:schemaRef ds:uri="http://www.w3.org/XML/1998/namespace"/>
  </ds:schemaRefs>
</ds:datastoreItem>
</file>

<file path=customXml/itemProps3.xml><?xml version="1.0" encoding="utf-8"?>
<ds:datastoreItem xmlns:ds="http://schemas.openxmlformats.org/officeDocument/2006/customXml" ds:itemID="{CE0B27FD-8BF7-4D01-A89C-63B0CC13C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b6bc81-21e6-408e-bb2d-4ee45d51682e"/>
    <ds:schemaRef ds:uri="3f3409d5-513d-46df-936a-f7813e8ee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2024</vt:lpstr>
      <vt:lpstr>TTO Calculator</vt:lpstr>
      <vt:lpstr>TTO Leave entitlements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O'Loughlin - Corporate Services</dc:creator>
  <cp:lastModifiedBy>Currell, Sarah - Oxfordshire County Council</cp:lastModifiedBy>
  <cp:lastPrinted>2022-11-22T08:42:47Z</cp:lastPrinted>
  <dcterms:created xsi:type="dcterms:W3CDTF">2019-02-15T09:40:00Z</dcterms:created>
  <dcterms:modified xsi:type="dcterms:W3CDTF">2024-10-28T17:33:08Z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0x010100498C51E63EFFC04299520BDE567B7E37</vt:lpwstr>
  </property>
</Properties>
</file>